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EXCEL\4.3. IP\"/>
    </mc:Choice>
  </mc:AlternateContent>
  <xr:revisionPtr revIDLastSave="0" documentId="13_ncr:1_{3A813D60-14B2-4A8C-ABB7-56A5308B8F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P-5 Ramo 28" sheetId="18" r:id="rId1"/>
    <sheet name="IP-4 PRODDER" sheetId="22" r:id="rId2"/>
    <sheet name="IP-5 Faeism" sheetId="21" r:id="rId3"/>
    <sheet name="IP-4 Fortamun" sheetId="19" r:id="rId4"/>
    <sheet name="IP-4 Faism" sheetId="20" r:id="rId5"/>
  </sheets>
  <externalReferences>
    <externalReference r:id="rId6"/>
    <externalReference r:id="rId7"/>
    <externalReference r:id="rId8"/>
  </externalReferences>
  <definedNames>
    <definedName name="_xlnm.Print_Area" localSheetId="4">'IP-4 Faism'!$A$1:$M$51</definedName>
    <definedName name="_xlnm.Print_Area" localSheetId="3">'IP-4 Fortamun'!$A$1:$N$51</definedName>
    <definedName name="_xlnm.Print_Area" localSheetId="1">'IP-4 PRODDER'!$A$1:$M$51</definedName>
    <definedName name="_xlnm.Print_Area" localSheetId="2">'IP-5 Faeism'!$A$1:$N$55</definedName>
    <definedName name="_xlnm.Print_Area" localSheetId="0">'IP-5 Ramo 28'!$A$1:$M$209</definedName>
    <definedName name="CUMPLE" localSheetId="4">#REF!</definedName>
    <definedName name="CUMPLE" localSheetId="3">#REF!</definedName>
    <definedName name="CUMPLE" localSheetId="1">#REF!</definedName>
    <definedName name="CUMPLE" localSheetId="2">#REF!</definedName>
    <definedName name="CUMPLE">#REF!</definedName>
    <definedName name="DI">[1]Datos!$B$102:$B$109</definedName>
    <definedName name="DIM" localSheetId="4">#REF!</definedName>
    <definedName name="DIM" localSheetId="3">#REF!</definedName>
    <definedName name="DIM" localSheetId="1">#REF!</definedName>
    <definedName name="DIM" localSheetId="2">#REF!</definedName>
    <definedName name="DIM">#REF!</definedName>
    <definedName name="EyO">[2]Dictamen!$B$16:$C$1012</definedName>
    <definedName name="G.I.">[3]LISTAS!$D$4:$D$9</definedName>
    <definedName name="GENERAL" localSheetId="4">#REF!</definedName>
    <definedName name="GENERAL" localSheetId="3">#REF!</definedName>
    <definedName name="GENERAL" localSheetId="1">#REF!</definedName>
    <definedName name="GENERAL" localSheetId="2">#REF!</definedName>
    <definedName name="GENERAL">#REF!</definedName>
    <definedName name="GI">[1]Datos!$B$95:$B$99</definedName>
    <definedName name="OPINION">[2]Dictamen!$B$6:$C$11</definedName>
    <definedName name="PRODIM" localSheetId="4">'[3]ANEXO 4'!#REF!</definedName>
    <definedName name="PRODIM" localSheetId="3">'[3]ANEXO 4'!#REF!</definedName>
    <definedName name="PRODIM" localSheetId="1">'[3]ANEXO 4'!#REF!</definedName>
    <definedName name="PRODIM" localSheetId="2">'[3]ANEXO 4'!#REF!</definedName>
    <definedName name="PRODIM">'[3]ANEXO 4'!#REF!</definedName>
    <definedName name="PRODIMDF">[3]LISTAS!$B$4:$B$11</definedName>
    <definedName name="Rubro">[1]Datos!$M$2:$M$8</definedName>
    <definedName name="rvtwgwt4c" localSheetId="4">#REF!</definedName>
    <definedName name="rvtwgwt4c" localSheetId="3">#REF!</definedName>
    <definedName name="rvtwgwt4c" localSheetId="1">#REF!</definedName>
    <definedName name="rvtwgwt4c" localSheetId="2">#REF!</definedName>
    <definedName name="rvtwgwt4c">#REF!</definedName>
    <definedName name="S" localSheetId="4">#REF!</definedName>
    <definedName name="S" localSheetId="3">#REF!</definedName>
    <definedName name="S" localSheetId="1">#REF!</definedName>
    <definedName name="S" localSheetId="2">#REF!</definedName>
    <definedName name="S">#REF!</definedName>
    <definedName name="SDD" localSheetId="4">#REF!</definedName>
    <definedName name="SDD" localSheetId="3">#REF!</definedName>
    <definedName name="SDD" localSheetId="1">#REF!</definedName>
    <definedName name="SDD" localSheetId="2">#REF!</definedName>
    <definedName name="SDD">#REF!</definedName>
    <definedName name="SiNo">'[1]Anexo 4A'!$X$2:$X$3</definedName>
    <definedName name="_xlnm.Print_Titles" localSheetId="0">'IP-5 Ramo 28'!$A:$M,'IP-5 Ramo 28'!$1:$9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2" l="1"/>
  <c r="E33" i="22"/>
  <c r="D33" i="22"/>
  <c r="C33" i="22"/>
  <c r="H31" i="22"/>
  <c r="B31" i="22"/>
  <c r="F30" i="22"/>
  <c r="F33" i="22" s="1"/>
  <c r="H29" i="22"/>
  <c r="B29" i="22"/>
  <c r="F28" i="22"/>
  <c r="H27" i="22"/>
  <c r="B27" i="22"/>
  <c r="F26" i="22"/>
  <c r="H25" i="22"/>
  <c r="B25" i="22"/>
  <c r="F24" i="22"/>
  <c r="H23" i="22"/>
  <c r="B23" i="22"/>
  <c r="F22" i="22"/>
  <c r="H21" i="22"/>
  <c r="B21" i="22"/>
  <c r="F20" i="22"/>
  <c r="H19" i="22"/>
  <c r="B19" i="22"/>
  <c r="F18" i="22"/>
  <c r="H17" i="22"/>
  <c r="B17" i="22"/>
  <c r="F16" i="22"/>
  <c r="H15" i="22"/>
  <c r="B15" i="22"/>
  <c r="F14" i="22"/>
  <c r="H13" i="22"/>
  <c r="B13" i="22"/>
  <c r="F12" i="22"/>
  <c r="H11" i="22"/>
  <c r="B11" i="22"/>
  <c r="F10" i="22"/>
  <c r="H9" i="22"/>
  <c r="B9" i="22"/>
  <c r="H33" i="22" l="1"/>
  <c r="B33" i="22"/>
  <c r="H61" i="18"/>
  <c r="N61" i="18" s="1"/>
  <c r="E141" i="18" l="1"/>
  <c r="H174" i="18"/>
  <c r="N174" i="18" s="1"/>
  <c r="B174" i="18"/>
  <c r="C33" i="20" l="1"/>
  <c r="D33" i="20"/>
  <c r="E33" i="20"/>
  <c r="G33" i="20"/>
  <c r="F32" i="20"/>
  <c r="H31" i="20"/>
  <c r="B31" i="20"/>
  <c r="F30" i="20"/>
  <c r="H29" i="20"/>
  <c r="B29" i="20"/>
  <c r="F33" i="20" l="1"/>
  <c r="H27" i="20"/>
  <c r="B27" i="20"/>
  <c r="H25" i="20"/>
  <c r="B25" i="20"/>
  <c r="H23" i="20"/>
  <c r="B23" i="20"/>
  <c r="H21" i="20"/>
  <c r="B21" i="20"/>
  <c r="H19" i="20"/>
  <c r="B19" i="20"/>
  <c r="H17" i="20"/>
  <c r="B17" i="20"/>
  <c r="H15" i="20"/>
  <c r="B15" i="20"/>
  <c r="H13" i="20"/>
  <c r="B13" i="20"/>
  <c r="H11" i="20"/>
  <c r="B11" i="20"/>
  <c r="H9" i="20"/>
  <c r="B9" i="20"/>
  <c r="F28" i="20"/>
  <c r="F26" i="20"/>
  <c r="H33" i="19"/>
  <c r="C33" i="19"/>
  <c r="D33" i="19"/>
  <c r="E33" i="19"/>
  <c r="B33" i="19"/>
  <c r="H31" i="19"/>
  <c r="C31" i="19"/>
  <c r="D31" i="19"/>
  <c r="E31" i="19"/>
  <c r="B31" i="19"/>
  <c r="H29" i="19"/>
  <c r="C29" i="19"/>
  <c r="D29" i="19"/>
  <c r="E29" i="19"/>
  <c r="B29" i="19"/>
  <c r="H27" i="19"/>
  <c r="C27" i="19"/>
  <c r="D27" i="19"/>
  <c r="E27" i="19"/>
  <c r="B27" i="19"/>
  <c r="H25" i="19"/>
  <c r="C25" i="19"/>
  <c r="D25" i="19"/>
  <c r="E25" i="19"/>
  <c r="B25" i="19"/>
  <c r="H23" i="19"/>
  <c r="C23" i="19"/>
  <c r="D23" i="19"/>
  <c r="E23" i="19"/>
  <c r="B23" i="19"/>
  <c r="H21" i="19"/>
  <c r="C21" i="19"/>
  <c r="D21" i="19"/>
  <c r="E21" i="19"/>
  <c r="B21" i="19"/>
  <c r="H19" i="19"/>
  <c r="C19" i="19"/>
  <c r="D19" i="19"/>
  <c r="E19" i="19"/>
  <c r="B19" i="19"/>
  <c r="H17" i="19"/>
  <c r="C17" i="19"/>
  <c r="D17" i="19"/>
  <c r="E17" i="19"/>
  <c r="B17" i="19"/>
  <c r="H13" i="19"/>
  <c r="C13" i="19"/>
  <c r="D13" i="19"/>
  <c r="E13" i="19"/>
  <c r="B13" i="19"/>
  <c r="H11" i="19"/>
  <c r="C11" i="19"/>
  <c r="D11" i="19"/>
  <c r="E11" i="19"/>
  <c r="B11" i="19"/>
  <c r="H9" i="19"/>
  <c r="C9" i="19"/>
  <c r="D9" i="19"/>
  <c r="E9" i="19"/>
  <c r="B9" i="19"/>
  <c r="F34" i="19"/>
  <c r="F33" i="19" s="1"/>
  <c r="F32" i="19"/>
  <c r="F31" i="19" s="1"/>
  <c r="F30" i="19"/>
  <c r="F29" i="19" s="1"/>
  <c r="F28" i="19"/>
  <c r="F27" i="19" s="1"/>
  <c r="H42" i="21"/>
  <c r="H39" i="21"/>
  <c r="H36" i="21"/>
  <c r="H33" i="21"/>
  <c r="H30" i="21"/>
  <c r="H27" i="21"/>
  <c r="H24" i="21"/>
  <c r="H21" i="21"/>
  <c r="H18" i="21"/>
  <c r="H15" i="21"/>
  <c r="H12" i="21"/>
  <c r="H9" i="21"/>
  <c r="F44" i="21"/>
  <c r="F43" i="21"/>
  <c r="F42" i="21" s="1"/>
  <c r="E42" i="21"/>
  <c r="D42" i="21"/>
  <c r="C42" i="21"/>
  <c r="B42" i="21"/>
  <c r="F41" i="21"/>
  <c r="F40" i="21"/>
  <c r="E39" i="21"/>
  <c r="D39" i="21"/>
  <c r="C39" i="21"/>
  <c r="B39" i="21"/>
  <c r="B36" i="21"/>
  <c r="F38" i="21"/>
  <c r="F37" i="21"/>
  <c r="E36" i="21"/>
  <c r="D36" i="21"/>
  <c r="C36" i="21"/>
  <c r="C33" i="21"/>
  <c r="D33" i="21"/>
  <c r="E33" i="21"/>
  <c r="B33" i="21"/>
  <c r="C30" i="21"/>
  <c r="D30" i="21"/>
  <c r="E30" i="21"/>
  <c r="B30" i="21"/>
  <c r="C27" i="21"/>
  <c r="D27" i="21"/>
  <c r="E27" i="21"/>
  <c r="B27" i="21"/>
  <c r="C24" i="21"/>
  <c r="D24" i="21"/>
  <c r="E24" i="21"/>
  <c r="B24" i="21"/>
  <c r="C21" i="21"/>
  <c r="D21" i="21"/>
  <c r="E21" i="21"/>
  <c r="B21" i="21"/>
  <c r="C18" i="21"/>
  <c r="D18" i="21"/>
  <c r="E18" i="21"/>
  <c r="C15" i="21"/>
  <c r="D15" i="21"/>
  <c r="E15" i="21"/>
  <c r="C12" i="21"/>
  <c r="D12" i="21"/>
  <c r="E12" i="21"/>
  <c r="C9" i="21"/>
  <c r="D9" i="21"/>
  <c r="E9" i="21"/>
  <c r="B18" i="21"/>
  <c r="B15" i="21"/>
  <c r="B12" i="21"/>
  <c r="B9" i="21"/>
  <c r="B10" i="18"/>
  <c r="H159" i="18"/>
  <c r="N159" i="18" s="1"/>
  <c r="E159" i="18"/>
  <c r="D159" i="18"/>
  <c r="C159" i="18"/>
  <c r="B159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E174" i="18"/>
  <c r="D174" i="18"/>
  <c r="C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H125" i="18"/>
  <c r="N125" i="18" s="1"/>
  <c r="H141" i="18"/>
  <c r="N141" i="18" s="1"/>
  <c r="B141" i="18"/>
  <c r="F156" i="18"/>
  <c r="F157" i="18"/>
  <c r="F155" i="18"/>
  <c r="F134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D141" i="18"/>
  <c r="C141" i="18"/>
  <c r="E125" i="18"/>
  <c r="D125" i="18"/>
  <c r="C125" i="18"/>
  <c r="B125" i="18"/>
  <c r="H37" i="18"/>
  <c r="N37" i="18" s="1"/>
  <c r="H109" i="18"/>
  <c r="N109" i="18" s="1"/>
  <c r="E109" i="18"/>
  <c r="D109" i="18"/>
  <c r="C109" i="18"/>
  <c r="B109" i="18"/>
  <c r="H77" i="18"/>
  <c r="N77" i="18" s="1"/>
  <c r="E77" i="18"/>
  <c r="D77" i="18"/>
  <c r="C77" i="18"/>
  <c r="B77" i="18"/>
  <c r="H91" i="18"/>
  <c r="N91" i="18" s="1"/>
  <c r="E91" i="18"/>
  <c r="D91" i="18"/>
  <c r="C91" i="18"/>
  <c r="B91" i="18"/>
  <c r="E61" i="18"/>
  <c r="D61" i="18"/>
  <c r="C61" i="18"/>
  <c r="B61" i="18"/>
  <c r="H52" i="18"/>
  <c r="N52" i="18" s="1"/>
  <c r="E52" i="18"/>
  <c r="D52" i="18"/>
  <c r="C52" i="18"/>
  <c r="B52" i="18"/>
  <c r="E37" i="18"/>
  <c r="D37" i="18"/>
  <c r="C37" i="18"/>
  <c r="B37" i="18"/>
  <c r="H23" i="18"/>
  <c r="N23" i="18" s="1"/>
  <c r="E23" i="18"/>
  <c r="D23" i="18"/>
  <c r="C23" i="18"/>
  <c r="B23" i="18"/>
  <c r="H10" i="18"/>
  <c r="E10" i="18"/>
  <c r="D10" i="18"/>
  <c r="C10" i="18"/>
  <c r="E187" i="18" l="1"/>
  <c r="E35" i="19"/>
  <c r="C35" i="19"/>
  <c r="D35" i="19"/>
  <c r="H35" i="19"/>
  <c r="B35" i="19"/>
  <c r="B187" i="18"/>
  <c r="N10" i="18"/>
  <c r="H187" i="18"/>
  <c r="H190" i="18" s="1"/>
  <c r="J190" i="18" s="1"/>
  <c r="J192" i="18" s="1"/>
  <c r="B45" i="21"/>
  <c r="D45" i="21"/>
  <c r="F141" i="18"/>
  <c r="B33" i="20"/>
  <c r="E45" i="21"/>
  <c r="H33" i="20"/>
  <c r="N186" i="18"/>
  <c r="C45" i="21"/>
  <c r="F39" i="21"/>
  <c r="H45" i="21"/>
  <c r="F36" i="21"/>
  <c r="D187" i="18"/>
  <c r="C187" i="18"/>
  <c r="F174" i="18"/>
  <c r="F159" i="18"/>
  <c r="F24" i="20" l="1"/>
  <c r="F22" i="20"/>
  <c r="F26" i="19"/>
  <c r="F25" i="19" s="1"/>
  <c r="F24" i="19"/>
  <c r="F23" i="19" s="1"/>
  <c r="F35" i="21"/>
  <c r="F34" i="21"/>
  <c r="F32" i="21"/>
  <c r="F31" i="21"/>
  <c r="F29" i="21"/>
  <c r="F28" i="21"/>
  <c r="F26" i="21"/>
  <c r="F139" i="18"/>
  <c r="F138" i="18"/>
  <c r="F137" i="18"/>
  <c r="F136" i="18"/>
  <c r="F135" i="18"/>
  <c r="F133" i="18"/>
  <c r="F132" i="18"/>
  <c r="F131" i="18"/>
  <c r="F130" i="18"/>
  <c r="F129" i="18"/>
  <c r="F128" i="18"/>
  <c r="F127" i="18"/>
  <c r="F126" i="18"/>
  <c r="F124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10" i="18"/>
  <c r="F106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7" i="18"/>
  <c r="F108" i="18"/>
  <c r="F92" i="18"/>
  <c r="F33" i="21" l="1"/>
  <c r="F30" i="21"/>
  <c r="F27" i="21"/>
  <c r="F91" i="18"/>
  <c r="F125" i="18"/>
  <c r="F109" i="18"/>
  <c r="F10" i="21"/>
  <c r="F9" i="21" s="1"/>
  <c r="F13" i="21"/>
  <c r="F12" i="21" s="1"/>
  <c r="F16" i="21"/>
  <c r="F15" i="21" s="1"/>
  <c r="F19" i="21"/>
  <c r="F18" i="21" s="1"/>
  <c r="F22" i="21"/>
  <c r="F21" i="21" s="1"/>
  <c r="F25" i="21"/>
  <c r="F24" i="21" s="1"/>
  <c r="F10" i="20"/>
  <c r="F12" i="20"/>
  <c r="F14" i="20"/>
  <c r="F16" i="20"/>
  <c r="F18" i="20"/>
  <c r="F20" i="20"/>
  <c r="F10" i="19"/>
  <c r="F9" i="19" s="1"/>
  <c r="F12" i="19"/>
  <c r="F11" i="19" s="1"/>
  <c r="F14" i="19"/>
  <c r="F13" i="19" s="1"/>
  <c r="F18" i="19"/>
  <c r="F17" i="19" s="1"/>
  <c r="F20" i="19"/>
  <c r="F19" i="19" s="1"/>
  <c r="F22" i="19"/>
  <c r="F21" i="19" s="1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0" i="18"/>
  <c r="F59" i="18"/>
  <c r="F58" i="18"/>
  <c r="F57" i="18"/>
  <c r="F56" i="18"/>
  <c r="F55" i="18"/>
  <c r="F54" i="18"/>
  <c r="F53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12" i="18"/>
  <c r="F13" i="18"/>
  <c r="F14" i="18"/>
  <c r="F15" i="18"/>
  <c r="F16" i="18"/>
  <c r="F17" i="18"/>
  <c r="F18" i="18"/>
  <c r="F19" i="18"/>
  <c r="F20" i="18"/>
  <c r="F21" i="18"/>
  <c r="F22" i="18"/>
  <c r="F11" i="18"/>
  <c r="F61" i="18" l="1"/>
  <c r="F35" i="19"/>
  <c r="F45" i="21"/>
  <c r="F10" i="18"/>
  <c r="F37" i="18"/>
  <c r="F23" i="18"/>
  <c r="F77" i="18"/>
  <c r="F52" i="18"/>
  <c r="F187" i="18" l="1"/>
</calcChain>
</file>

<file path=xl/sharedStrings.xml><?xml version="1.0" encoding="utf-8"?>
<sst xmlns="http://schemas.openxmlformats.org/spreadsheetml/2006/main" count="812" uniqueCount="152">
  <si>
    <t>Convenios</t>
  </si>
  <si>
    <t>Descuentos</t>
  </si>
  <si>
    <t>Fecha</t>
  </si>
  <si>
    <t>Ingreso bruto</t>
  </si>
  <si>
    <t>Datos del Depósito</t>
  </si>
  <si>
    <t>Información del banco</t>
  </si>
  <si>
    <t>Datos de la póliza</t>
  </si>
  <si>
    <t>Observaciones</t>
  </si>
  <si>
    <t>Amort. Deuda</t>
  </si>
  <si>
    <t>T o t a l</t>
  </si>
  <si>
    <t>Monto</t>
  </si>
  <si>
    <t>Nº de cuenta</t>
  </si>
  <si>
    <t>Institución</t>
  </si>
  <si>
    <t>Número</t>
  </si>
  <si>
    <t>Enero</t>
  </si>
  <si>
    <t>Febrero</t>
  </si>
  <si>
    <t>Marzo</t>
  </si>
  <si>
    <t>Abril</t>
  </si>
  <si>
    <t>Mayo</t>
  </si>
  <si>
    <t>Junio</t>
  </si>
  <si>
    <t>Totales</t>
  </si>
  <si>
    <t>Integración detallada de los recursos recibidos por transferencias por concepto de participaciones, aportaciones, subsidios, convenios, apoyos, etc.</t>
  </si>
  <si>
    <t>Municipio Benito Juarez, Guerrero.</t>
  </si>
  <si>
    <t>Fondo o Programa: Fondo General de Participaciones</t>
  </si>
  <si>
    <t>Fonsol</t>
  </si>
  <si>
    <t>0112348144</t>
  </si>
  <si>
    <t>BANCOMER</t>
  </si>
  <si>
    <t>I00009</t>
  </si>
  <si>
    <t>I00010</t>
  </si>
  <si>
    <t>I00011</t>
  </si>
  <si>
    <t>I00012</t>
  </si>
  <si>
    <t>I00060</t>
  </si>
  <si>
    <t>I00013</t>
  </si>
  <si>
    <t>I00014</t>
  </si>
  <si>
    <t>I00015</t>
  </si>
  <si>
    <t>I00019</t>
  </si>
  <si>
    <t>I00016</t>
  </si>
  <si>
    <t>I00017</t>
  </si>
  <si>
    <t>I00061</t>
  </si>
  <si>
    <t>I00018</t>
  </si>
  <si>
    <t>I00020</t>
  </si>
  <si>
    <t>I00021</t>
  </si>
  <si>
    <t>I00022</t>
  </si>
  <si>
    <t>I00062</t>
  </si>
  <si>
    <t>I00023</t>
  </si>
  <si>
    <t>I00024</t>
  </si>
  <si>
    <t>I00025</t>
  </si>
  <si>
    <t>I00026</t>
  </si>
  <si>
    <t>I00027</t>
  </si>
  <si>
    <t>I00028</t>
  </si>
  <si>
    <t>I00063</t>
  </si>
  <si>
    <t>I00045</t>
  </si>
  <si>
    <t>I00046</t>
  </si>
  <si>
    <t>I00047</t>
  </si>
  <si>
    <t>I00048</t>
  </si>
  <si>
    <t>I00049</t>
  </si>
  <si>
    <t>I00050</t>
  </si>
  <si>
    <t>I00064</t>
  </si>
  <si>
    <t>I00051</t>
  </si>
  <si>
    <t>I00052</t>
  </si>
  <si>
    <t>I00055</t>
  </si>
  <si>
    <t>I00056</t>
  </si>
  <si>
    <t>I00057</t>
  </si>
  <si>
    <t>I00065</t>
  </si>
  <si>
    <t>I00058</t>
  </si>
  <si>
    <t>I00059</t>
  </si>
  <si>
    <t>Fondo o Programa: Fondo de Aportaciones para el Fortalecimiento de los Municipios y de las Demarcaciones Territoriales del Distrito Federal (FORTAMUN)</t>
  </si>
  <si>
    <t>0116284892</t>
  </si>
  <si>
    <t>I00001</t>
  </si>
  <si>
    <t>I00002</t>
  </si>
  <si>
    <t>I00003</t>
  </si>
  <si>
    <t>I00004</t>
  </si>
  <si>
    <t>I00005</t>
  </si>
  <si>
    <t>I00036</t>
  </si>
  <si>
    <t>I000037</t>
  </si>
  <si>
    <t>I00038</t>
  </si>
  <si>
    <t>Fondo o Programa: Fondo de Aportaciones para la  Infraestructura Social Municipal y de las Demarcaciones Territoriales del Distrito Federal (FISMDF)</t>
  </si>
  <si>
    <t>I00006</t>
  </si>
  <si>
    <t>I00007</t>
  </si>
  <si>
    <t>I00008</t>
  </si>
  <si>
    <t>I00040</t>
  </si>
  <si>
    <t>I000039</t>
  </si>
  <si>
    <t>I00041</t>
  </si>
  <si>
    <t>0116284868</t>
  </si>
  <si>
    <t>Fondo o Programa: Fondo de Aportaciones Estatales para la Infraestructura Social Municipal ( FAEISM)</t>
  </si>
  <si>
    <t>I00029</t>
  </si>
  <si>
    <t>I00030</t>
  </si>
  <si>
    <t>I00031</t>
  </si>
  <si>
    <t>I00042</t>
  </si>
  <si>
    <t>I00043</t>
  </si>
  <si>
    <t>I00044</t>
  </si>
  <si>
    <t>0112348322</t>
  </si>
  <si>
    <t>Julio</t>
  </si>
  <si>
    <t>27/07/202</t>
  </si>
  <si>
    <t>Agosto</t>
  </si>
  <si>
    <t xml:space="preserve">Septiembre </t>
  </si>
  <si>
    <t>Septiembre</t>
  </si>
  <si>
    <t>I00088</t>
  </si>
  <si>
    <t>I00089</t>
  </si>
  <si>
    <t>I00090</t>
  </si>
  <si>
    <t>I00091</t>
  </si>
  <si>
    <t>I00092</t>
  </si>
  <si>
    <t>I00093</t>
  </si>
  <si>
    <t>I00094</t>
  </si>
  <si>
    <t>I00111</t>
  </si>
  <si>
    <t>I00095</t>
  </si>
  <si>
    <t>I00096</t>
  </si>
  <si>
    <t>I00097</t>
  </si>
  <si>
    <t>I00098</t>
  </si>
  <si>
    <t>I00099</t>
  </si>
  <si>
    <t>I00100</t>
  </si>
  <si>
    <t>I00101</t>
  </si>
  <si>
    <t>I00112</t>
  </si>
  <si>
    <t>I00102</t>
  </si>
  <si>
    <t>I00103</t>
  </si>
  <si>
    <t>I00104</t>
  </si>
  <si>
    <t>I00113</t>
  </si>
  <si>
    <t>I00107</t>
  </si>
  <si>
    <t>I00082</t>
  </si>
  <si>
    <t>I00083</t>
  </si>
  <si>
    <t>I00084</t>
  </si>
  <si>
    <t>Formato IP-5</t>
  </si>
  <si>
    <t>I00105</t>
  </si>
  <si>
    <t>I00106</t>
  </si>
  <si>
    <t>I00085</t>
  </si>
  <si>
    <t>I00086</t>
  </si>
  <si>
    <t>Del 01 de Enero al 31 Diciembre de 2021.</t>
  </si>
  <si>
    <t>cfdi septiembre</t>
  </si>
  <si>
    <t>Octubre</t>
  </si>
  <si>
    <t>Noviembre</t>
  </si>
  <si>
    <t>Diciembre</t>
  </si>
  <si>
    <t>SANTANDER S.A</t>
  </si>
  <si>
    <t>1800019502</t>
  </si>
  <si>
    <t>SANTANDER S.A.</t>
  </si>
  <si>
    <t>I00119</t>
  </si>
  <si>
    <t>I00146</t>
  </si>
  <si>
    <t>I00120</t>
  </si>
  <si>
    <t>I00147</t>
  </si>
  <si>
    <t>I00148</t>
  </si>
  <si>
    <t>I00121</t>
  </si>
  <si>
    <t>I00122</t>
  </si>
  <si>
    <t>I00123</t>
  </si>
  <si>
    <t>I00124</t>
  </si>
  <si>
    <t>I00131</t>
  </si>
  <si>
    <t>I00126</t>
  </si>
  <si>
    <t>I00118</t>
  </si>
  <si>
    <t>I00114</t>
  </si>
  <si>
    <t>I00117</t>
  </si>
  <si>
    <t>I00125</t>
  </si>
  <si>
    <t>Fondo o Programa: Programa de Devolución de Derechos PRODDER</t>
  </si>
  <si>
    <t>I00145</t>
  </si>
  <si>
    <t>18000195054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</si>
</sst>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9"/>
      <color theme="3" tint="0.39997558519241921"/>
      <name val="Arial Narrow"/>
      <family val="2"/>
    </font>
    <font>
      <sz val="9"/>
      <color rgb="FF0000FF"/>
      <name val="Arial Narrow"/>
      <family val="2"/>
    </font>
    <font>
      <sz val="11"/>
      <color rgb="FF000000"/>
      <name val="Calibri"/>
      <family val="2"/>
      <charset val="204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  <xf numFmtId="0" fontId="5" fillId="0" borderId="0"/>
    <xf numFmtId="0" fontId="1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341">
    <xf numFmtId="0" fontId="0" fillId="0" borderId="0" xfId="0"/>
    <xf numFmtId="0" fontId="10" fillId="0" borderId="0" xfId="12" applyFont="1"/>
    <xf numFmtId="0" fontId="6" fillId="0" borderId="0" xfId="6" applyFont="1"/>
    <xf numFmtId="164" fontId="13" fillId="0" borderId="0" xfId="7" applyNumberFormat="1" applyFont="1" applyAlignment="1" applyProtection="1">
      <protection locked="0"/>
    </xf>
    <xf numFmtId="0" fontId="8" fillId="0" borderId="0" xfId="7" applyFont="1" applyAlignment="1" applyProtection="1">
      <protection locked="0"/>
    </xf>
    <xf numFmtId="0" fontId="8" fillId="0" borderId="0" xfId="7" applyFont="1" applyAlignment="1"/>
    <xf numFmtId="43" fontId="8" fillId="0" borderId="0" xfId="15" applyFont="1" applyAlignment="1" applyProtection="1">
      <protection locked="0"/>
    </xf>
    <xf numFmtId="0" fontId="13" fillId="0" borderId="0" xfId="7" applyFont="1" applyAlignment="1" applyProtection="1">
      <protection locked="0"/>
    </xf>
    <xf numFmtId="1" fontId="13" fillId="0" borderId="0" xfId="7" applyNumberFormat="1" applyFont="1" applyAlignment="1" applyProtection="1">
      <protection locked="0"/>
    </xf>
    <xf numFmtId="0" fontId="14" fillId="0" borderId="0" xfId="6" quotePrefix="1" applyFont="1" applyAlignment="1">
      <alignment horizontal="center"/>
    </xf>
    <xf numFmtId="0" fontId="15" fillId="0" borderId="0" xfId="6" quotePrefix="1" applyFont="1" applyAlignment="1">
      <alignment horizontal="center"/>
    </xf>
    <xf numFmtId="0" fontId="6" fillId="0" borderId="0" xfId="6" applyFont="1" applyBorder="1"/>
    <xf numFmtId="0" fontId="6" fillId="0" borderId="0" xfId="6" applyFont="1" applyAlignment="1">
      <alignment horizontal="center"/>
    </xf>
    <xf numFmtId="0" fontId="12" fillId="0" borderId="0" xfId="7" applyFont="1" applyFill="1" applyBorder="1" applyAlignment="1" applyProtection="1">
      <protection locked="0"/>
    </xf>
    <xf numFmtId="44" fontId="12" fillId="0" borderId="0" xfId="15" applyNumberFormat="1" applyFont="1" applyFill="1" applyBorder="1" applyAlignment="1" applyProtection="1">
      <protection locked="0"/>
    </xf>
    <xf numFmtId="0" fontId="12" fillId="0" borderId="0" xfId="7" applyFont="1" applyFill="1" applyBorder="1" applyAlignment="1" applyProtection="1">
      <alignment horizontal="center"/>
      <protection locked="0"/>
    </xf>
    <xf numFmtId="1" fontId="12" fillId="0" borderId="0" xfId="7" applyNumberFormat="1" applyFont="1" applyFill="1" applyBorder="1" applyAlignment="1" applyProtection="1">
      <alignment horizontal="center"/>
      <protection locked="0"/>
    </xf>
    <xf numFmtId="164" fontId="12" fillId="0" borderId="0" xfId="7" applyNumberFormat="1" applyFont="1" applyFill="1" applyBorder="1" applyAlignment="1" applyProtection="1">
      <alignment horizontal="center"/>
      <protection locked="0"/>
    </xf>
    <xf numFmtId="0" fontId="6" fillId="0" borderId="0" xfId="6" applyFont="1" applyFill="1"/>
    <xf numFmtId="0" fontId="13" fillId="0" borderId="0" xfId="7" applyFont="1"/>
    <xf numFmtId="0" fontId="12" fillId="0" borderId="0" xfId="7" applyFont="1"/>
    <xf numFmtId="0" fontId="4" fillId="0" borderId="0" xfId="13" applyFont="1" applyAlignment="1"/>
    <xf numFmtId="164" fontId="4" fillId="0" borderId="0" xfId="7" applyNumberFormat="1" applyFont="1" applyAlignment="1" applyProtection="1">
      <protection locked="0"/>
    </xf>
    <xf numFmtId="0" fontId="4" fillId="0" borderId="0" xfId="7" applyFont="1" applyAlignment="1" applyProtection="1">
      <protection locked="0"/>
    </xf>
    <xf numFmtId="0" fontId="4" fillId="0" borderId="0" xfId="7" applyFont="1"/>
    <xf numFmtId="43" fontId="4" fillId="0" borderId="0" xfId="15" applyFont="1"/>
    <xf numFmtId="1" fontId="4" fillId="0" borderId="0" xfId="7" applyNumberFormat="1" applyFont="1"/>
    <xf numFmtId="43" fontId="4" fillId="0" borderId="0" xfId="15" applyFont="1" applyAlignment="1" applyProtection="1">
      <protection locked="0"/>
    </xf>
    <xf numFmtId="1" fontId="4" fillId="0" borderId="0" xfId="7" applyNumberFormat="1" applyFont="1" applyAlignment="1" applyProtection="1">
      <protection locked="0"/>
    </xf>
    <xf numFmtId="0" fontId="4" fillId="0" borderId="0" xfId="7" applyFont="1" applyAlignment="1"/>
    <xf numFmtId="0" fontId="4" fillId="0" borderId="0" xfId="6" applyFont="1"/>
    <xf numFmtId="0" fontId="4" fillId="0" borderId="0" xfId="7" applyFont="1" applyBorder="1" applyAlignment="1"/>
    <xf numFmtId="0" fontId="2" fillId="3" borderId="14" xfId="7" applyFont="1" applyFill="1" applyBorder="1" applyAlignment="1" applyProtection="1">
      <alignment horizontal="center" wrapText="1"/>
      <protection locked="0"/>
    </xf>
    <xf numFmtId="0" fontId="2" fillId="3" borderId="15" xfId="7" applyFont="1" applyFill="1" applyBorder="1" applyAlignment="1" applyProtection="1">
      <alignment horizontal="center" wrapText="1"/>
      <protection locked="0"/>
    </xf>
    <xf numFmtId="43" fontId="2" fillId="3" borderId="16" xfId="15" applyFont="1" applyFill="1" applyBorder="1" applyAlignment="1" applyProtection="1">
      <alignment horizontal="center" wrapText="1"/>
      <protection locked="0"/>
    </xf>
    <xf numFmtId="43" fontId="2" fillId="3" borderId="17" xfId="15" applyFont="1" applyFill="1" applyBorder="1" applyAlignment="1" applyProtection="1">
      <alignment horizontal="center" wrapText="1"/>
      <protection locked="0"/>
    </xf>
    <xf numFmtId="0" fontId="2" fillId="3" borderId="17" xfId="7" applyFont="1" applyFill="1" applyBorder="1" applyAlignment="1" applyProtection="1">
      <alignment horizontal="center" wrapText="1"/>
      <protection locked="0"/>
    </xf>
    <xf numFmtId="1" fontId="2" fillId="3" borderId="16" xfId="7" applyNumberFormat="1" applyFont="1" applyFill="1" applyBorder="1" applyAlignment="1" applyProtection="1">
      <alignment horizontal="center"/>
      <protection locked="0"/>
    </xf>
    <xf numFmtId="164" fontId="2" fillId="3" borderId="17" xfId="7" applyNumberFormat="1" applyFont="1" applyFill="1" applyBorder="1" applyAlignment="1" applyProtection="1">
      <alignment horizontal="center"/>
      <protection locked="0"/>
    </xf>
    <xf numFmtId="4" fontId="2" fillId="0" borderId="18" xfId="7" applyNumberFormat="1" applyFont="1" applyBorder="1" applyAlignment="1" applyProtection="1">
      <alignment horizontal="center"/>
      <protection locked="0"/>
    </xf>
    <xf numFmtId="17" fontId="5" fillId="3" borderId="18" xfId="7" applyNumberFormat="1" applyFont="1" applyFill="1" applyBorder="1" applyAlignment="1" applyProtection="1">
      <protection locked="0"/>
    </xf>
    <xf numFmtId="4" fontId="2" fillId="0" borderId="20" xfId="7" applyNumberFormat="1" applyFont="1" applyBorder="1" applyAlignment="1" applyProtection="1">
      <alignment horizontal="center"/>
      <protection locked="0"/>
    </xf>
    <xf numFmtId="43" fontId="5" fillId="0" borderId="20" xfId="7" applyNumberFormat="1" applyFont="1" applyBorder="1" applyAlignment="1" applyProtection="1">
      <alignment horizontal="center"/>
      <protection locked="0"/>
    </xf>
    <xf numFmtId="44" fontId="5" fillId="0" borderId="19" xfId="7" applyNumberFormat="1" applyFont="1" applyBorder="1" applyAlignment="1">
      <alignment horizontal="center" wrapText="1"/>
    </xf>
    <xf numFmtId="44" fontId="5" fillId="0" borderId="18" xfId="9" applyFont="1" applyBorder="1" applyAlignment="1">
      <alignment horizontal="center" wrapText="1"/>
    </xf>
    <xf numFmtId="44" fontId="5" fillId="0" borderId="18" xfId="9" applyFont="1" applyFill="1" applyBorder="1" applyAlignment="1">
      <alignment horizontal="center" wrapText="1"/>
    </xf>
    <xf numFmtId="0" fontId="5" fillId="0" borderId="19" xfId="7" applyFont="1" applyFill="1" applyBorder="1" applyAlignment="1" applyProtection="1">
      <alignment horizontal="center"/>
      <protection locked="0"/>
    </xf>
    <xf numFmtId="0" fontId="5" fillId="0" borderId="21" xfId="7" applyFont="1" applyBorder="1" applyAlignment="1" applyProtection="1">
      <alignment wrapText="1"/>
      <protection locked="0"/>
    </xf>
    <xf numFmtId="0" fontId="5" fillId="0" borderId="23" xfId="7" applyFont="1" applyFill="1" applyBorder="1" applyAlignment="1" applyProtection="1">
      <alignment horizontal="center"/>
      <protection locked="0"/>
    </xf>
    <xf numFmtId="43" fontId="5" fillId="0" borderId="26" xfId="15" applyFont="1" applyBorder="1" applyAlignment="1" applyProtection="1">
      <protection locked="0"/>
    </xf>
    <xf numFmtId="4" fontId="5" fillId="0" borderId="25" xfId="15" applyNumberFormat="1" applyFont="1" applyBorder="1" applyAlignment="1" applyProtection="1">
      <protection locked="0"/>
    </xf>
    <xf numFmtId="4" fontId="5" fillId="0" borderId="1" xfId="15" applyNumberFormat="1" applyFont="1" applyBorder="1" applyAlignment="1" applyProtection="1">
      <protection locked="0"/>
    </xf>
    <xf numFmtId="44" fontId="5" fillId="0" borderId="26" xfId="7" applyNumberFormat="1" applyFont="1" applyBorder="1" applyAlignment="1">
      <alignment horizontal="center" wrapText="1"/>
    </xf>
    <xf numFmtId="43" fontId="5" fillId="0" borderId="25" xfId="15" applyFont="1" applyFill="1" applyBorder="1" applyAlignment="1" applyProtection="1">
      <protection locked="0"/>
    </xf>
    <xf numFmtId="0" fontId="5" fillId="0" borderId="26" xfId="7" applyFont="1" applyFill="1" applyBorder="1" applyAlignment="1" applyProtection="1">
      <alignment horizontal="center"/>
      <protection locked="0"/>
    </xf>
    <xf numFmtId="1" fontId="5" fillId="0" borderId="25" xfId="7" applyNumberFormat="1" applyFont="1" applyBorder="1" applyAlignment="1" applyProtection="1">
      <alignment horizontal="center"/>
      <protection locked="0"/>
    </xf>
    <xf numFmtId="0" fontId="5" fillId="0" borderId="27" xfId="7" applyFont="1" applyBorder="1" applyAlignment="1" applyProtection="1">
      <protection locked="0"/>
    </xf>
    <xf numFmtId="0" fontId="5" fillId="3" borderId="28" xfId="7" applyFont="1" applyFill="1" applyBorder="1" applyAlignment="1" applyProtection="1">
      <protection locked="0"/>
    </xf>
    <xf numFmtId="4" fontId="5" fillId="0" borderId="28" xfId="15" applyNumberFormat="1" applyFont="1" applyBorder="1" applyAlignment="1" applyProtection="1">
      <protection locked="0"/>
    </xf>
    <xf numFmtId="4" fontId="5" fillId="0" borderId="5" xfId="15" applyNumberFormat="1" applyFont="1" applyBorder="1" applyAlignment="1" applyProtection="1">
      <protection locked="0"/>
    </xf>
    <xf numFmtId="44" fontId="5" fillId="0" borderId="29" xfId="7" applyNumberFormat="1" applyFont="1" applyBorder="1" applyAlignment="1">
      <alignment horizontal="center" wrapText="1"/>
    </xf>
    <xf numFmtId="43" fontId="5" fillId="0" borderId="28" xfId="15" applyFont="1" applyBorder="1" applyAlignment="1" applyProtection="1">
      <protection locked="0"/>
    </xf>
    <xf numFmtId="43" fontId="5" fillId="0" borderId="28" xfId="15" applyFont="1" applyFill="1" applyBorder="1" applyAlignment="1" applyProtection="1">
      <protection locked="0"/>
    </xf>
    <xf numFmtId="0" fontId="5" fillId="0" borderId="29" xfId="7" applyFont="1" applyFill="1" applyBorder="1" applyAlignment="1" applyProtection="1">
      <alignment horizontal="center"/>
      <protection locked="0"/>
    </xf>
    <xf numFmtId="0" fontId="5" fillId="0" borderId="30" xfId="7" applyFont="1" applyBorder="1" applyAlignment="1" applyProtection="1">
      <protection locked="0"/>
    </xf>
    <xf numFmtId="43" fontId="5" fillId="0" borderId="23" xfId="15" applyFont="1" applyBorder="1" applyAlignment="1" applyProtection="1">
      <protection locked="0"/>
    </xf>
    <xf numFmtId="4" fontId="5" fillId="0" borderId="22" xfId="15" applyNumberFormat="1" applyFont="1" applyBorder="1" applyAlignment="1" applyProtection="1">
      <protection locked="0"/>
    </xf>
    <xf numFmtId="4" fontId="5" fillId="0" borderId="3" xfId="15" applyNumberFormat="1" applyFont="1" applyBorder="1" applyAlignment="1" applyProtection="1">
      <protection locked="0"/>
    </xf>
    <xf numFmtId="44" fontId="5" fillId="0" borderId="23" xfId="7" applyNumberFormat="1" applyFont="1" applyBorder="1" applyAlignment="1">
      <alignment horizontal="center" wrapText="1"/>
    </xf>
    <xf numFmtId="1" fontId="5" fillId="0" borderId="22" xfId="7" applyNumberFormat="1" applyFont="1" applyBorder="1" applyAlignment="1" applyProtection="1">
      <alignment horizontal="center"/>
      <protection locked="0"/>
    </xf>
    <xf numFmtId="0" fontId="5" fillId="0" borderId="24" xfId="7" applyFont="1" applyBorder="1" applyAlignment="1" applyProtection="1">
      <protection locked="0"/>
    </xf>
    <xf numFmtId="43" fontId="5" fillId="0" borderId="32" xfId="15" applyFont="1" applyBorder="1" applyAlignment="1" applyProtection="1">
      <protection locked="0"/>
    </xf>
    <xf numFmtId="4" fontId="5" fillId="0" borderId="31" xfId="15" applyNumberFormat="1" applyFont="1" applyBorder="1" applyAlignment="1" applyProtection="1">
      <protection locked="0"/>
    </xf>
    <xf numFmtId="4" fontId="5" fillId="0" borderId="4" xfId="15" applyNumberFormat="1" applyFont="1" applyBorder="1" applyAlignment="1" applyProtection="1">
      <protection locked="0"/>
    </xf>
    <xf numFmtId="44" fontId="5" fillId="0" borderId="32" xfId="7" applyNumberFormat="1" applyFont="1" applyBorder="1" applyAlignment="1">
      <alignment horizontal="center" wrapText="1"/>
    </xf>
    <xf numFmtId="43" fontId="5" fillId="0" borderId="31" xfId="15" applyFont="1" applyFill="1" applyBorder="1" applyAlignment="1" applyProtection="1">
      <protection locked="0"/>
    </xf>
    <xf numFmtId="0" fontId="5" fillId="0" borderId="32" xfId="7" applyFont="1" applyFill="1" applyBorder="1" applyAlignment="1" applyProtection="1">
      <alignment horizontal="center"/>
      <protection locked="0"/>
    </xf>
    <xf numFmtId="1" fontId="5" fillId="0" borderId="31" xfId="7" applyNumberFormat="1" applyFont="1" applyBorder="1" applyAlignment="1" applyProtection="1">
      <alignment horizontal="center"/>
      <protection locked="0"/>
    </xf>
    <xf numFmtId="0" fontId="5" fillId="0" borderId="33" xfId="7" applyFont="1" applyBorder="1" applyAlignment="1" applyProtection="1">
      <protection locked="0"/>
    </xf>
    <xf numFmtId="0" fontId="5" fillId="3" borderId="34" xfId="7" applyFont="1" applyFill="1" applyBorder="1" applyAlignment="1" applyProtection="1">
      <protection locked="0"/>
    </xf>
    <xf numFmtId="43" fontId="5" fillId="0" borderId="35" xfId="15" applyFont="1" applyBorder="1" applyAlignment="1" applyProtection="1">
      <protection locked="0"/>
    </xf>
    <xf numFmtId="4" fontId="5" fillId="0" borderId="34" xfId="15" applyNumberFormat="1" applyFont="1" applyBorder="1" applyAlignment="1" applyProtection="1">
      <protection locked="0"/>
    </xf>
    <xf numFmtId="4" fontId="5" fillId="0" borderId="2" xfId="15" applyNumberFormat="1" applyFont="1" applyBorder="1" applyAlignment="1" applyProtection="1">
      <protection locked="0"/>
    </xf>
    <xf numFmtId="44" fontId="5" fillId="0" borderId="35" xfId="7" applyNumberFormat="1" applyFont="1" applyBorder="1" applyAlignment="1">
      <alignment horizontal="center" wrapText="1"/>
    </xf>
    <xf numFmtId="43" fontId="5" fillId="0" borderId="34" xfId="15" applyFont="1" applyBorder="1" applyAlignment="1" applyProtection="1">
      <protection locked="0"/>
    </xf>
    <xf numFmtId="43" fontId="5" fillId="0" borderId="34" xfId="15" applyFont="1" applyFill="1" applyBorder="1" applyAlignment="1" applyProtection="1">
      <protection locked="0"/>
    </xf>
    <xf numFmtId="0" fontId="5" fillId="0" borderId="35" xfId="7" applyFont="1" applyFill="1" applyBorder="1" applyAlignment="1" applyProtection="1">
      <alignment horizontal="center"/>
      <protection locked="0"/>
    </xf>
    <xf numFmtId="0" fontId="5" fillId="0" borderId="36" xfId="7" applyFont="1" applyBorder="1" applyAlignment="1" applyProtection="1">
      <protection locked="0"/>
    </xf>
    <xf numFmtId="164" fontId="5" fillId="2" borderId="37" xfId="7" applyNumberFormat="1" applyFont="1" applyFill="1" applyBorder="1" applyAlignment="1" applyProtection="1">
      <alignment horizontal="center"/>
      <protection locked="0"/>
    </xf>
    <xf numFmtId="1" fontId="5" fillId="2" borderId="38" xfId="7" applyNumberFormat="1" applyFont="1" applyFill="1" applyBorder="1" applyAlignment="1" applyProtection="1">
      <alignment horizontal="center"/>
      <protection locked="0"/>
    </xf>
    <xf numFmtId="0" fontId="5" fillId="2" borderId="37" xfId="7" applyFont="1" applyFill="1" applyBorder="1" applyAlignment="1" applyProtection="1">
      <protection locked="0"/>
    </xf>
    <xf numFmtId="0" fontId="4" fillId="0" borderId="0" xfId="7" applyFont="1" applyAlignment="1">
      <alignment horizontal="left"/>
    </xf>
    <xf numFmtId="4" fontId="2" fillId="0" borderId="25" xfId="7" applyNumberFormat="1" applyFont="1" applyBorder="1" applyAlignment="1" applyProtection="1">
      <alignment horizontal="center"/>
      <protection locked="0"/>
    </xf>
    <xf numFmtId="4" fontId="2" fillId="0" borderId="1" xfId="7" applyNumberFormat="1" applyFont="1" applyBorder="1" applyAlignment="1" applyProtection="1">
      <alignment horizontal="center"/>
      <protection locked="0"/>
    </xf>
    <xf numFmtId="0" fontId="2" fillId="0" borderId="1" xfId="7" applyFont="1" applyBorder="1" applyAlignment="1" applyProtection="1">
      <alignment horizontal="center"/>
      <protection locked="0"/>
    </xf>
    <xf numFmtId="0" fontId="5" fillId="0" borderId="27" xfId="7" applyFont="1" applyBorder="1" applyAlignment="1" applyProtection="1">
      <alignment wrapText="1"/>
      <protection locked="0"/>
    </xf>
    <xf numFmtId="43" fontId="5" fillId="0" borderId="26" xfId="26" applyFont="1" applyBorder="1" applyAlignment="1" applyProtection="1">
      <alignment horizontal="center"/>
      <protection locked="0"/>
    </xf>
    <xf numFmtId="14" fontId="5" fillId="0" borderId="25" xfId="7" applyNumberFormat="1" applyFont="1" applyBorder="1" applyAlignment="1" applyProtection="1">
      <alignment horizontal="center"/>
      <protection locked="0"/>
    </xf>
    <xf numFmtId="43" fontId="5" fillId="0" borderId="1" xfId="26" applyFont="1" applyBorder="1" applyAlignment="1" applyProtection="1">
      <alignment horizontal="center"/>
      <protection locked="0"/>
    </xf>
    <xf numFmtId="14" fontId="5" fillId="0" borderId="25" xfId="15" applyNumberFormat="1" applyFont="1" applyBorder="1" applyAlignment="1" applyProtection="1">
      <alignment horizontal="center"/>
      <protection locked="0"/>
    </xf>
    <xf numFmtId="43" fontId="5" fillId="0" borderId="22" xfId="15" applyFont="1" applyFill="1" applyBorder="1" applyAlignment="1" applyProtection="1">
      <alignment horizontal="center"/>
      <protection locked="0"/>
    </xf>
    <xf numFmtId="14" fontId="5" fillId="0" borderId="22" xfId="7" applyNumberFormat="1" applyFont="1" applyBorder="1" applyAlignment="1" applyProtection="1">
      <alignment horizontal="center"/>
      <protection locked="0"/>
    </xf>
    <xf numFmtId="43" fontId="5" fillId="0" borderId="35" xfId="15" applyFont="1" applyFill="1" applyBorder="1" applyAlignment="1" applyProtection="1">
      <protection locked="0"/>
    </xf>
    <xf numFmtId="4" fontId="5" fillId="0" borderId="34" xfId="15" applyNumberFormat="1" applyFont="1" applyFill="1" applyBorder="1" applyAlignment="1" applyProtection="1">
      <protection locked="0"/>
    </xf>
    <xf numFmtId="4" fontId="5" fillId="0" borderId="2" xfId="15" applyNumberFormat="1" applyFont="1" applyFill="1" applyBorder="1" applyAlignment="1" applyProtection="1">
      <protection locked="0"/>
    </xf>
    <xf numFmtId="44" fontId="5" fillId="0" borderId="35" xfId="7" applyNumberFormat="1" applyFont="1" applyFill="1" applyBorder="1" applyAlignment="1">
      <alignment horizontal="center" wrapText="1"/>
    </xf>
    <xf numFmtId="1" fontId="5" fillId="0" borderId="34" xfId="7" applyNumberFormat="1" applyFont="1" applyFill="1" applyBorder="1" applyAlignment="1" applyProtection="1">
      <alignment horizontal="center"/>
      <protection locked="0"/>
    </xf>
    <xf numFmtId="0" fontId="5" fillId="0" borderId="36" xfId="7" applyFont="1" applyFill="1" applyBorder="1" applyAlignment="1" applyProtection="1">
      <protection locked="0"/>
    </xf>
    <xf numFmtId="14" fontId="5" fillId="0" borderId="22" xfId="7" applyNumberFormat="1" applyFont="1" applyBorder="1" applyAlignment="1" applyProtection="1">
      <alignment horizontal="right"/>
      <protection locked="0"/>
    </xf>
    <xf numFmtId="17" fontId="6" fillId="0" borderId="0" xfId="6" applyNumberFormat="1" applyFont="1"/>
    <xf numFmtId="14" fontId="5" fillId="0" borderId="34" xfId="7" applyNumberFormat="1" applyFont="1" applyFill="1" applyBorder="1" applyAlignment="1" applyProtection="1">
      <alignment horizontal="right"/>
      <protection locked="0"/>
    </xf>
    <xf numFmtId="14" fontId="5" fillId="0" borderId="25" xfId="7" applyNumberFormat="1" applyFont="1" applyBorder="1" applyAlignment="1" applyProtection="1">
      <alignment horizontal="right"/>
      <protection locked="0"/>
    </xf>
    <xf numFmtId="44" fontId="6" fillId="0" borderId="0" xfId="6" applyNumberFormat="1" applyFont="1"/>
    <xf numFmtId="17" fontId="2" fillId="3" borderId="18" xfId="7" applyNumberFormat="1" applyFont="1" applyFill="1" applyBorder="1" applyAlignment="1" applyProtection="1">
      <protection locked="0"/>
    </xf>
    <xf numFmtId="0" fontId="2" fillId="3" borderId="28" xfId="7" applyFont="1" applyFill="1" applyBorder="1" applyAlignment="1" applyProtection="1">
      <protection locked="0"/>
    </xf>
    <xf numFmtId="0" fontId="2" fillId="3" borderId="34" xfId="7" applyFont="1" applyFill="1" applyBorder="1" applyAlignment="1" applyProtection="1">
      <protection locked="0"/>
    </xf>
    <xf numFmtId="49" fontId="5" fillId="0" borderId="22" xfId="15" applyNumberFormat="1" applyFont="1" applyFill="1" applyBorder="1" applyAlignment="1" applyProtection="1">
      <alignment horizontal="center"/>
      <protection locked="0"/>
    </xf>
    <xf numFmtId="14" fontId="5" fillId="0" borderId="34" xfId="7" applyNumberFormat="1" applyFont="1" applyBorder="1" applyAlignment="1" applyProtection="1">
      <alignment horizontal="center"/>
      <protection locked="0"/>
    </xf>
    <xf numFmtId="14" fontId="5" fillId="0" borderId="42" xfId="7" applyNumberFormat="1" applyFont="1" applyBorder="1" applyAlignment="1" applyProtection="1">
      <alignment horizontal="center"/>
      <protection locked="0"/>
    </xf>
    <xf numFmtId="14" fontId="5" fillId="0" borderId="34" xfId="7" applyNumberFormat="1" applyFont="1" applyFill="1" applyBorder="1" applyAlignment="1" applyProtection="1">
      <alignment horizontal="center"/>
      <protection locked="0"/>
    </xf>
    <xf numFmtId="14" fontId="5" fillId="0" borderId="40" xfId="7" applyNumberFormat="1" applyFont="1" applyBorder="1" applyAlignment="1" applyProtection="1">
      <alignment horizontal="center"/>
      <protection locked="0"/>
    </xf>
    <xf numFmtId="44" fontId="5" fillId="0" borderId="41" xfId="7" applyNumberFormat="1" applyFont="1" applyBorder="1" applyAlignment="1">
      <alignment horizontal="center" wrapText="1"/>
    </xf>
    <xf numFmtId="14" fontId="5" fillId="0" borderId="0" xfId="7" applyNumberFormat="1" applyFont="1" applyBorder="1" applyAlignment="1" applyProtection="1">
      <alignment horizontal="center"/>
      <protection locked="0"/>
    </xf>
    <xf numFmtId="43" fontId="5" fillId="0" borderId="41" xfId="15" applyFont="1" applyBorder="1" applyAlignment="1" applyProtection="1">
      <protection locked="0"/>
    </xf>
    <xf numFmtId="4" fontId="5" fillId="0" borderId="40" xfId="15" applyNumberFormat="1" applyFont="1" applyBorder="1" applyAlignment="1" applyProtection="1">
      <protection locked="0"/>
    </xf>
    <xf numFmtId="4" fontId="5" fillId="0" borderId="45" xfId="15" applyNumberFormat="1" applyFont="1" applyBorder="1" applyAlignment="1" applyProtection="1">
      <protection locked="0"/>
    </xf>
    <xf numFmtId="4" fontId="5" fillId="0" borderId="43" xfId="15" applyNumberFormat="1" applyFont="1" applyBorder="1" applyAlignment="1" applyProtection="1">
      <protection locked="0"/>
    </xf>
    <xf numFmtId="44" fontId="6" fillId="0" borderId="0" xfId="6" applyNumberFormat="1" applyFont="1" applyBorder="1"/>
    <xf numFmtId="43" fontId="5" fillId="0" borderId="47" xfId="15" applyFont="1" applyFill="1" applyBorder="1" applyAlignment="1" applyProtection="1">
      <protection locked="0"/>
    </xf>
    <xf numFmtId="43" fontId="6" fillId="0" borderId="0" xfId="26" applyFont="1" applyBorder="1"/>
    <xf numFmtId="43" fontId="6" fillId="0" borderId="0" xfId="6" applyNumberFormat="1" applyFont="1" applyAlignment="1">
      <alignment horizontal="center"/>
    </xf>
    <xf numFmtId="49" fontId="5" fillId="0" borderId="47" xfId="15" applyNumberFormat="1" applyFont="1" applyFill="1" applyBorder="1" applyAlignment="1" applyProtection="1">
      <alignment horizontal="center"/>
      <protection locked="0"/>
    </xf>
    <xf numFmtId="49" fontId="5" fillId="0" borderId="0" xfId="15" applyNumberFormat="1" applyFont="1" applyFill="1" applyBorder="1" applyAlignment="1" applyProtection="1">
      <alignment horizontal="center"/>
      <protection locked="0"/>
    </xf>
    <xf numFmtId="0" fontId="2" fillId="3" borderId="49" xfId="7" applyFont="1" applyFill="1" applyBorder="1" applyAlignment="1" applyProtection="1">
      <alignment horizontal="center" wrapText="1"/>
      <protection locked="0"/>
    </xf>
    <xf numFmtId="1" fontId="2" fillId="3" borderId="50" xfId="7" applyNumberFormat="1" applyFont="1" applyFill="1" applyBorder="1" applyAlignment="1" applyProtection="1">
      <alignment horizontal="center"/>
      <protection locked="0"/>
    </xf>
    <xf numFmtId="0" fontId="5" fillId="0" borderId="51" xfId="7" applyFont="1" applyBorder="1" applyAlignment="1" applyProtection="1">
      <alignment wrapText="1"/>
      <protection locked="0"/>
    </xf>
    <xf numFmtId="164" fontId="2" fillId="3" borderId="49" xfId="7" applyNumberFormat="1" applyFont="1" applyFill="1" applyBorder="1" applyAlignment="1" applyProtection="1">
      <alignment horizontal="center"/>
      <protection locked="0"/>
    </xf>
    <xf numFmtId="0" fontId="5" fillId="0" borderId="51" xfId="7" applyFont="1" applyFill="1" applyBorder="1" applyAlignment="1" applyProtection="1">
      <protection locked="0"/>
    </xf>
    <xf numFmtId="0" fontId="2" fillId="3" borderId="40" xfId="7" applyFont="1" applyFill="1" applyBorder="1" applyAlignment="1" applyProtection="1">
      <alignment horizontal="center" wrapText="1"/>
      <protection locked="0"/>
    </xf>
    <xf numFmtId="0" fontId="2" fillId="3" borderId="41" xfId="7" applyFont="1" applyFill="1" applyBorder="1" applyAlignment="1" applyProtection="1">
      <alignment horizontal="center" wrapText="1"/>
      <protection locked="0"/>
    </xf>
    <xf numFmtId="43" fontId="2" fillId="3" borderId="50" xfId="15" applyFont="1" applyFill="1" applyBorder="1" applyAlignment="1" applyProtection="1">
      <alignment horizontal="center" wrapText="1"/>
      <protection locked="0"/>
    </xf>
    <xf numFmtId="43" fontId="2" fillId="3" borderId="49" xfId="15" applyFont="1" applyFill="1" applyBorder="1" applyAlignment="1" applyProtection="1">
      <alignment horizontal="center" wrapText="1"/>
      <protection locked="0"/>
    </xf>
    <xf numFmtId="0" fontId="5" fillId="0" borderId="52" xfId="7" applyFont="1" applyBorder="1" applyAlignment="1" applyProtection="1">
      <alignment wrapText="1"/>
      <protection locked="0"/>
    </xf>
    <xf numFmtId="0" fontId="5" fillId="0" borderId="51" xfId="7" applyFont="1" applyBorder="1" applyAlignment="1" applyProtection="1">
      <protection locked="0"/>
    </xf>
    <xf numFmtId="4" fontId="2" fillId="3" borderId="18" xfId="7" applyNumberFormat="1" applyFont="1" applyFill="1" applyBorder="1" applyAlignment="1" applyProtection="1">
      <alignment horizontal="center"/>
      <protection locked="0"/>
    </xf>
    <xf numFmtId="4" fontId="2" fillId="3" borderId="20" xfId="7" applyNumberFormat="1" applyFont="1" applyFill="1" applyBorder="1" applyAlignment="1" applyProtection="1">
      <alignment horizontal="center"/>
      <protection locked="0"/>
    </xf>
    <xf numFmtId="44" fontId="2" fillId="3" borderId="19" xfId="7" applyNumberFormat="1" applyFont="1" applyFill="1" applyBorder="1" applyAlignment="1" applyProtection="1">
      <alignment horizontal="center"/>
      <protection locked="0"/>
    </xf>
    <xf numFmtId="43" fontId="2" fillId="3" borderId="20" xfId="7" applyNumberFormat="1" applyFont="1" applyFill="1" applyBorder="1" applyAlignment="1" applyProtection="1">
      <alignment horizontal="center"/>
      <protection locked="0"/>
    </xf>
    <xf numFmtId="44" fontId="2" fillId="3" borderId="19" xfId="7" applyNumberFormat="1" applyFont="1" applyFill="1" applyBorder="1" applyAlignment="1">
      <alignment horizontal="center" wrapText="1"/>
    </xf>
    <xf numFmtId="44" fontId="2" fillId="0" borderId="19" xfId="9" applyFont="1" applyBorder="1" applyAlignment="1">
      <alignment horizontal="center" wrapText="1"/>
    </xf>
    <xf numFmtId="44" fontId="2" fillId="0" borderId="19" xfId="9" applyFont="1" applyFill="1" applyBorder="1" applyAlignment="1">
      <alignment horizontal="center" wrapText="1"/>
    </xf>
    <xf numFmtId="43" fontId="2" fillId="0" borderId="29" xfId="15" applyFont="1" applyBorder="1" applyAlignment="1" applyProtection="1">
      <protection locked="0"/>
    </xf>
    <xf numFmtId="43" fontId="2" fillId="3" borderId="29" xfId="15" applyFont="1" applyFill="1" applyBorder="1" applyAlignment="1" applyProtection="1">
      <protection locked="0"/>
    </xf>
    <xf numFmtId="4" fontId="2" fillId="3" borderId="28" xfId="15" applyNumberFormat="1" applyFont="1" applyFill="1" applyBorder="1" applyAlignment="1" applyProtection="1">
      <protection locked="0"/>
    </xf>
    <xf numFmtId="4" fontId="2" fillId="3" borderId="5" xfId="15" applyNumberFormat="1" applyFont="1" applyFill="1" applyBorder="1" applyAlignment="1" applyProtection="1">
      <protection locked="0"/>
    </xf>
    <xf numFmtId="44" fontId="2" fillId="3" borderId="29" xfId="7" applyNumberFormat="1" applyFont="1" applyFill="1" applyBorder="1" applyAlignment="1">
      <alignment horizontal="center" wrapText="1"/>
    </xf>
    <xf numFmtId="43" fontId="2" fillId="3" borderId="35" xfId="15" applyFont="1" applyFill="1" applyBorder="1" applyAlignment="1" applyProtection="1">
      <protection locked="0"/>
    </xf>
    <xf numFmtId="0" fontId="6" fillId="0" borderId="28" xfId="6" applyFont="1" applyBorder="1"/>
    <xf numFmtId="4" fontId="2" fillId="3" borderId="34" xfId="15" applyNumberFormat="1" applyFont="1" applyFill="1" applyBorder="1" applyAlignment="1" applyProtection="1">
      <protection locked="0"/>
    </xf>
    <xf numFmtId="4" fontId="2" fillId="3" borderId="2" xfId="15" applyNumberFormat="1" applyFont="1" applyFill="1" applyBorder="1" applyAlignment="1" applyProtection="1">
      <protection locked="0"/>
    </xf>
    <xf numFmtId="44" fontId="2" fillId="3" borderId="35" xfId="7" applyNumberFormat="1" applyFont="1" applyFill="1" applyBorder="1" applyAlignment="1">
      <alignment horizontal="center" wrapText="1"/>
    </xf>
    <xf numFmtId="43" fontId="2" fillId="0" borderId="35" xfId="15" applyFont="1" applyBorder="1" applyAlignment="1" applyProtection="1">
      <protection locked="0"/>
    </xf>
    <xf numFmtId="14" fontId="5" fillId="0" borderId="55" xfId="7" applyNumberFormat="1" applyFont="1" applyBorder="1" applyAlignment="1" applyProtection="1">
      <alignment horizontal="center"/>
      <protection locked="0"/>
    </xf>
    <xf numFmtId="43" fontId="2" fillId="0" borderId="49" xfId="15" applyFont="1" applyBorder="1" applyAlignment="1" applyProtection="1">
      <protection locked="0"/>
    </xf>
    <xf numFmtId="43" fontId="2" fillId="3" borderId="49" xfId="15" applyFont="1" applyFill="1" applyBorder="1" applyAlignment="1" applyProtection="1">
      <protection locked="0"/>
    </xf>
    <xf numFmtId="4" fontId="2" fillId="3" borderId="50" xfId="15" applyNumberFormat="1" applyFont="1" applyFill="1" applyBorder="1" applyAlignment="1" applyProtection="1">
      <protection locked="0"/>
    </xf>
    <xf numFmtId="4" fontId="2" fillId="3" borderId="53" xfId="15" applyNumberFormat="1" applyFont="1" applyFill="1" applyBorder="1" applyAlignment="1" applyProtection="1">
      <protection locked="0"/>
    </xf>
    <xf numFmtId="4" fontId="2" fillId="3" borderId="54" xfId="15" applyNumberFormat="1" applyFont="1" applyFill="1" applyBorder="1" applyAlignment="1" applyProtection="1">
      <protection locked="0"/>
    </xf>
    <xf numFmtId="44" fontId="2" fillId="3" borderId="49" xfId="7" applyNumberFormat="1" applyFont="1" applyFill="1" applyBorder="1" applyAlignment="1">
      <alignment horizontal="center" wrapText="1"/>
    </xf>
    <xf numFmtId="43" fontId="5" fillId="0" borderId="56" xfId="15" applyFont="1" applyFill="1" applyBorder="1" applyAlignment="1" applyProtection="1">
      <protection locked="0"/>
    </xf>
    <xf numFmtId="0" fontId="5" fillId="0" borderId="55" xfId="7" applyFont="1" applyFill="1" applyBorder="1" applyAlignment="1" applyProtection="1">
      <alignment horizontal="center"/>
      <protection locked="0"/>
    </xf>
    <xf numFmtId="14" fontId="17" fillId="4" borderId="50" xfId="7" applyNumberFormat="1" applyFont="1" applyFill="1" applyBorder="1" applyAlignment="1" applyProtection="1">
      <alignment horizontal="center" vertical="center"/>
      <protection locked="0"/>
    </xf>
    <xf numFmtId="43" fontId="5" fillId="0" borderId="25" xfId="15" applyFont="1" applyFill="1" applyBorder="1" applyAlignment="1" applyProtection="1">
      <alignment horizontal="center"/>
      <protection locked="0"/>
    </xf>
    <xf numFmtId="43" fontId="5" fillId="0" borderId="31" xfId="15" applyFont="1" applyFill="1" applyBorder="1" applyAlignment="1" applyProtection="1">
      <alignment horizontal="center"/>
      <protection locked="0"/>
    </xf>
    <xf numFmtId="43" fontId="6" fillId="0" borderId="0" xfId="26" applyFont="1"/>
    <xf numFmtId="0" fontId="2" fillId="3" borderId="59" xfId="7" applyFont="1" applyFill="1" applyBorder="1" applyAlignment="1" applyProtection="1">
      <protection locked="0"/>
    </xf>
    <xf numFmtId="44" fontId="2" fillId="3" borderId="60" xfId="15" applyNumberFormat="1" applyFont="1" applyFill="1" applyBorder="1" applyAlignment="1" applyProtection="1">
      <protection locked="0"/>
    </xf>
    <xf numFmtId="44" fontId="2" fillId="3" borderId="58" xfId="15" applyNumberFormat="1" applyFont="1" applyFill="1" applyBorder="1" applyAlignment="1" applyProtection="1">
      <protection locked="0"/>
    </xf>
    <xf numFmtId="0" fontId="5" fillId="0" borderId="61" xfId="7" applyFont="1" applyFill="1" applyBorder="1" applyAlignment="1" applyProtection="1">
      <alignment horizontal="center"/>
      <protection locked="0"/>
    </xf>
    <xf numFmtId="1" fontId="5" fillId="0" borderId="62" xfId="7" applyNumberFormat="1" applyFont="1" applyBorder="1" applyAlignment="1" applyProtection="1">
      <alignment horizontal="center"/>
      <protection locked="0"/>
    </xf>
    <xf numFmtId="1" fontId="5" fillId="0" borderId="56" xfId="7" applyNumberFormat="1" applyFont="1" applyBorder="1" applyAlignment="1" applyProtection="1">
      <alignment horizontal="center"/>
      <protection locked="0"/>
    </xf>
    <xf numFmtId="1" fontId="5" fillId="0" borderId="39" xfId="7" applyNumberFormat="1" applyFont="1" applyBorder="1" applyAlignment="1" applyProtection="1">
      <alignment horizontal="center"/>
      <protection locked="0"/>
    </xf>
    <xf numFmtId="164" fontId="5" fillId="0" borderId="30" xfId="7" applyNumberFormat="1" applyFont="1" applyBorder="1" applyAlignment="1" applyProtection="1">
      <alignment horizontal="center"/>
      <protection locked="0"/>
    </xf>
    <xf numFmtId="1" fontId="5" fillId="0" borderId="48" xfId="7" applyNumberFormat="1" applyFont="1" applyBorder="1" applyAlignment="1" applyProtection="1">
      <alignment horizontal="center"/>
      <protection locked="0"/>
    </xf>
    <xf numFmtId="164" fontId="5" fillId="0" borderId="36" xfId="7" applyNumberFormat="1" applyFont="1" applyBorder="1" applyAlignment="1" applyProtection="1">
      <alignment horizontal="center"/>
      <protection locked="0"/>
    </xf>
    <xf numFmtId="1" fontId="5" fillId="0" borderId="64" xfId="7" applyNumberFormat="1" applyFont="1" applyBorder="1" applyAlignment="1" applyProtection="1">
      <alignment horizontal="center"/>
      <protection locked="0"/>
    </xf>
    <xf numFmtId="164" fontId="5" fillId="0" borderId="21" xfId="7" applyNumberFormat="1" applyFont="1" applyBorder="1" applyAlignment="1" applyProtection="1">
      <alignment horizontal="center"/>
      <protection locked="0"/>
    </xf>
    <xf numFmtId="14" fontId="5" fillId="0" borderId="62" xfId="7" applyNumberFormat="1" applyFont="1" applyBorder="1" applyAlignment="1" applyProtection="1">
      <alignment horizontal="center"/>
      <protection locked="0"/>
    </xf>
    <xf numFmtId="14" fontId="5" fillId="0" borderId="44" xfId="7" applyNumberFormat="1" applyFont="1" applyBorder="1" applyAlignment="1" applyProtection="1">
      <alignment horizontal="center"/>
      <protection locked="0"/>
    </xf>
    <xf numFmtId="14" fontId="5" fillId="0" borderId="13" xfId="7" applyNumberFormat="1" applyFont="1" applyBorder="1" applyAlignment="1" applyProtection="1">
      <alignment horizontal="center"/>
      <protection locked="0"/>
    </xf>
    <xf numFmtId="0" fontId="5" fillId="0" borderId="44" xfId="7" applyFont="1" applyBorder="1" applyAlignment="1" applyProtection="1">
      <protection locked="0"/>
    </xf>
    <xf numFmtId="0" fontId="5" fillId="0" borderId="13" xfId="7" applyFont="1" applyBorder="1" applyAlignment="1" applyProtection="1">
      <protection locked="0"/>
    </xf>
    <xf numFmtId="14" fontId="5" fillId="0" borderId="66" xfId="7" applyNumberFormat="1" applyFont="1" applyBorder="1" applyAlignment="1" applyProtection="1">
      <alignment horizontal="center"/>
      <protection locked="0"/>
    </xf>
    <xf numFmtId="14" fontId="5" fillId="0" borderId="31" xfId="7" applyNumberFormat="1" applyFont="1" applyBorder="1" applyAlignment="1" applyProtection="1">
      <alignment horizontal="center"/>
      <protection locked="0"/>
    </xf>
    <xf numFmtId="1" fontId="5" fillId="0" borderId="33" xfId="7" applyNumberFormat="1" applyFont="1" applyBorder="1" applyAlignment="1" applyProtection="1">
      <alignment horizontal="center"/>
      <protection locked="0"/>
    </xf>
    <xf numFmtId="14" fontId="5" fillId="0" borderId="33" xfId="7" applyNumberFormat="1" applyFont="1" applyBorder="1" applyAlignment="1" applyProtection="1">
      <alignment horizontal="center"/>
      <protection locked="0"/>
    </xf>
    <xf numFmtId="43" fontId="5" fillId="0" borderId="69" xfId="15" applyFont="1" applyFill="1" applyBorder="1" applyAlignment="1" applyProtection="1">
      <alignment horizontal="center"/>
      <protection locked="0"/>
    </xf>
    <xf numFmtId="0" fontId="5" fillId="0" borderId="70" xfId="7" applyFont="1" applyFill="1" applyBorder="1" applyAlignment="1" applyProtection="1">
      <alignment horizontal="center"/>
      <protection locked="0"/>
    </xf>
    <xf numFmtId="14" fontId="5" fillId="0" borderId="69" xfId="7" applyNumberFormat="1" applyFont="1" applyBorder="1" applyAlignment="1" applyProtection="1">
      <alignment horizontal="center"/>
      <protection locked="0"/>
    </xf>
    <xf numFmtId="14" fontId="5" fillId="0" borderId="68" xfId="7" applyNumberFormat="1" applyFont="1" applyBorder="1" applyAlignment="1" applyProtection="1">
      <alignment horizontal="center"/>
      <protection locked="0"/>
    </xf>
    <xf numFmtId="0" fontId="5" fillId="0" borderId="68" xfId="7" applyFont="1" applyBorder="1" applyAlignment="1" applyProtection="1">
      <protection locked="0"/>
    </xf>
    <xf numFmtId="0" fontId="5" fillId="0" borderId="62" xfId="7" applyFont="1" applyBorder="1" applyAlignment="1" applyProtection="1">
      <protection locked="0"/>
    </xf>
    <xf numFmtId="0" fontId="2" fillId="3" borderId="53" xfId="7" applyFont="1" applyFill="1" applyBorder="1" applyAlignment="1" applyProtection="1">
      <protection locked="0"/>
    </xf>
    <xf numFmtId="43" fontId="2" fillId="3" borderId="54" xfId="15" applyFont="1" applyFill="1" applyBorder="1" applyAlignment="1" applyProtection="1">
      <protection locked="0"/>
    </xf>
    <xf numFmtId="43" fontId="2" fillId="0" borderId="63" xfId="15" applyFont="1" applyBorder="1" applyAlignment="1" applyProtection="1">
      <protection locked="0"/>
    </xf>
    <xf numFmtId="0" fontId="5" fillId="0" borderId="63" xfId="7" applyFont="1" applyFill="1" applyBorder="1" applyAlignment="1" applyProtection="1">
      <alignment horizontal="center"/>
      <protection locked="0"/>
    </xf>
    <xf numFmtId="1" fontId="5" fillId="0" borderId="40" xfId="7" applyNumberFormat="1" applyFont="1" applyBorder="1" applyAlignment="1" applyProtection="1">
      <alignment horizontal="center"/>
      <protection locked="0"/>
    </xf>
    <xf numFmtId="1" fontId="5" fillId="0" borderId="66" xfId="7" applyNumberFormat="1" applyFont="1" applyBorder="1" applyAlignment="1" applyProtection="1">
      <alignment horizontal="center"/>
      <protection locked="0"/>
    </xf>
    <xf numFmtId="0" fontId="5" fillId="0" borderId="65" xfId="7" applyFont="1" applyBorder="1" applyAlignment="1" applyProtection="1">
      <protection locked="0"/>
    </xf>
    <xf numFmtId="43" fontId="5" fillId="0" borderId="66" xfId="15" applyFont="1" applyFill="1" applyBorder="1" applyAlignment="1" applyProtection="1">
      <alignment horizontal="center"/>
      <protection locked="0"/>
    </xf>
    <xf numFmtId="0" fontId="5" fillId="0" borderId="67" xfId="7" applyFont="1" applyFill="1" applyBorder="1" applyAlignment="1" applyProtection="1">
      <alignment horizontal="center"/>
      <protection locked="0"/>
    </xf>
    <xf numFmtId="14" fontId="5" fillId="0" borderId="72" xfId="7" applyNumberFormat="1" applyFont="1" applyBorder="1" applyAlignment="1" applyProtection="1">
      <alignment horizontal="center"/>
      <protection locked="0"/>
    </xf>
    <xf numFmtId="0" fontId="5" fillId="0" borderId="71" xfId="7" applyFont="1" applyBorder="1" applyAlignment="1" applyProtection="1">
      <alignment wrapText="1"/>
      <protection locked="0"/>
    </xf>
    <xf numFmtId="0" fontId="5" fillId="0" borderId="71" xfId="7" applyFont="1" applyBorder="1" applyAlignment="1" applyProtection="1">
      <protection locked="0"/>
    </xf>
    <xf numFmtId="0" fontId="5" fillId="0" borderId="71" xfId="7" applyFont="1" applyFill="1" applyBorder="1" applyAlignment="1" applyProtection="1">
      <protection locked="0"/>
    </xf>
    <xf numFmtId="17" fontId="5" fillId="3" borderId="11" xfId="7" applyNumberFormat="1" applyFont="1" applyFill="1" applyBorder="1" applyAlignment="1" applyProtection="1">
      <protection locked="0"/>
    </xf>
    <xf numFmtId="0" fontId="5" fillId="3" borderId="40" xfId="7" applyFont="1" applyFill="1" applyBorder="1" applyAlignment="1" applyProtection="1">
      <protection locked="0"/>
    </xf>
    <xf numFmtId="44" fontId="2" fillId="3" borderId="73" xfId="7" applyNumberFormat="1" applyFont="1" applyFill="1" applyBorder="1" applyAlignment="1" applyProtection="1">
      <alignment horizontal="center"/>
      <protection locked="0"/>
    </xf>
    <xf numFmtId="0" fontId="2" fillId="0" borderId="43" xfId="7" applyFont="1" applyBorder="1" applyAlignment="1" applyProtection="1">
      <alignment horizontal="center"/>
      <protection locked="0"/>
    </xf>
    <xf numFmtId="43" fontId="5" fillId="0" borderId="43" xfId="26" applyFont="1" applyBorder="1" applyAlignment="1" applyProtection="1">
      <alignment horizontal="center"/>
      <protection locked="0"/>
    </xf>
    <xf numFmtId="43" fontId="5" fillId="0" borderId="74" xfId="26" applyFont="1" applyBorder="1" applyAlignment="1" applyProtection="1">
      <alignment horizontal="center"/>
      <protection locked="0"/>
    </xf>
    <xf numFmtId="43" fontId="2" fillId="3" borderId="43" xfId="15" applyFont="1" applyFill="1" applyBorder="1" applyAlignment="1" applyProtection="1">
      <protection locked="0"/>
    </xf>
    <xf numFmtId="43" fontId="5" fillId="0" borderId="43" xfId="15" applyFont="1" applyBorder="1" applyAlignment="1" applyProtection="1">
      <protection locked="0"/>
    </xf>
    <xf numFmtId="43" fontId="5" fillId="0" borderId="74" xfId="15" applyFont="1" applyBorder="1" applyAlignment="1" applyProtection="1">
      <protection locked="0"/>
    </xf>
    <xf numFmtId="43" fontId="5" fillId="0" borderId="43" xfId="15" applyFont="1" applyFill="1" applyBorder="1" applyAlignment="1" applyProtection="1">
      <protection locked="0"/>
    </xf>
    <xf numFmtId="43" fontId="5" fillId="0" borderId="74" xfId="15" applyFont="1" applyFill="1" applyBorder="1" applyAlignment="1" applyProtection="1">
      <protection locked="0"/>
    </xf>
    <xf numFmtId="4" fontId="2" fillId="0" borderId="43" xfId="7" applyNumberFormat="1" applyFont="1" applyBorder="1" applyAlignment="1" applyProtection="1">
      <alignment horizontal="center"/>
      <protection locked="0"/>
    </xf>
    <xf numFmtId="4" fontId="2" fillId="0" borderId="74" xfId="7" applyNumberFormat="1" applyFont="1" applyBorder="1" applyAlignment="1" applyProtection="1">
      <alignment horizontal="center"/>
      <protection locked="0"/>
    </xf>
    <xf numFmtId="4" fontId="5" fillId="0" borderId="74" xfId="15" applyNumberFormat="1" applyFont="1" applyBorder="1" applyAlignment="1" applyProtection="1">
      <protection locked="0"/>
    </xf>
    <xf numFmtId="4" fontId="5" fillId="0" borderId="43" xfId="15" applyNumberFormat="1" applyFont="1" applyFill="1" applyBorder="1" applyAlignment="1" applyProtection="1">
      <protection locked="0"/>
    </xf>
    <xf numFmtId="4" fontId="5" fillId="0" borderId="74" xfId="15" applyNumberFormat="1" applyFont="1" applyFill="1" applyBorder="1" applyAlignment="1" applyProtection="1">
      <protection locked="0"/>
    </xf>
    <xf numFmtId="0" fontId="2" fillId="0" borderId="74" xfId="7" applyFont="1" applyBorder="1" applyAlignment="1" applyProtection="1">
      <alignment horizontal="center"/>
      <protection locked="0"/>
    </xf>
    <xf numFmtId="44" fontId="5" fillId="0" borderId="43" xfId="7" applyNumberFormat="1" applyFont="1" applyBorder="1" applyAlignment="1">
      <alignment horizontal="center" wrapText="1"/>
    </xf>
    <xf numFmtId="44" fontId="5" fillId="0" borderId="74" xfId="7" applyNumberFormat="1" applyFont="1" applyBorder="1" applyAlignment="1">
      <alignment horizontal="center" wrapText="1"/>
    </xf>
    <xf numFmtId="44" fontId="5" fillId="0" borderId="43" xfId="7" applyNumberFormat="1" applyFont="1" applyFill="1" applyBorder="1" applyAlignment="1">
      <alignment horizontal="center" wrapText="1"/>
    </xf>
    <xf numFmtId="44" fontId="5" fillId="0" borderId="74" xfId="7" applyNumberFormat="1" applyFont="1" applyFill="1" applyBorder="1" applyAlignment="1">
      <alignment horizontal="center" wrapText="1"/>
    </xf>
    <xf numFmtId="44" fontId="5" fillId="0" borderId="73" xfId="9" applyFont="1" applyBorder="1" applyAlignment="1">
      <alignment horizontal="center" wrapText="1"/>
    </xf>
    <xf numFmtId="14" fontId="5" fillId="0" borderId="43" xfId="15" applyNumberFormat="1" applyFont="1" applyBorder="1" applyAlignment="1" applyProtection="1">
      <alignment horizontal="center"/>
      <protection locked="0"/>
    </xf>
    <xf numFmtId="14" fontId="5" fillId="0" borderId="74" xfId="15" applyNumberFormat="1" applyFont="1" applyBorder="1" applyAlignment="1" applyProtection="1">
      <alignment horizontal="center"/>
      <protection locked="0"/>
    </xf>
    <xf numFmtId="14" fontId="5" fillId="0" borderId="43" xfId="7" applyNumberFormat="1" applyFont="1" applyBorder="1" applyAlignment="1" applyProtection="1">
      <alignment horizontal="center"/>
      <protection locked="0"/>
    </xf>
    <xf numFmtId="14" fontId="5" fillId="0" borderId="74" xfId="7" applyNumberFormat="1" applyFont="1" applyBorder="1" applyAlignment="1" applyProtection="1">
      <alignment horizontal="center"/>
      <protection locked="0"/>
    </xf>
    <xf numFmtId="0" fontId="6" fillId="0" borderId="43" xfId="6" applyFont="1" applyBorder="1"/>
    <xf numFmtId="14" fontId="5" fillId="0" borderId="43" xfId="7" applyNumberFormat="1" applyFont="1" applyFill="1" applyBorder="1" applyAlignment="1" applyProtection="1">
      <alignment horizontal="center"/>
      <protection locked="0"/>
    </xf>
    <xf numFmtId="14" fontId="5" fillId="0" borderId="74" xfId="7" applyNumberFormat="1" applyFont="1" applyFill="1" applyBorder="1" applyAlignment="1" applyProtection="1">
      <alignment horizontal="center"/>
      <protection locked="0"/>
    </xf>
    <xf numFmtId="44" fontId="5" fillId="0" borderId="73" xfId="9" applyFont="1" applyFill="1" applyBorder="1" applyAlignment="1">
      <alignment horizontal="center" wrapText="1"/>
    </xf>
    <xf numFmtId="49" fontId="5" fillId="0" borderId="43" xfId="15" applyNumberFormat="1" applyFont="1" applyFill="1" applyBorder="1" applyAlignment="1" applyProtection="1">
      <alignment horizontal="center"/>
      <protection locked="0"/>
    </xf>
    <xf numFmtId="49" fontId="5" fillId="0" borderId="74" xfId="15" applyNumberFormat="1" applyFont="1" applyFill="1" applyBorder="1" applyAlignment="1" applyProtection="1">
      <alignment horizontal="center"/>
      <protection locked="0"/>
    </xf>
    <xf numFmtId="0" fontId="5" fillId="0" borderId="73" xfId="7" applyFont="1" applyFill="1" applyBorder="1" applyAlignment="1" applyProtection="1">
      <alignment horizontal="center"/>
      <protection locked="0"/>
    </xf>
    <xf numFmtId="0" fontId="5" fillId="0" borderId="43" xfId="7" applyFont="1" applyFill="1" applyBorder="1" applyAlignment="1" applyProtection="1">
      <alignment horizontal="center"/>
      <protection locked="0"/>
    </xf>
    <xf numFmtId="0" fontId="5" fillId="0" borderId="74" xfId="7" applyFont="1" applyFill="1" applyBorder="1" applyAlignment="1" applyProtection="1">
      <alignment horizontal="center"/>
      <protection locked="0"/>
    </xf>
    <xf numFmtId="1" fontId="5" fillId="0" borderId="73" xfId="7" applyNumberFormat="1" applyFont="1" applyBorder="1" applyAlignment="1" applyProtection="1">
      <alignment horizontal="center"/>
      <protection locked="0"/>
    </xf>
    <xf numFmtId="1" fontId="5" fillId="0" borderId="43" xfId="7" applyNumberFormat="1" applyFont="1" applyBorder="1" applyAlignment="1" applyProtection="1">
      <alignment horizontal="center"/>
      <protection locked="0"/>
    </xf>
    <xf numFmtId="1" fontId="5" fillId="0" borderId="74" xfId="7" applyNumberFormat="1" applyFont="1" applyBorder="1" applyAlignment="1" applyProtection="1">
      <alignment horizontal="center"/>
      <protection locked="0"/>
    </xf>
    <xf numFmtId="1" fontId="5" fillId="0" borderId="43" xfId="7" applyNumberFormat="1" applyFont="1" applyFill="1" applyBorder="1" applyAlignment="1" applyProtection="1">
      <alignment horizontal="center"/>
      <protection locked="0"/>
    </xf>
    <xf numFmtId="1" fontId="5" fillId="0" borderId="74" xfId="7" applyNumberFormat="1" applyFont="1" applyFill="1" applyBorder="1" applyAlignment="1" applyProtection="1">
      <alignment horizontal="center"/>
      <protection locked="0"/>
    </xf>
    <xf numFmtId="164" fontId="5" fillId="0" borderId="73" xfId="7" applyNumberFormat="1" applyFont="1" applyBorder="1" applyAlignment="1" applyProtection="1">
      <alignment horizontal="center"/>
      <protection locked="0"/>
    </xf>
    <xf numFmtId="164" fontId="5" fillId="0" borderId="43" xfId="7" applyNumberFormat="1" applyFont="1" applyBorder="1" applyAlignment="1" applyProtection="1">
      <alignment horizontal="center"/>
      <protection locked="0"/>
    </xf>
    <xf numFmtId="14" fontId="5" fillId="0" borderId="54" xfId="7" applyNumberFormat="1" applyFont="1" applyBorder="1" applyAlignment="1" applyProtection="1">
      <alignment horizontal="center"/>
      <protection locked="0"/>
    </xf>
    <xf numFmtId="49" fontId="5" fillId="0" borderId="54" xfId="15" applyNumberFormat="1" applyFont="1" applyFill="1" applyBorder="1" applyAlignment="1" applyProtection="1">
      <alignment horizontal="center"/>
      <protection locked="0"/>
    </xf>
    <xf numFmtId="0" fontId="5" fillId="0" borderId="54" xfId="7" applyFont="1" applyFill="1" applyBorder="1" applyAlignment="1" applyProtection="1">
      <alignment horizontal="center"/>
      <protection locked="0"/>
    </xf>
    <xf numFmtId="1" fontId="5" fillId="0" borderId="54" xfId="7" applyNumberFormat="1" applyFont="1" applyBorder="1" applyAlignment="1" applyProtection="1">
      <alignment horizontal="center"/>
      <protection locked="0"/>
    </xf>
    <xf numFmtId="0" fontId="5" fillId="0" borderId="63" xfId="7" applyFont="1" applyBorder="1" applyAlignment="1" applyProtection="1">
      <protection locked="0"/>
    </xf>
    <xf numFmtId="0" fontId="5" fillId="3" borderId="59" xfId="7" applyFont="1" applyFill="1" applyBorder="1" applyAlignment="1" applyProtection="1">
      <protection locked="0"/>
    </xf>
    <xf numFmtId="164" fontId="5" fillId="2" borderId="75" xfId="7" applyNumberFormat="1" applyFont="1" applyFill="1" applyBorder="1" applyAlignment="1" applyProtection="1">
      <alignment horizontal="center"/>
      <protection locked="0"/>
    </xf>
    <xf numFmtId="1" fontId="5" fillId="2" borderId="76" xfId="7" applyNumberFormat="1" applyFont="1" applyFill="1" applyBorder="1" applyAlignment="1" applyProtection="1">
      <alignment horizontal="center"/>
      <protection locked="0"/>
    </xf>
    <xf numFmtId="0" fontId="5" fillId="2" borderId="77" xfId="7" applyFont="1" applyFill="1" applyBorder="1" applyAlignment="1" applyProtection="1">
      <protection locked="0"/>
    </xf>
    <xf numFmtId="44" fontId="2" fillId="0" borderId="73" xfId="9" applyFont="1" applyBorder="1" applyAlignment="1">
      <alignment horizontal="center" wrapText="1"/>
    </xf>
    <xf numFmtId="43" fontId="2" fillId="0" borderId="43" xfId="15" applyFont="1" applyBorder="1" applyAlignment="1" applyProtection="1">
      <protection locked="0"/>
    </xf>
    <xf numFmtId="43" fontId="2" fillId="0" borderId="54" xfId="15" applyFont="1" applyBorder="1" applyAlignment="1" applyProtection="1">
      <protection locked="0"/>
    </xf>
    <xf numFmtId="164" fontId="2" fillId="2" borderId="75" xfId="7" applyNumberFormat="1" applyFont="1" applyFill="1" applyBorder="1" applyAlignment="1" applyProtection="1">
      <alignment horizontal="center"/>
      <protection locked="0"/>
    </xf>
    <xf numFmtId="0" fontId="6" fillId="0" borderId="48" xfId="6" applyFont="1" applyBorder="1"/>
    <xf numFmtId="43" fontId="5" fillId="0" borderId="69" xfId="15" applyFont="1" applyFill="1" applyBorder="1" applyAlignment="1" applyProtection="1">
      <protection locked="0"/>
    </xf>
    <xf numFmtId="49" fontId="5" fillId="0" borderId="31" xfId="15" applyNumberFormat="1" applyFont="1" applyFill="1" applyBorder="1" applyAlignment="1" applyProtection="1">
      <alignment horizontal="center"/>
      <protection locked="0"/>
    </xf>
    <xf numFmtId="43" fontId="5" fillId="0" borderId="70" xfId="15" applyFont="1" applyBorder="1" applyAlignment="1" applyProtection="1">
      <protection locked="0"/>
    </xf>
    <xf numFmtId="4" fontId="5" fillId="0" borderId="69" xfId="15" applyNumberFormat="1" applyFont="1" applyBorder="1" applyAlignment="1" applyProtection="1">
      <protection locked="0"/>
    </xf>
    <xf numFmtId="4" fontId="5" fillId="0" borderId="78" xfId="15" applyNumberFormat="1" applyFont="1" applyBorder="1" applyAlignment="1" applyProtection="1">
      <protection locked="0"/>
    </xf>
    <xf numFmtId="44" fontId="5" fillId="0" borderId="70" xfId="7" applyNumberFormat="1" applyFont="1" applyBorder="1" applyAlignment="1">
      <alignment horizontal="center" wrapText="1"/>
    </xf>
    <xf numFmtId="43" fontId="2" fillId="3" borderId="41" xfId="15" applyFont="1" applyFill="1" applyBorder="1" applyAlignment="1" applyProtection="1">
      <protection locked="0"/>
    </xf>
    <xf numFmtId="43" fontId="2" fillId="3" borderId="19" xfId="26" applyFont="1" applyFill="1" applyBorder="1" applyAlignment="1" applyProtection="1">
      <alignment horizontal="center"/>
      <protection locked="0"/>
    </xf>
    <xf numFmtId="43" fontId="2" fillId="0" borderId="41" xfId="15" applyFont="1" applyBorder="1" applyAlignment="1" applyProtection="1">
      <protection locked="0"/>
    </xf>
    <xf numFmtId="164" fontId="5" fillId="0" borderId="79" xfId="7" applyNumberFormat="1" applyFont="1" applyBorder="1" applyAlignment="1" applyProtection="1">
      <alignment horizontal="center"/>
      <protection locked="0"/>
    </xf>
    <xf numFmtId="14" fontId="5" fillId="0" borderId="46" xfId="15" applyNumberFormat="1" applyFont="1" applyBorder="1" applyAlignment="1" applyProtection="1">
      <alignment horizontal="center"/>
      <protection locked="0"/>
    </xf>
    <xf numFmtId="164" fontId="5" fillId="0" borderId="61" xfId="7" applyNumberFormat="1" applyFont="1" applyBorder="1" applyAlignment="1" applyProtection="1">
      <alignment horizontal="center"/>
      <protection locked="0"/>
    </xf>
    <xf numFmtId="14" fontId="5" fillId="0" borderId="80" xfId="7" applyNumberFormat="1" applyFont="1" applyBorder="1" applyAlignment="1" applyProtection="1">
      <alignment horizontal="center"/>
      <protection locked="0"/>
    </xf>
    <xf numFmtId="164" fontId="5" fillId="0" borderId="81" xfId="7" applyNumberFormat="1" applyFont="1" applyBorder="1" applyAlignment="1" applyProtection="1">
      <alignment horizontal="center"/>
      <protection locked="0"/>
    </xf>
    <xf numFmtId="14" fontId="5" fillId="0" borderId="82" xfId="7" applyNumberFormat="1" applyFont="1" applyBorder="1" applyAlignment="1" applyProtection="1">
      <alignment horizontal="center"/>
      <protection locked="0"/>
    </xf>
    <xf numFmtId="1" fontId="5" fillId="0" borderId="21" xfId="7" applyNumberFormat="1" applyFont="1" applyBorder="1" applyAlignment="1" applyProtection="1">
      <alignment horizontal="center"/>
      <protection locked="0"/>
    </xf>
    <xf numFmtId="1" fontId="5" fillId="0" borderId="27" xfId="7" applyNumberFormat="1" applyFont="1" applyBorder="1" applyAlignment="1" applyProtection="1">
      <alignment horizontal="center"/>
      <protection locked="0"/>
    </xf>
    <xf numFmtId="1" fontId="5" fillId="0" borderId="30" xfId="7" applyNumberFormat="1" applyFont="1" applyBorder="1" applyAlignment="1" applyProtection="1">
      <alignment horizontal="center"/>
      <protection locked="0"/>
    </xf>
    <xf numFmtId="1" fontId="5" fillId="0" borderId="36" xfId="7" applyNumberFormat="1" applyFont="1" applyBorder="1" applyAlignment="1" applyProtection="1">
      <alignment horizontal="center"/>
      <protection locked="0"/>
    </xf>
    <xf numFmtId="1" fontId="5" fillId="0" borderId="24" xfId="7" applyNumberFormat="1" applyFont="1" applyBorder="1" applyAlignment="1" applyProtection="1">
      <alignment horizontal="center"/>
      <protection locked="0"/>
    </xf>
    <xf numFmtId="1" fontId="5" fillId="0" borderId="36" xfId="7" applyNumberFormat="1" applyFont="1" applyFill="1" applyBorder="1" applyAlignment="1" applyProtection="1">
      <alignment horizontal="center"/>
      <protection locked="0"/>
    </xf>
    <xf numFmtId="1" fontId="5" fillId="0" borderId="44" xfId="7" applyNumberFormat="1" applyFont="1" applyBorder="1" applyAlignment="1" applyProtection="1">
      <alignment horizontal="center"/>
      <protection locked="0"/>
    </xf>
    <xf numFmtId="1" fontId="5" fillId="0" borderId="68" xfId="7" applyNumberFormat="1" applyFont="1" applyBorder="1" applyAlignment="1" applyProtection="1">
      <alignment horizontal="center"/>
      <protection locked="0"/>
    </xf>
    <xf numFmtId="1" fontId="5" fillId="0" borderId="13" xfId="7" applyNumberFormat="1" applyFont="1" applyBorder="1" applyAlignment="1" applyProtection="1">
      <alignment horizontal="center"/>
      <protection locked="0"/>
    </xf>
    <xf numFmtId="0" fontId="5" fillId="0" borderId="83" xfId="7" applyFont="1" applyBorder="1" applyAlignment="1" applyProtection="1">
      <protection locked="0"/>
    </xf>
    <xf numFmtId="49" fontId="5" fillId="0" borderId="80" xfId="15" applyNumberFormat="1" applyFont="1" applyFill="1" applyBorder="1" applyAlignment="1" applyProtection="1">
      <alignment horizontal="center"/>
      <protection locked="0"/>
    </xf>
    <xf numFmtId="43" fontId="2" fillId="0" borderId="57" xfId="15" applyFont="1" applyBorder="1" applyAlignment="1" applyProtection="1">
      <protection locked="0"/>
    </xf>
    <xf numFmtId="0" fontId="5" fillId="0" borderId="49" xfId="7" applyFont="1" applyFill="1" applyBorder="1" applyAlignment="1" applyProtection="1">
      <alignment horizontal="center"/>
      <protection locked="0"/>
    </xf>
    <xf numFmtId="49" fontId="5" fillId="0" borderId="34" xfId="15" applyNumberFormat="1" applyFont="1" applyFill="1" applyBorder="1" applyAlignment="1" applyProtection="1">
      <alignment horizontal="center"/>
      <protection locked="0"/>
    </xf>
    <xf numFmtId="0" fontId="5" fillId="0" borderId="41" xfId="7" applyFont="1" applyFill="1" applyBorder="1" applyAlignment="1" applyProtection="1">
      <alignment horizontal="center"/>
      <protection locked="0"/>
    </xf>
    <xf numFmtId="14" fontId="5" fillId="0" borderId="30" xfId="7" applyNumberFormat="1" applyFont="1" applyBorder="1" applyAlignment="1" applyProtection="1">
      <alignment horizontal="center"/>
      <protection locked="0"/>
    </xf>
    <xf numFmtId="14" fontId="5" fillId="0" borderId="65" xfId="7" applyNumberFormat="1" applyFont="1" applyBorder="1" applyAlignment="1" applyProtection="1">
      <alignment horizontal="center"/>
      <protection locked="0"/>
    </xf>
    <xf numFmtId="44" fontId="2" fillId="0" borderId="19" xfId="7" applyNumberFormat="1" applyFont="1" applyBorder="1" applyAlignment="1" applyProtection="1">
      <alignment horizontal="center"/>
      <protection locked="0"/>
    </xf>
    <xf numFmtId="49" fontId="5" fillId="0" borderId="50" xfId="15" applyNumberFormat="1" applyFont="1" applyFill="1" applyBorder="1" applyAlignment="1" applyProtection="1">
      <alignment horizontal="center"/>
      <protection locked="0"/>
    </xf>
    <xf numFmtId="49" fontId="5" fillId="0" borderId="40" xfId="15" applyNumberFormat="1" applyFont="1" applyFill="1" applyBorder="1" applyAlignment="1" applyProtection="1">
      <alignment horizontal="center"/>
      <protection locked="0"/>
    </xf>
    <xf numFmtId="0" fontId="5" fillId="0" borderId="79" xfId="7" applyFont="1" applyBorder="1" applyAlignment="1" applyProtection="1">
      <alignment wrapText="1"/>
      <protection locked="0"/>
    </xf>
    <xf numFmtId="0" fontId="5" fillId="0" borderId="85" xfId="7" applyFont="1" applyBorder="1" applyAlignment="1" applyProtection="1">
      <alignment wrapText="1"/>
      <protection locked="0"/>
    </xf>
    <xf numFmtId="0" fontId="5" fillId="0" borderId="61" xfId="7" applyFont="1" applyBorder="1" applyAlignment="1" applyProtection="1">
      <protection locked="0"/>
    </xf>
    <xf numFmtId="0" fontId="5" fillId="0" borderId="81" xfId="7" applyFont="1" applyBorder="1" applyAlignment="1" applyProtection="1">
      <protection locked="0"/>
    </xf>
    <xf numFmtId="0" fontId="5" fillId="0" borderId="84" xfId="7" applyFont="1" applyBorder="1" applyAlignment="1" applyProtection="1">
      <protection locked="0"/>
    </xf>
    <xf numFmtId="0" fontId="5" fillId="0" borderId="81" xfId="7" applyFont="1" applyFill="1" applyBorder="1" applyAlignment="1" applyProtection="1">
      <protection locked="0"/>
    </xf>
    <xf numFmtId="14" fontId="5" fillId="0" borderId="27" xfId="15" applyNumberFormat="1" applyFont="1" applyBorder="1" applyAlignment="1" applyProtection="1">
      <alignment horizontal="center"/>
      <protection locked="0"/>
    </xf>
    <xf numFmtId="14" fontId="5" fillId="0" borderId="24" xfId="7" applyNumberFormat="1" applyFont="1" applyBorder="1" applyAlignment="1" applyProtection="1">
      <alignment horizontal="center"/>
      <protection locked="0"/>
    </xf>
    <xf numFmtId="14" fontId="5" fillId="0" borderId="36" xfId="7" applyNumberFormat="1" applyFont="1" applyFill="1" applyBorder="1" applyAlignment="1" applyProtection="1">
      <alignment horizontal="center"/>
      <protection locked="0"/>
    </xf>
    <xf numFmtId="43" fontId="6" fillId="0" borderId="0" xfId="6" applyNumberFormat="1" applyFont="1"/>
    <xf numFmtId="14" fontId="5" fillId="0" borderId="50" xfId="7" applyNumberFormat="1" applyFont="1" applyBorder="1" applyAlignment="1" applyProtection="1">
      <alignment horizontal="center"/>
      <protection locked="0"/>
    </xf>
    <xf numFmtId="43" fontId="5" fillId="0" borderId="50" xfId="15" applyFont="1" applyFill="1" applyBorder="1" applyAlignment="1" applyProtection="1">
      <alignment horizontal="center"/>
      <protection locked="0"/>
    </xf>
    <xf numFmtId="1" fontId="5" fillId="0" borderId="50" xfId="7" applyNumberFormat="1" applyFont="1" applyBorder="1" applyAlignment="1" applyProtection="1">
      <alignment horizontal="center"/>
      <protection locked="0"/>
    </xf>
    <xf numFmtId="4" fontId="5" fillId="0" borderId="86" xfId="15" applyNumberFormat="1" applyFont="1" applyBorder="1" applyAlignment="1" applyProtection="1">
      <protection locked="0"/>
    </xf>
    <xf numFmtId="14" fontId="5" fillId="0" borderId="28" xfId="7" applyNumberFormat="1" applyFont="1" applyBorder="1" applyAlignment="1" applyProtection="1">
      <alignment horizontal="center"/>
      <protection locked="0"/>
    </xf>
    <xf numFmtId="49" fontId="5" fillId="0" borderId="25" xfId="15" applyNumberFormat="1" applyFont="1" applyFill="1" applyBorder="1" applyAlignment="1" applyProtection="1">
      <alignment horizontal="center"/>
      <protection locked="0"/>
    </xf>
    <xf numFmtId="1" fontId="2" fillId="3" borderId="8" xfId="7" applyNumberFormat="1" applyFont="1" applyFill="1" applyBorder="1" applyAlignment="1" applyProtection="1">
      <alignment horizontal="center"/>
      <protection locked="0"/>
    </xf>
    <xf numFmtId="1" fontId="2" fillId="3" borderId="10" xfId="7" applyNumberFormat="1" applyFont="1" applyFill="1" applyBorder="1" applyAlignment="1" applyProtection="1">
      <alignment horizontal="center"/>
      <protection locked="0"/>
    </xf>
    <xf numFmtId="0" fontId="2" fillId="3" borderId="7" xfId="7" applyFont="1" applyFill="1" applyBorder="1" applyAlignment="1" applyProtection="1">
      <alignment horizontal="center" vertical="center"/>
      <protection locked="0"/>
    </xf>
    <xf numFmtId="0" fontId="2" fillId="3" borderId="13" xfId="7" applyFont="1" applyFill="1" applyBorder="1" applyAlignment="1" applyProtection="1">
      <alignment horizontal="center" vertical="center"/>
      <protection locked="0"/>
    </xf>
    <xf numFmtId="0" fontId="4" fillId="0" borderId="0" xfId="6" applyFont="1" applyAlignment="1">
      <alignment horizontal="center"/>
    </xf>
    <xf numFmtId="0" fontId="4" fillId="0" borderId="0" xfId="6" applyFont="1" applyAlignment="1">
      <alignment horizontal="left"/>
    </xf>
    <xf numFmtId="0" fontId="4" fillId="0" borderId="0" xfId="7" applyFont="1" applyAlignment="1">
      <alignment horizontal="left"/>
    </xf>
    <xf numFmtId="0" fontId="15" fillId="0" borderId="6" xfId="6" quotePrefix="1" applyFont="1" applyFill="1" applyBorder="1" applyAlignment="1">
      <alignment horizontal="center"/>
    </xf>
    <xf numFmtId="0" fontId="15" fillId="0" borderId="6" xfId="6" quotePrefix="1" applyFont="1" applyBorder="1" applyAlignment="1">
      <alignment horizontal="center"/>
    </xf>
    <xf numFmtId="0" fontId="2" fillId="3" borderId="8" xfId="7" applyFont="1" applyFill="1" applyBorder="1" applyAlignment="1" applyProtection="1">
      <alignment horizontal="center"/>
      <protection locked="0"/>
    </xf>
    <xf numFmtId="0" fontId="2" fillId="3" borderId="9" xfId="7" applyFont="1" applyFill="1" applyBorder="1" applyAlignment="1" applyProtection="1">
      <alignment horizontal="center"/>
      <protection locked="0"/>
    </xf>
    <xf numFmtId="0" fontId="2" fillId="3" borderId="10" xfId="7" applyFont="1" applyFill="1" applyBorder="1" applyAlignment="1" applyProtection="1">
      <alignment horizontal="center"/>
      <protection locked="0"/>
    </xf>
    <xf numFmtId="43" fontId="2" fillId="3" borderId="11" xfId="15" applyFont="1" applyFill="1" applyBorder="1" applyAlignment="1" applyProtection="1">
      <alignment horizontal="center" wrapText="1"/>
      <protection locked="0"/>
    </xf>
    <xf numFmtId="43" fontId="2" fillId="3" borderId="12" xfId="15" applyFont="1" applyFill="1" applyBorder="1" applyAlignment="1" applyProtection="1">
      <alignment horizontal="center" wrapText="1"/>
      <protection locked="0"/>
    </xf>
    <xf numFmtId="43" fontId="2" fillId="3" borderId="8" xfId="15" applyFont="1" applyFill="1" applyBorder="1" applyAlignment="1" applyProtection="1">
      <alignment horizontal="center" wrapText="1"/>
      <protection locked="0"/>
    </xf>
    <xf numFmtId="43" fontId="2" fillId="3" borderId="10" xfId="15" applyFont="1" applyFill="1" applyBorder="1" applyAlignment="1" applyProtection="1">
      <alignment horizontal="center" wrapText="1"/>
      <protection locked="0"/>
    </xf>
    <xf numFmtId="0" fontId="4" fillId="0" borderId="0" xfId="13" applyFont="1" applyAlignment="1">
      <alignment horizontal="left"/>
    </xf>
    <xf numFmtId="0" fontId="4" fillId="0" borderId="0" xfId="7" applyFont="1" applyAlignment="1">
      <alignment horizontal="left" wrapText="1"/>
    </xf>
    <xf numFmtId="0" fontId="2" fillId="3" borderId="44" xfId="7" applyFont="1" applyFill="1" applyBorder="1" applyAlignment="1" applyProtection="1">
      <alignment horizontal="center" vertical="center"/>
      <protection locked="0"/>
    </xf>
  </cellXfs>
  <cellStyles count="27">
    <cellStyle name="Millares" xfId="26" builtinId="3"/>
    <cellStyle name="Millares 2 2" xfId="15" xr:uid="{00000000-0005-0000-0000-000001000000}"/>
    <cellStyle name="Millares 2 3" xfId="3" xr:uid="{00000000-0005-0000-0000-000002000000}"/>
    <cellStyle name="Millares 5" xfId="1" xr:uid="{00000000-0005-0000-0000-000003000000}"/>
    <cellStyle name="Moneda 2 2" xfId="9" xr:uid="{00000000-0005-0000-0000-000004000000}"/>
    <cellStyle name="Normal" xfId="0" builtinId="0"/>
    <cellStyle name="Normal 10" xfId="2" xr:uid="{00000000-0005-0000-0000-000006000000}"/>
    <cellStyle name="Normal 10 3" xfId="25" xr:uid="{00000000-0005-0000-0000-000007000000}"/>
    <cellStyle name="Normal 10 6" xfId="23" xr:uid="{00000000-0005-0000-0000-000008000000}"/>
    <cellStyle name="Normal 15" xfId="6" xr:uid="{00000000-0005-0000-0000-000009000000}"/>
    <cellStyle name="Normal 15 2" xfId="22" xr:uid="{00000000-0005-0000-0000-00000A000000}"/>
    <cellStyle name="Normal 2" xfId="11" xr:uid="{00000000-0005-0000-0000-00000B000000}"/>
    <cellStyle name="Normal 2 2" xfId="7" xr:uid="{00000000-0005-0000-0000-00000C000000}"/>
    <cellStyle name="Normal 3" xfId="12" xr:uid="{00000000-0005-0000-0000-00000D000000}"/>
    <cellStyle name="Normal 3 2" xfId="17" xr:uid="{00000000-0005-0000-0000-00000E000000}"/>
    <cellStyle name="Normal 4" xfId="13" xr:uid="{00000000-0005-0000-0000-00000F000000}"/>
    <cellStyle name="Normal 4 2" xfId="20" xr:uid="{00000000-0005-0000-0000-000010000000}"/>
    <cellStyle name="Normal 6 3 2 2" xfId="16" xr:uid="{00000000-0005-0000-0000-000011000000}"/>
    <cellStyle name="Normal 6 4" xfId="5" xr:uid="{00000000-0005-0000-0000-000012000000}"/>
    <cellStyle name="Normal 6 7" xfId="18" xr:uid="{00000000-0005-0000-0000-000013000000}"/>
    <cellStyle name="Normal 6 8 2" xfId="21" xr:uid="{00000000-0005-0000-0000-000014000000}"/>
    <cellStyle name="Normal 7 2" xfId="8" xr:uid="{00000000-0005-0000-0000-000015000000}"/>
    <cellStyle name="Normal 7 3 2" xfId="14" xr:uid="{00000000-0005-0000-0000-000016000000}"/>
    <cellStyle name="Normal 7 4" xfId="19" xr:uid="{00000000-0005-0000-0000-000017000000}"/>
    <cellStyle name="Normal 9 3" xfId="4" xr:uid="{00000000-0005-0000-0000-000018000000}"/>
    <cellStyle name="Porcentaje 2 2" xfId="24" xr:uid="{00000000-0005-0000-0000-000019000000}"/>
    <cellStyle name="Porcentual 2" xfId="10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209</xdr:row>
      <xdr:rowOff>131445</xdr:rowOff>
    </xdr:from>
    <xdr:to>
      <xdr:col>12</xdr:col>
      <xdr:colOff>733424</xdr:colOff>
      <xdr:row>225</xdr:row>
      <xdr:rowOff>152400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35975925"/>
          <a:ext cx="12613004" cy="2840355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Este formato se llenará por cada fondo o programa de los que se hubieran recibido recursos por fondos de aportaciones, participaciones, fondos de inversión, etc.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al mes en que se debieron haber recibido los recursos (Ingresos devengados) independientemente de la fecha de su depósito. 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</a:t>
          </a:r>
          <a:r>
            <a:rPr lang="es-E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requisitarán todos los meses del periodo.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3.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importe bruto de los recursos autorizados a recibirse,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libres de cualquier tipo de descuento.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4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los descuentos aplicados por parte del Gobierno del Estado, tales como retenciones para supervisión y vigilancia de la obra pública,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 caso de tener celebrados convenios para tal efecto.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los descuentos aplicados para amortizar una deuda, para cubrir anticipos o préstamos a cuenta de participaciones.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6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 cualquier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tipo de descuentos aplicados,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para lo que deberá señalarse el concepto que corresponda.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7.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importe total de los descuentos aplicados.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8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 la fecha efectiva del depósito o transferencia de recursos.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9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Presentar el importe neto depositado en la cuenta bancaria.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número de la cuenta bancaria en la que se efectuó el depósito o transferencia de recursos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el nombre del banco.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número de póliza y fecha de registro del depósito o transferencia.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12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Especificar las observaciones u aclaraciones que se consideren necesaria para aclarar diferencias o conceptos de los descuentos.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endParaRPr lang="es-MX" sz="3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Nota:</a:t>
          </a:r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s-E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este formato se le anexarán los documentos relacionados con la transferencia bancaria, tales como: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Copia de la póliza de ingresos.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Constancia de liquidación de participaciones federales a municipios (participaciones federales).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su caso, ficha de depósito y copia del cheque que acredite el ingreso correspondiente.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Recibo oficial, expedido por la tesorería del municipio o su equivalente.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227</xdr:row>
      <xdr:rowOff>99060</xdr:rowOff>
    </xdr:from>
    <xdr:to>
      <xdr:col>12</xdr:col>
      <xdr:colOff>714374</xdr:colOff>
      <xdr:row>231</xdr:row>
      <xdr:rowOff>99060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39113460"/>
          <a:ext cx="12593954" cy="701040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Notas</a:t>
          </a:r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importantes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endParaRPr lang="es-MX" sz="900" b="1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Verificar que en el caso de recursos provenientes de fuentes de financiamiento, se verifique que exista el convenio respectivo y en su caso, que los ingresos integrados correspondan a los ingresos señalados en ese convenio.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Constatar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que las sumas o totales de las columnas correspondan con el saldo de la cuenta contable correspondiente.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400050</xdr:colOff>
      <xdr:row>1</xdr:row>
      <xdr:rowOff>76200</xdr:rowOff>
    </xdr:from>
    <xdr:to>
      <xdr:col>12</xdr:col>
      <xdr:colOff>515752</xdr:colOff>
      <xdr:row>5</xdr:row>
      <xdr:rowOff>114300</xdr:rowOff>
    </xdr:to>
    <xdr:pic>
      <xdr:nvPicPr>
        <xdr:cNvPr id="15" name="Imagen 6" descr="C:\Users\ernes\OneDrive\Documentos\BENITO JUAREZ, GUERRERO 2021 - 2024\logo.jfi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304800"/>
          <a:ext cx="877702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90215</xdr:rowOff>
    </xdr:from>
    <xdr:to>
      <xdr:col>2</xdr:col>
      <xdr:colOff>745067</xdr:colOff>
      <xdr:row>51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8388395"/>
          <a:ext cx="2695787" cy="778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Autorizó: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LC. GLAFIRA MERAZA PRUDENTE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Presidenta Municipal</a:t>
          </a:r>
        </a:p>
      </xdr:txBody>
    </xdr:sp>
    <xdr:clientData/>
  </xdr:twoCellAnchor>
  <xdr:twoCellAnchor>
    <xdr:from>
      <xdr:col>3</xdr:col>
      <xdr:colOff>120766</xdr:colOff>
      <xdr:row>46</xdr:row>
      <xdr:rowOff>88445</xdr:rowOff>
    </xdr:from>
    <xdr:to>
      <xdr:col>6</xdr:col>
      <xdr:colOff>211669</xdr:colOff>
      <xdr:row>51</xdr:row>
      <xdr:rowOff>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856346" y="8386625"/>
          <a:ext cx="2628363" cy="780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 ADOLFO ALBERTO SOLÍS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Síndico Procurador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518113</xdr:colOff>
      <xdr:row>46</xdr:row>
      <xdr:rowOff>87841</xdr:rowOff>
    </xdr:from>
    <xdr:to>
      <xdr:col>9</xdr:col>
      <xdr:colOff>683587</xdr:colOff>
      <xdr:row>51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5791153" y="8386021"/>
          <a:ext cx="3030594" cy="780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 ALEJANDRO GOMEZ PINZÓN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twoCellAnchor>
  <xdr:twoCellAnchor>
    <xdr:from>
      <xdr:col>9</xdr:col>
      <xdr:colOff>296335</xdr:colOff>
      <xdr:row>46</xdr:row>
      <xdr:rowOff>77174</xdr:rowOff>
    </xdr:from>
    <xdr:to>
      <xdr:col>12</xdr:col>
      <xdr:colOff>1007535</xdr:colOff>
      <xdr:row>51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8434495" y="8375354"/>
          <a:ext cx="3332480" cy="791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Revisó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L.C. MIGUEL ANGEL GALINDO CATALAN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del Órgano de Control Interno 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571500</xdr:colOff>
      <xdr:row>1</xdr:row>
      <xdr:rowOff>52917</xdr:rowOff>
    </xdr:from>
    <xdr:to>
      <xdr:col>12</xdr:col>
      <xdr:colOff>592667</xdr:colOff>
      <xdr:row>5</xdr:row>
      <xdr:rowOff>6924</xdr:rowOff>
    </xdr:to>
    <xdr:pic>
      <xdr:nvPicPr>
        <xdr:cNvPr id="6" name="Imagen 6" descr="C:\Users\ernes\OneDrive\Documentos\BENITO JUAREZ, GUERRERO 2021 - 2024\logo.jf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6080" y="281517"/>
          <a:ext cx="806027" cy="677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211667</xdr:colOff>
      <xdr:row>56</xdr:row>
      <xdr:rowOff>94192</xdr:rowOff>
    </xdr:from>
    <xdr:to>
      <xdr:col>12</xdr:col>
      <xdr:colOff>945091</xdr:colOff>
      <xdr:row>72</xdr:row>
      <xdr:rowOff>101600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11667" y="10304992"/>
          <a:ext cx="11460691" cy="2886075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Este formato se llenará por cada fondo o programa de los que se hubieran recibido recursos por fondos de aportaciones, participaciones, fondos de inversión, etc.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al mes en que se debieron haber recibido los recursos (Ingresos devengados) independientemente de la fecha de su depósito. 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</a:t>
          </a:r>
          <a:r>
            <a:rPr lang="es-E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requisitarán todos los meses del periodo.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3.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importe bruto de los recursos autorizados a recibirse,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libres de cualquier tipo de descuento.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4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los descuentos aplicados por parte del Gobierno del Estado, tales como retenciones para supervisión y vigilancia de la obra pública,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 caso de tener celebrados convenios para tal efecto.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los descuentos aplicados para amortizar una deuda, para cubrir anticipos o préstamos a cuenta de participaciones.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6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 cualquier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tipo de descuentos aplicados,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para lo que deberá señalarse el concepto que corresponda.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7.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importe total de los descuentos aplicados.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8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 la fecha efectiva del depósito o transferencia de recursos.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9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Presentar el importe neto depositado en la cuenta bancaria.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número de la cuenta bancaria en la que se efectuó el depósito o transferencia de recursos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el nombre del banco.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número de póliza y fecha de registro del depósito o transferencia.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12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Especificar las observaciones u aclaraciones que se consideren necesaria para aclarar diferencias o conceptos de los descuentos.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endParaRPr lang="es-MX" sz="3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Nota:</a:t>
          </a:r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s-E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este formato se le anexarán los documentos relacionados con la transferencia bancaria, tales como: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Copia de la póliza de ingresos.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Constancia de liquidación de participaciones federales a municipios (participaciones federales).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su caso, ficha de depósito y copia del cheque que acredite el ingreso correspondiente.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Recibo oficial, expedido por la tesorería del municipio o su equivalente.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12</xdr:col>
      <xdr:colOff>714374</xdr:colOff>
      <xdr:row>76</xdr:row>
      <xdr:rowOff>0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8505825"/>
          <a:ext cx="10934699" cy="647700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Notas</a:t>
          </a:r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importantes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endParaRPr lang="es-MX" sz="900" b="1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Verificar que en el caso de recursos provenientes de fuentes de financiamiento, se verifique que exista el convenio respectivo y en su caso, que los ingresos integrados correspondan a los ingresos señalados en ese convenio.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Constatar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que las sumas o totales de las columnas correspondan con el saldo de la cuenta contable correspondiente.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48</xdr:row>
      <xdr:rowOff>90215</xdr:rowOff>
    </xdr:from>
    <xdr:to>
      <xdr:col>3</xdr:col>
      <xdr:colOff>52278</xdr:colOff>
      <xdr:row>54</xdr:row>
      <xdr:rowOff>118534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0" y="8853215"/>
          <a:ext cx="2795478" cy="108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Autorizó: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 GLAFIRA MERAZA PRUDENTE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Presidenta Municipal</a:t>
          </a:r>
        </a:p>
      </xdr:txBody>
    </xdr:sp>
    <xdr:clientData/>
  </xdr:twoCellAnchor>
  <xdr:twoCellAnchor>
    <xdr:from>
      <xdr:col>3</xdr:col>
      <xdr:colOff>95367</xdr:colOff>
      <xdr:row>48</xdr:row>
      <xdr:rowOff>88444</xdr:rowOff>
    </xdr:from>
    <xdr:to>
      <xdr:col>6</xdr:col>
      <xdr:colOff>228604</xdr:colOff>
      <xdr:row>53</xdr:row>
      <xdr:rowOff>166158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838567" y="8851444"/>
          <a:ext cx="2664770" cy="9582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 ADOLFO ALBERTO SOLÍS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Síndico Procurador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331842</xdr:colOff>
      <xdr:row>48</xdr:row>
      <xdr:rowOff>87841</xdr:rowOff>
    </xdr:from>
    <xdr:to>
      <xdr:col>9</xdr:col>
      <xdr:colOff>762001</xdr:colOff>
      <xdr:row>54</xdr:row>
      <xdr:rowOff>1057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5606575" y="8850841"/>
          <a:ext cx="3300359" cy="971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 ALEJANDRO GOMEZ PINZÓN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twoCellAnchor>
  <xdr:twoCellAnchor>
    <xdr:from>
      <xdr:col>9</xdr:col>
      <xdr:colOff>636062</xdr:colOff>
      <xdr:row>48</xdr:row>
      <xdr:rowOff>68708</xdr:rowOff>
    </xdr:from>
    <xdr:to>
      <xdr:col>13</xdr:col>
      <xdr:colOff>540811</xdr:colOff>
      <xdr:row>53</xdr:row>
      <xdr:rowOff>30608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8780995" y="8831708"/>
          <a:ext cx="3520016" cy="8424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Revisó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MIGUEL ANGEL GALINDO CATALAN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del Órgano de Control Interno 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656167</xdr:colOff>
      <xdr:row>1</xdr:row>
      <xdr:rowOff>42333</xdr:rowOff>
    </xdr:from>
    <xdr:to>
      <xdr:col>12</xdr:col>
      <xdr:colOff>771869</xdr:colOff>
      <xdr:row>5</xdr:row>
      <xdr:rowOff>81491</xdr:rowOff>
    </xdr:to>
    <xdr:pic>
      <xdr:nvPicPr>
        <xdr:cNvPr id="8" name="Imagen 6" descr="C:\Users\ernes\OneDrive\Documentos\BENITO JUAREZ, GUERRERO 2021 - 2024\logo.jfif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8750" y="275166"/>
          <a:ext cx="877702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9525</xdr:rowOff>
    </xdr:from>
    <xdr:to>
      <xdr:col>12</xdr:col>
      <xdr:colOff>733424</xdr:colOff>
      <xdr:row>79</xdr:row>
      <xdr:rowOff>0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16821150"/>
          <a:ext cx="10458449" cy="2686050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Este formato se llenará por cada fondo o programa de los que se hubieran recibido recursos por fondos de aportaciones, participaciones, fondos de inversión, etc.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al mes en que se debieron haber recibido los recursos (Ingresos devengados) independientemente de la fecha de su depósito. 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</a:t>
          </a:r>
          <a:r>
            <a:rPr lang="es-E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requisitarán todos los meses del periodo.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3.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importe bruto de los recursos autorizados a recibirse,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libres de cualquier tipo de descuento.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4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los descuentos aplicados por parte del Gobierno del Estado, tales como retenciones para supervisión y vigilancia de la obra pública,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 caso de tener celebrados convenios para tal efecto.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los descuentos aplicados para amortizar una deuda, para cubrir anticipos o préstamos a cuenta de participaciones.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6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Corresponde a  cualquier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tipo de descuentos aplicados,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para lo que deberá señalarse el concepto que corresponda.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7.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importe total de los descuentos aplicados.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8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 la fecha efectiva del depósito o transferencia de recursos.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9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Presentar el importe neto depositado en la cuenta bancaria.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número de la cuenta bancaria en la que se efectuó el depósito o transferencia de recursos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el nombre del banco.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Señalar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número de póliza y fecha de registro del depósito o transferencia.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12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.-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Especificar las observaciones u aclaraciones que se consideren necesaria para aclarar diferencias o conceptos de los descuentos.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endParaRPr lang="es-MX" sz="3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Nota:</a:t>
          </a:r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s-E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este formato se le anexarán los documentos relacionados con la transferencia bancaria, tales como: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Copia de la póliza de ingresos.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Constancia de liquidación de participaciones federales a municipios (participaciones federales).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su caso, ficha de depósito y copia del cheque que acredite el ingreso correspondiente.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d)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Recibo oficial, expedido por la tesorería del municipio o su equivalente.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12</xdr:col>
      <xdr:colOff>714374</xdr:colOff>
      <xdr:row>84</xdr:row>
      <xdr:rowOff>0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0" y="19669125"/>
          <a:ext cx="10439399" cy="647700"/>
        </a:xfrm>
        <a:prstGeom prst="rect">
          <a:avLst/>
        </a:prstGeom>
        <a:solidFill>
          <a:srgbClr val="E1F3FF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Notas</a:t>
          </a:r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importantes</a:t>
          </a:r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endParaRPr lang="es-MX" sz="900" b="1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Verificar que en el caso de recursos provenientes de fuentes de financiamiento, se verifique que exista el convenio respectivo y en su caso, que los ingresos integrados correspondan a los ingresos señalados en ese convenio.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Constatar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que las sumas o totales de las columnas correspondan con el saldo de la cuenta contable correspondiente.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45</xdr:row>
      <xdr:rowOff>90216</xdr:rowOff>
    </xdr:from>
    <xdr:to>
      <xdr:col>2</xdr:col>
      <xdr:colOff>762000</xdr:colOff>
      <xdr:row>50</xdr:row>
      <xdr:rowOff>101601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0" y="8150483"/>
          <a:ext cx="2717800" cy="891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Autorizó: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L.C. GLARIFA MERAZA PRUDENTE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Presidenta Municipal</a:t>
          </a:r>
        </a:p>
      </xdr:txBody>
    </xdr:sp>
    <xdr:clientData/>
  </xdr:twoCellAnchor>
  <xdr:twoCellAnchor>
    <xdr:from>
      <xdr:col>3</xdr:col>
      <xdr:colOff>33867</xdr:colOff>
      <xdr:row>45</xdr:row>
      <xdr:rowOff>88446</xdr:rowOff>
    </xdr:from>
    <xdr:to>
      <xdr:col>6</xdr:col>
      <xdr:colOff>50799</xdr:colOff>
      <xdr:row>50</xdr:row>
      <xdr:rowOff>127001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2777067" y="8148713"/>
          <a:ext cx="2548465" cy="919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 ADOLFO ALBERTO SOLÍS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Síndico Procurador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128641</xdr:colOff>
      <xdr:row>45</xdr:row>
      <xdr:rowOff>87842</xdr:rowOff>
    </xdr:from>
    <xdr:to>
      <xdr:col>9</xdr:col>
      <xdr:colOff>294115</xdr:colOff>
      <xdr:row>50</xdr:row>
      <xdr:rowOff>101601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5403374" y="8148109"/>
          <a:ext cx="3052608" cy="894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 ALEJANDRO GOMEZ PINZÓN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twoCellAnchor>
  <xdr:twoCellAnchor>
    <xdr:from>
      <xdr:col>9</xdr:col>
      <xdr:colOff>161926</xdr:colOff>
      <xdr:row>45</xdr:row>
      <xdr:rowOff>68708</xdr:rowOff>
    </xdr:from>
    <xdr:to>
      <xdr:col>13</xdr:col>
      <xdr:colOff>66675</xdr:colOff>
      <xdr:row>50</xdr:row>
      <xdr:rowOff>25400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8323793" y="8128975"/>
          <a:ext cx="3545415" cy="83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Revisó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L.C. MIGUEL ANGEL GALINDO CATALÁN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del Órgano de Control Interno 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550333</xdr:colOff>
      <xdr:row>0</xdr:row>
      <xdr:rowOff>201083</xdr:rowOff>
    </xdr:from>
    <xdr:to>
      <xdr:col>12</xdr:col>
      <xdr:colOff>582083</xdr:colOff>
      <xdr:row>4</xdr:row>
      <xdr:rowOff>111707</xdr:rowOff>
    </xdr:to>
    <xdr:pic>
      <xdr:nvPicPr>
        <xdr:cNvPr id="8" name="Imagen 6" descr="C:\Users\ernes\OneDrive\Documentos\BENITO JUAREZ, GUERRERO 2021 - 2024\logo.jfif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7583" y="201083"/>
          <a:ext cx="793750" cy="714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90215</xdr:rowOff>
    </xdr:from>
    <xdr:to>
      <xdr:col>2</xdr:col>
      <xdr:colOff>745067</xdr:colOff>
      <xdr:row>51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0" y="6719615"/>
          <a:ext cx="2700867" cy="982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Autorizó: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LC. GLAFIRA MERAZA PRUDENTE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Presidenta Municipal</a:t>
          </a:r>
        </a:p>
      </xdr:txBody>
    </xdr:sp>
    <xdr:clientData/>
  </xdr:twoCellAnchor>
  <xdr:twoCellAnchor>
    <xdr:from>
      <xdr:col>3</xdr:col>
      <xdr:colOff>120766</xdr:colOff>
      <xdr:row>46</xdr:row>
      <xdr:rowOff>88445</xdr:rowOff>
    </xdr:from>
    <xdr:to>
      <xdr:col>6</xdr:col>
      <xdr:colOff>211669</xdr:colOff>
      <xdr:row>51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2863966" y="6717845"/>
          <a:ext cx="2622436" cy="9582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 ADOLFO ALBERTO SOLÍS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Síndico Procurador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518113</xdr:colOff>
      <xdr:row>46</xdr:row>
      <xdr:rowOff>87841</xdr:rowOff>
    </xdr:from>
    <xdr:to>
      <xdr:col>9</xdr:col>
      <xdr:colOff>683587</xdr:colOff>
      <xdr:row>51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5792846" y="6717241"/>
          <a:ext cx="3035674" cy="971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 ALEJANDRO GOMEZ PINZÓN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twoCellAnchor>
  <xdr:twoCellAnchor>
    <xdr:from>
      <xdr:col>9</xdr:col>
      <xdr:colOff>296335</xdr:colOff>
      <xdr:row>46</xdr:row>
      <xdr:rowOff>77174</xdr:rowOff>
    </xdr:from>
    <xdr:to>
      <xdr:col>12</xdr:col>
      <xdr:colOff>1007535</xdr:colOff>
      <xdr:row>51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441268" y="6706574"/>
          <a:ext cx="3327400" cy="8424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Revisó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L.C. MIGUEL ANGEL GALINDO CATALAN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 del Órgano de Control Interno 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571500</xdr:colOff>
      <xdr:row>1</xdr:row>
      <xdr:rowOff>52917</xdr:rowOff>
    </xdr:from>
    <xdr:to>
      <xdr:col>12</xdr:col>
      <xdr:colOff>592667</xdr:colOff>
      <xdr:row>5</xdr:row>
      <xdr:rowOff>6924</xdr:rowOff>
    </xdr:to>
    <xdr:pic>
      <xdr:nvPicPr>
        <xdr:cNvPr id="8" name="Imagen 6" descr="C:\Users\ernes\OneDrive\Documentos\BENITO JUAREZ, GUERRERO 2021 - 2024\logo.jfif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5833" y="285750"/>
          <a:ext cx="783167" cy="705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O215"/>
  <sheetViews>
    <sheetView tabSelected="1" view="pageBreakPreview" zoomScaleNormal="90" zoomScaleSheetLayoutView="100" workbookViewId="0">
      <pane ySplit="9" topLeftCell="A10" activePane="bottomLeft" state="frozen"/>
      <selection activeCell="C31" sqref="C31"/>
      <selection pane="bottomLeft" activeCell="H201" sqref="H201"/>
    </sheetView>
  </sheetViews>
  <sheetFormatPr baseColWidth="10" defaultColWidth="11.42578125" defaultRowHeight="12.75" x14ac:dyDescent="0.2"/>
  <cols>
    <col min="1" max="1" width="14" style="2" customWidth="1"/>
    <col min="2" max="2" width="27.5703125" style="2" customWidth="1"/>
    <col min="3" max="3" width="11.42578125" style="2"/>
    <col min="4" max="4" width="12" style="2" customWidth="1"/>
    <col min="5" max="5" width="20" style="2" customWidth="1"/>
    <col min="6" max="6" width="12.85546875" style="2" bestFit="1" customWidth="1"/>
    <col min="7" max="7" width="11.42578125" style="2"/>
    <col min="8" max="8" width="14" style="2" customWidth="1"/>
    <col min="9" max="9" width="12.7109375" style="2" customWidth="1"/>
    <col min="10" max="10" width="14.28515625" style="2" customWidth="1"/>
    <col min="11" max="12" width="11.42578125" style="2"/>
    <col min="13" max="13" width="12.42578125" style="2" customWidth="1"/>
    <col min="14" max="14" width="12.140625" style="2" bestFit="1" customWidth="1"/>
    <col min="15" max="16384" width="11.42578125" style="2"/>
  </cols>
  <sheetData>
    <row r="1" spans="1:14" ht="18" customHeight="1" x14ac:dyDescent="0.25">
      <c r="A1" s="24"/>
      <c r="B1" s="24"/>
      <c r="C1" s="24"/>
      <c r="D1" s="24"/>
      <c r="E1" s="24"/>
      <c r="F1" s="24"/>
      <c r="G1" s="25"/>
      <c r="H1" s="25"/>
      <c r="I1" s="25"/>
      <c r="J1" s="24"/>
      <c r="K1" s="26"/>
      <c r="L1" s="326" t="s">
        <v>121</v>
      </c>
      <c r="M1" s="326"/>
    </row>
    <row r="2" spans="1:14" ht="15" x14ac:dyDescent="0.25">
      <c r="A2" s="327" t="s">
        <v>22</v>
      </c>
      <c r="B2" s="327"/>
      <c r="C2" s="327"/>
      <c r="D2" s="327"/>
      <c r="E2" s="327"/>
      <c r="F2" s="21"/>
      <c r="G2" s="21"/>
      <c r="H2" s="27"/>
      <c r="I2" s="27"/>
      <c r="J2" s="23"/>
      <c r="K2" s="28"/>
      <c r="L2" s="22"/>
      <c r="M2" s="23"/>
    </row>
    <row r="3" spans="1:14" ht="15" x14ac:dyDescent="0.25">
      <c r="A3" s="328" t="s">
        <v>21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</row>
    <row r="4" spans="1:14" ht="15" x14ac:dyDescent="0.25">
      <c r="A4" s="338" t="s">
        <v>126</v>
      </c>
      <c r="B4" s="338"/>
      <c r="C4" s="338"/>
      <c r="D4" s="338"/>
      <c r="E4" s="338"/>
      <c r="F4" s="338"/>
      <c r="G4" s="29"/>
      <c r="H4" s="29"/>
      <c r="I4" s="29"/>
      <c r="J4" s="29"/>
      <c r="K4" s="29"/>
      <c r="L4" s="29"/>
      <c r="M4" s="23"/>
    </row>
    <row r="5" spans="1:14" ht="14.25" customHeight="1" x14ac:dyDescent="0.25">
      <c r="A5" s="91" t="s">
        <v>23</v>
      </c>
      <c r="B5" s="30"/>
      <c r="C5" s="31"/>
      <c r="D5" s="31"/>
      <c r="E5" s="31"/>
      <c r="F5" s="29"/>
      <c r="G5" s="27"/>
      <c r="H5" s="27"/>
      <c r="I5" s="27"/>
      <c r="J5" s="23"/>
      <c r="K5" s="28"/>
      <c r="L5" s="22"/>
      <c r="M5" s="23"/>
    </row>
    <row r="6" spans="1:14" ht="13.5" x14ac:dyDescent="0.25">
      <c r="A6" s="4"/>
      <c r="B6" s="4"/>
      <c r="C6" s="5"/>
      <c r="D6" s="5"/>
      <c r="E6" s="5"/>
      <c r="F6" s="5"/>
      <c r="G6" s="6"/>
      <c r="H6" s="6"/>
      <c r="I6" s="6"/>
      <c r="J6" s="7"/>
      <c r="K6" s="8"/>
      <c r="L6" s="3"/>
      <c r="M6" s="4"/>
    </row>
    <row r="7" spans="1:14" ht="14.25" thickBot="1" x14ac:dyDescent="0.3">
      <c r="A7" s="9"/>
      <c r="B7" s="9"/>
      <c r="C7" s="9"/>
      <c r="D7" s="9"/>
      <c r="E7" s="9"/>
      <c r="F7" s="9"/>
      <c r="G7" s="9"/>
      <c r="H7" s="10"/>
      <c r="I7" s="329"/>
      <c r="J7" s="329"/>
      <c r="K7" s="330"/>
      <c r="L7" s="330"/>
      <c r="M7" s="10"/>
    </row>
    <row r="8" spans="1:14" ht="15.75" customHeight="1" x14ac:dyDescent="0.2">
      <c r="A8" s="324" t="s">
        <v>2</v>
      </c>
      <c r="B8" s="324" t="s">
        <v>3</v>
      </c>
      <c r="C8" s="331" t="s">
        <v>1</v>
      </c>
      <c r="D8" s="332"/>
      <c r="E8" s="332"/>
      <c r="F8" s="333"/>
      <c r="G8" s="334" t="s">
        <v>4</v>
      </c>
      <c r="H8" s="335"/>
      <c r="I8" s="336" t="s">
        <v>5</v>
      </c>
      <c r="J8" s="337"/>
      <c r="K8" s="322" t="s">
        <v>6</v>
      </c>
      <c r="L8" s="323"/>
      <c r="M8" s="324" t="s">
        <v>7</v>
      </c>
    </row>
    <row r="9" spans="1:14" ht="15" customHeight="1" thickBot="1" x14ac:dyDescent="0.25">
      <c r="A9" s="325"/>
      <c r="B9" s="325"/>
      <c r="C9" s="32" t="s">
        <v>0</v>
      </c>
      <c r="D9" s="32" t="s">
        <v>8</v>
      </c>
      <c r="E9" s="32" t="s">
        <v>24</v>
      </c>
      <c r="F9" s="33" t="s">
        <v>9</v>
      </c>
      <c r="G9" s="34" t="s">
        <v>2</v>
      </c>
      <c r="H9" s="35" t="s">
        <v>10</v>
      </c>
      <c r="I9" s="34" t="s">
        <v>11</v>
      </c>
      <c r="J9" s="36" t="s">
        <v>12</v>
      </c>
      <c r="K9" s="37" t="s">
        <v>13</v>
      </c>
      <c r="L9" s="38" t="s">
        <v>2</v>
      </c>
      <c r="M9" s="325"/>
    </row>
    <row r="10" spans="1:14" x14ac:dyDescent="0.2">
      <c r="A10" s="113" t="s">
        <v>14</v>
      </c>
      <c r="B10" s="146">
        <f>SUM(B11:B22)</f>
        <v>1176364.6500000001</v>
      </c>
      <c r="C10" s="144">
        <f>SUM(C11:C22)</f>
        <v>0</v>
      </c>
      <c r="D10" s="145">
        <f>SUM(D11:D22)</f>
        <v>0</v>
      </c>
      <c r="E10" s="147">
        <f>SUM(E11:E22)</f>
        <v>8600</v>
      </c>
      <c r="F10" s="148">
        <f>SUM(F11:F22)</f>
        <v>8600</v>
      </c>
      <c r="G10" s="44"/>
      <c r="H10" s="150">
        <f>+H11+H12+H13+H14+H15+H16+H17+H18+H20+H21+H22</f>
        <v>1167764.6500000001</v>
      </c>
      <c r="I10" s="45"/>
      <c r="J10" s="46"/>
      <c r="K10" s="185"/>
      <c r="L10" s="186"/>
      <c r="M10" s="47"/>
      <c r="N10" s="315">
        <f>+H10-H13</f>
        <v>1087731.6500000001</v>
      </c>
    </row>
    <row r="11" spans="1:14" x14ac:dyDescent="0.2">
      <c r="A11" s="97">
        <v>44203</v>
      </c>
      <c r="B11" s="96">
        <v>135248.49</v>
      </c>
      <c r="C11" s="92"/>
      <c r="D11" s="93"/>
      <c r="E11" s="94"/>
      <c r="F11" s="52">
        <f>+C11+D11+E11</f>
        <v>0</v>
      </c>
      <c r="G11" s="99">
        <v>44203</v>
      </c>
      <c r="H11" s="96">
        <v>135248.49</v>
      </c>
      <c r="I11" s="100" t="s">
        <v>25</v>
      </c>
      <c r="J11" s="48" t="s">
        <v>26</v>
      </c>
      <c r="K11" s="55" t="s">
        <v>27</v>
      </c>
      <c r="L11" s="99">
        <v>44203</v>
      </c>
      <c r="M11" s="95"/>
    </row>
    <row r="12" spans="1:14" x14ac:dyDescent="0.2">
      <c r="A12" s="97">
        <v>44203</v>
      </c>
      <c r="B12" s="96">
        <v>15277.07</v>
      </c>
      <c r="C12" s="92"/>
      <c r="D12" s="93"/>
      <c r="E12" s="94"/>
      <c r="F12" s="52">
        <f t="shared" ref="F12:F75" si="0">+C12+D12+E12</f>
        <v>0</v>
      </c>
      <c r="G12" s="99">
        <v>44203</v>
      </c>
      <c r="H12" s="96">
        <v>15277.07</v>
      </c>
      <c r="I12" s="100" t="s">
        <v>25</v>
      </c>
      <c r="J12" s="48" t="s">
        <v>26</v>
      </c>
      <c r="K12" s="55" t="s">
        <v>27</v>
      </c>
      <c r="L12" s="99">
        <v>44203</v>
      </c>
      <c r="M12" s="95"/>
    </row>
    <row r="13" spans="1:14" x14ac:dyDescent="0.2">
      <c r="A13" s="97">
        <v>44203</v>
      </c>
      <c r="B13" s="96">
        <v>80033</v>
      </c>
      <c r="C13" s="92"/>
      <c r="D13" s="93"/>
      <c r="E13" s="94"/>
      <c r="F13" s="52">
        <f t="shared" si="0"/>
        <v>0</v>
      </c>
      <c r="G13" s="99">
        <v>44203</v>
      </c>
      <c r="H13" s="96">
        <v>80033</v>
      </c>
      <c r="I13" s="100" t="s">
        <v>25</v>
      </c>
      <c r="J13" s="48" t="s">
        <v>26</v>
      </c>
      <c r="K13" s="55" t="s">
        <v>28</v>
      </c>
      <c r="L13" s="99">
        <v>44203</v>
      </c>
      <c r="M13" s="95"/>
    </row>
    <row r="14" spans="1:14" x14ac:dyDescent="0.2">
      <c r="A14" s="97">
        <v>44211</v>
      </c>
      <c r="B14" s="96">
        <v>430004.2</v>
      </c>
      <c r="C14" s="92"/>
      <c r="D14" s="93"/>
      <c r="E14" s="94"/>
      <c r="F14" s="52">
        <f t="shared" si="0"/>
        <v>0</v>
      </c>
      <c r="G14" s="99">
        <v>44211</v>
      </c>
      <c r="H14" s="96">
        <v>430004.2</v>
      </c>
      <c r="I14" s="100" t="s">
        <v>25</v>
      </c>
      <c r="J14" s="48" t="s">
        <v>26</v>
      </c>
      <c r="K14" s="55" t="s">
        <v>29</v>
      </c>
      <c r="L14" s="99">
        <v>44211</v>
      </c>
      <c r="M14" s="95"/>
    </row>
    <row r="15" spans="1:14" x14ac:dyDescent="0.2">
      <c r="A15" s="97">
        <v>44211</v>
      </c>
      <c r="B15" s="96">
        <v>20403.060000000001</v>
      </c>
      <c r="C15" s="92"/>
      <c r="D15" s="93"/>
      <c r="E15" s="94"/>
      <c r="F15" s="52">
        <f t="shared" si="0"/>
        <v>0</v>
      </c>
      <c r="G15" s="99">
        <v>44211</v>
      </c>
      <c r="H15" s="96">
        <v>20403.060000000001</v>
      </c>
      <c r="I15" s="100" t="s">
        <v>25</v>
      </c>
      <c r="J15" s="48" t="s">
        <v>26</v>
      </c>
      <c r="K15" s="55" t="s">
        <v>29</v>
      </c>
      <c r="L15" s="99">
        <v>44211</v>
      </c>
      <c r="M15" s="95"/>
    </row>
    <row r="16" spans="1:14" x14ac:dyDescent="0.2">
      <c r="A16" s="97">
        <v>44211</v>
      </c>
      <c r="B16" s="96">
        <v>18543.91</v>
      </c>
      <c r="C16" s="92"/>
      <c r="D16" s="93"/>
      <c r="E16" s="94"/>
      <c r="F16" s="52">
        <f t="shared" si="0"/>
        <v>0</v>
      </c>
      <c r="G16" s="99">
        <v>44211</v>
      </c>
      <c r="H16" s="96">
        <v>18543.91</v>
      </c>
      <c r="I16" s="100" t="s">
        <v>25</v>
      </c>
      <c r="J16" s="48" t="s">
        <v>26</v>
      </c>
      <c r="K16" s="55" t="s">
        <v>29</v>
      </c>
      <c r="L16" s="99">
        <v>44211</v>
      </c>
      <c r="M16" s="95"/>
    </row>
    <row r="17" spans="1:14" x14ac:dyDescent="0.2">
      <c r="A17" s="97">
        <v>44222</v>
      </c>
      <c r="B17" s="96">
        <v>421404.2</v>
      </c>
      <c r="C17" s="92"/>
      <c r="D17" s="93"/>
      <c r="E17" s="94"/>
      <c r="F17" s="52">
        <f t="shared" si="0"/>
        <v>0</v>
      </c>
      <c r="G17" s="99">
        <v>44222</v>
      </c>
      <c r="H17" s="96">
        <v>421404.2</v>
      </c>
      <c r="I17" s="100" t="s">
        <v>25</v>
      </c>
      <c r="J17" s="48" t="s">
        <v>26</v>
      </c>
      <c r="K17" s="55" t="s">
        <v>30</v>
      </c>
      <c r="L17" s="99">
        <v>44222</v>
      </c>
      <c r="M17" s="95"/>
    </row>
    <row r="18" spans="1:14" x14ac:dyDescent="0.2">
      <c r="A18" s="97">
        <v>44222</v>
      </c>
      <c r="B18" s="96">
        <v>6178.06</v>
      </c>
      <c r="C18" s="92"/>
      <c r="D18" s="93"/>
      <c r="E18" s="94"/>
      <c r="F18" s="52">
        <f t="shared" si="0"/>
        <v>0</v>
      </c>
      <c r="G18" s="99">
        <v>44222</v>
      </c>
      <c r="H18" s="96">
        <v>6178.06</v>
      </c>
      <c r="I18" s="100" t="s">
        <v>25</v>
      </c>
      <c r="J18" s="48" t="s">
        <v>26</v>
      </c>
      <c r="K18" s="55" t="s">
        <v>30</v>
      </c>
      <c r="L18" s="99">
        <v>44222</v>
      </c>
      <c r="M18" s="95"/>
    </row>
    <row r="19" spans="1:14" x14ac:dyDescent="0.2">
      <c r="A19" s="97">
        <v>44222</v>
      </c>
      <c r="B19" s="96">
        <v>8600</v>
      </c>
      <c r="C19" s="92"/>
      <c r="D19" s="93"/>
      <c r="E19" s="98">
        <v>8600</v>
      </c>
      <c r="F19" s="52">
        <f t="shared" si="0"/>
        <v>8600</v>
      </c>
      <c r="G19" s="99">
        <v>44222</v>
      </c>
      <c r="H19" s="96">
        <v>0</v>
      </c>
      <c r="I19" s="100"/>
      <c r="J19" s="48"/>
      <c r="K19" s="55" t="s">
        <v>31</v>
      </c>
      <c r="L19" s="99">
        <v>44222</v>
      </c>
      <c r="M19" s="95"/>
    </row>
    <row r="20" spans="1:14" x14ac:dyDescent="0.2">
      <c r="A20" s="97">
        <v>44224</v>
      </c>
      <c r="B20" s="96">
        <v>7570.73</v>
      </c>
      <c r="C20" s="92"/>
      <c r="D20" s="93"/>
      <c r="E20" s="94"/>
      <c r="F20" s="52">
        <f t="shared" si="0"/>
        <v>0</v>
      </c>
      <c r="G20" s="99">
        <v>44224</v>
      </c>
      <c r="H20" s="96">
        <v>7570.73</v>
      </c>
      <c r="I20" s="100" t="s">
        <v>25</v>
      </c>
      <c r="J20" s="48" t="s">
        <v>26</v>
      </c>
      <c r="K20" s="55" t="s">
        <v>32</v>
      </c>
      <c r="L20" s="99">
        <v>44224</v>
      </c>
      <c r="M20" s="95"/>
    </row>
    <row r="21" spans="1:14" x14ac:dyDescent="0.2">
      <c r="A21" s="97">
        <v>44224</v>
      </c>
      <c r="B21" s="96">
        <v>1566.18</v>
      </c>
      <c r="C21" s="92"/>
      <c r="D21" s="93"/>
      <c r="E21" s="94"/>
      <c r="F21" s="52">
        <f t="shared" si="0"/>
        <v>0</v>
      </c>
      <c r="G21" s="99">
        <v>44224</v>
      </c>
      <c r="H21" s="96">
        <v>1566.18</v>
      </c>
      <c r="I21" s="100" t="s">
        <v>25</v>
      </c>
      <c r="J21" s="48" t="s">
        <v>26</v>
      </c>
      <c r="K21" s="55" t="s">
        <v>32</v>
      </c>
      <c r="L21" s="99">
        <v>44224</v>
      </c>
      <c r="M21" s="95"/>
    </row>
    <row r="22" spans="1:14" x14ac:dyDescent="0.2">
      <c r="A22" s="97">
        <v>44224</v>
      </c>
      <c r="B22" s="96">
        <v>31535.75</v>
      </c>
      <c r="C22" s="92"/>
      <c r="D22" s="93"/>
      <c r="E22" s="94"/>
      <c r="F22" s="52">
        <f t="shared" si="0"/>
        <v>0</v>
      </c>
      <c r="G22" s="99">
        <v>44224</v>
      </c>
      <c r="H22" s="96">
        <v>31535.75</v>
      </c>
      <c r="I22" s="100" t="s">
        <v>25</v>
      </c>
      <c r="J22" s="48" t="s">
        <v>26</v>
      </c>
      <c r="K22" s="55" t="s">
        <v>32</v>
      </c>
      <c r="L22" s="99">
        <v>44224</v>
      </c>
      <c r="M22" s="95"/>
    </row>
    <row r="23" spans="1:14" x14ac:dyDescent="0.2">
      <c r="A23" s="114" t="s">
        <v>15</v>
      </c>
      <c r="B23" s="152">
        <f>SUM(B24:B36)</f>
        <v>1585566.7200000002</v>
      </c>
      <c r="C23" s="153">
        <f>SUM(C24:C36)</f>
        <v>0</v>
      </c>
      <c r="D23" s="154">
        <f>SUM(D24:D36)</f>
        <v>0</v>
      </c>
      <c r="E23" s="154">
        <f>SUM(E24:E36)</f>
        <v>12147</v>
      </c>
      <c r="F23" s="155">
        <f>SUM(F24:F36)</f>
        <v>12147</v>
      </c>
      <c r="G23" s="61"/>
      <c r="H23" s="151">
        <f>SUM(H24:H36)</f>
        <v>1573419.7200000002</v>
      </c>
      <c r="I23" s="62"/>
      <c r="J23" s="63"/>
      <c r="K23" s="181"/>
      <c r="L23" s="182"/>
      <c r="M23" s="64"/>
      <c r="N23" s="315">
        <f>+H23</f>
        <v>1573419.7200000002</v>
      </c>
    </row>
    <row r="24" spans="1:14" x14ac:dyDescent="0.2">
      <c r="A24" s="97">
        <v>44231</v>
      </c>
      <c r="B24" s="65">
        <v>18371.560000000001</v>
      </c>
      <c r="C24" s="66"/>
      <c r="D24" s="67"/>
      <c r="E24" s="67"/>
      <c r="F24" s="68">
        <f t="shared" si="0"/>
        <v>0</v>
      </c>
      <c r="G24" s="97">
        <v>44231</v>
      </c>
      <c r="H24" s="65">
        <v>18371.560000000001</v>
      </c>
      <c r="I24" s="100" t="s">
        <v>25</v>
      </c>
      <c r="J24" s="48" t="s">
        <v>26</v>
      </c>
      <c r="K24" s="69" t="s">
        <v>33</v>
      </c>
      <c r="L24" s="97">
        <v>44231</v>
      </c>
      <c r="M24" s="70"/>
    </row>
    <row r="25" spans="1:14" x14ac:dyDescent="0.2">
      <c r="A25" s="97">
        <v>44231</v>
      </c>
      <c r="B25" s="49">
        <v>34281.21</v>
      </c>
      <c r="C25" s="50"/>
      <c r="D25" s="51"/>
      <c r="E25" s="51"/>
      <c r="F25" s="52">
        <f t="shared" si="0"/>
        <v>0</v>
      </c>
      <c r="G25" s="97">
        <v>44231</v>
      </c>
      <c r="H25" s="49">
        <v>34281.21</v>
      </c>
      <c r="I25" s="172" t="s">
        <v>25</v>
      </c>
      <c r="J25" s="54" t="s">
        <v>26</v>
      </c>
      <c r="K25" s="55" t="s">
        <v>33</v>
      </c>
      <c r="L25" s="97">
        <v>44231</v>
      </c>
      <c r="M25" s="56"/>
    </row>
    <row r="26" spans="1:14" x14ac:dyDescent="0.2">
      <c r="A26" s="97">
        <v>44232</v>
      </c>
      <c r="B26" s="49">
        <v>142534.19</v>
      </c>
      <c r="C26" s="50"/>
      <c r="D26" s="51"/>
      <c r="E26" s="51"/>
      <c r="F26" s="52">
        <f t="shared" si="0"/>
        <v>0</v>
      </c>
      <c r="G26" s="97">
        <v>44232</v>
      </c>
      <c r="H26" s="49">
        <v>142534.19</v>
      </c>
      <c r="I26" s="172" t="s">
        <v>25</v>
      </c>
      <c r="J26" s="54" t="s">
        <v>26</v>
      </c>
      <c r="K26" s="55" t="s">
        <v>34</v>
      </c>
      <c r="L26" s="97">
        <v>44232</v>
      </c>
      <c r="M26" s="56"/>
    </row>
    <row r="27" spans="1:14" x14ac:dyDescent="0.2">
      <c r="A27" s="97">
        <v>44242</v>
      </c>
      <c r="B27" s="49">
        <v>607370.27</v>
      </c>
      <c r="C27" s="50"/>
      <c r="D27" s="51"/>
      <c r="E27" s="51"/>
      <c r="F27" s="52">
        <f t="shared" si="0"/>
        <v>0</v>
      </c>
      <c r="G27" s="97">
        <v>44242</v>
      </c>
      <c r="H27" s="49">
        <v>607370.27</v>
      </c>
      <c r="I27" s="172" t="s">
        <v>25</v>
      </c>
      <c r="J27" s="54" t="s">
        <v>26</v>
      </c>
      <c r="K27" s="55" t="s">
        <v>36</v>
      </c>
      <c r="L27" s="97">
        <v>44242</v>
      </c>
      <c r="M27" s="56"/>
    </row>
    <row r="28" spans="1:14" x14ac:dyDescent="0.2">
      <c r="A28" s="97">
        <v>44242</v>
      </c>
      <c r="B28" s="49">
        <v>26361.63</v>
      </c>
      <c r="C28" s="50"/>
      <c r="D28" s="51"/>
      <c r="E28" s="51"/>
      <c r="F28" s="52">
        <f t="shared" si="0"/>
        <v>0</v>
      </c>
      <c r="G28" s="97">
        <v>44242</v>
      </c>
      <c r="H28" s="49">
        <v>26361.63</v>
      </c>
      <c r="I28" s="172" t="s">
        <v>25</v>
      </c>
      <c r="J28" s="54" t="s">
        <v>26</v>
      </c>
      <c r="K28" s="55" t="s">
        <v>36</v>
      </c>
      <c r="L28" s="97">
        <v>44242</v>
      </c>
      <c r="M28" s="56"/>
    </row>
    <row r="29" spans="1:14" x14ac:dyDescent="0.2">
      <c r="A29" s="97">
        <v>44242</v>
      </c>
      <c r="B29" s="49">
        <v>24398.04</v>
      </c>
      <c r="C29" s="50"/>
      <c r="D29" s="51"/>
      <c r="E29" s="51"/>
      <c r="F29" s="52">
        <f t="shared" si="0"/>
        <v>0</v>
      </c>
      <c r="G29" s="97">
        <v>44242</v>
      </c>
      <c r="H29" s="49">
        <v>24398.04</v>
      </c>
      <c r="I29" s="172" t="s">
        <v>25</v>
      </c>
      <c r="J29" s="54" t="s">
        <v>26</v>
      </c>
      <c r="K29" s="55" t="s">
        <v>36</v>
      </c>
      <c r="L29" s="97">
        <v>44242</v>
      </c>
      <c r="M29" s="56"/>
    </row>
    <row r="30" spans="1:14" x14ac:dyDescent="0.2">
      <c r="A30" s="97">
        <v>44246</v>
      </c>
      <c r="B30" s="49">
        <v>54629.72</v>
      </c>
      <c r="C30" s="50"/>
      <c r="D30" s="51"/>
      <c r="E30" s="51"/>
      <c r="F30" s="52">
        <f t="shared" si="0"/>
        <v>0</v>
      </c>
      <c r="G30" s="97">
        <v>44246</v>
      </c>
      <c r="H30" s="49">
        <v>54629.72</v>
      </c>
      <c r="I30" s="172" t="s">
        <v>25</v>
      </c>
      <c r="J30" s="54" t="s">
        <v>26</v>
      </c>
      <c r="K30" s="55" t="s">
        <v>37</v>
      </c>
      <c r="L30" s="97">
        <v>44246</v>
      </c>
      <c r="M30" s="56"/>
    </row>
    <row r="31" spans="1:14" x14ac:dyDescent="0.2">
      <c r="A31" s="97">
        <v>44250</v>
      </c>
      <c r="B31" s="49">
        <v>12147</v>
      </c>
      <c r="C31" s="50"/>
      <c r="D31" s="51"/>
      <c r="E31" s="51">
        <v>12147</v>
      </c>
      <c r="F31" s="52">
        <f t="shared" si="0"/>
        <v>12147</v>
      </c>
      <c r="G31" s="97">
        <v>44250</v>
      </c>
      <c r="H31" s="49">
        <v>0</v>
      </c>
      <c r="I31" s="53"/>
      <c r="J31" s="54"/>
      <c r="K31" s="55" t="s">
        <v>38</v>
      </c>
      <c r="L31" s="97">
        <v>44250</v>
      </c>
      <c r="M31" s="56"/>
    </row>
    <row r="32" spans="1:14" x14ac:dyDescent="0.2">
      <c r="A32" s="97">
        <v>44251</v>
      </c>
      <c r="B32" s="49">
        <v>595223.27</v>
      </c>
      <c r="C32" s="50"/>
      <c r="D32" s="51"/>
      <c r="E32" s="51"/>
      <c r="F32" s="52">
        <f t="shared" si="0"/>
        <v>0</v>
      </c>
      <c r="G32" s="97">
        <v>44251</v>
      </c>
      <c r="H32" s="49">
        <v>595223.27</v>
      </c>
      <c r="I32" s="172" t="s">
        <v>25</v>
      </c>
      <c r="J32" s="54" t="s">
        <v>26</v>
      </c>
      <c r="K32" s="55" t="s">
        <v>39</v>
      </c>
      <c r="L32" s="97">
        <v>44251</v>
      </c>
      <c r="M32" s="56"/>
    </row>
    <row r="33" spans="1:14" x14ac:dyDescent="0.2">
      <c r="A33" s="97">
        <v>44251</v>
      </c>
      <c r="B33" s="49">
        <v>9343.4</v>
      </c>
      <c r="C33" s="50"/>
      <c r="D33" s="51"/>
      <c r="E33" s="51"/>
      <c r="F33" s="52">
        <f t="shared" si="0"/>
        <v>0</v>
      </c>
      <c r="G33" s="97">
        <v>44251</v>
      </c>
      <c r="H33" s="49">
        <v>9343.4</v>
      </c>
      <c r="I33" s="172" t="s">
        <v>25</v>
      </c>
      <c r="J33" s="54" t="s">
        <v>26</v>
      </c>
      <c r="K33" s="55" t="s">
        <v>39</v>
      </c>
      <c r="L33" s="97">
        <v>44251</v>
      </c>
      <c r="M33" s="56"/>
    </row>
    <row r="34" spans="1:14" x14ac:dyDescent="0.2">
      <c r="A34" s="97">
        <v>44251</v>
      </c>
      <c r="B34" s="49">
        <v>20086.05</v>
      </c>
      <c r="C34" s="50"/>
      <c r="D34" s="51"/>
      <c r="E34" s="51"/>
      <c r="F34" s="52">
        <f t="shared" si="0"/>
        <v>0</v>
      </c>
      <c r="G34" s="97">
        <v>44251</v>
      </c>
      <c r="H34" s="49">
        <v>20086.05</v>
      </c>
      <c r="I34" s="172" t="s">
        <v>25</v>
      </c>
      <c r="J34" s="54" t="s">
        <v>26</v>
      </c>
      <c r="K34" s="55" t="s">
        <v>39</v>
      </c>
      <c r="L34" s="97">
        <v>44251</v>
      </c>
      <c r="M34" s="56"/>
    </row>
    <row r="35" spans="1:14" x14ac:dyDescent="0.2">
      <c r="A35" s="97">
        <v>44253</v>
      </c>
      <c r="B35" s="49">
        <v>1961.35</v>
      </c>
      <c r="C35" s="50"/>
      <c r="D35" s="51"/>
      <c r="E35" s="51"/>
      <c r="F35" s="52">
        <f t="shared" si="0"/>
        <v>0</v>
      </c>
      <c r="G35" s="97">
        <v>44253</v>
      </c>
      <c r="H35" s="49">
        <v>1961.35</v>
      </c>
      <c r="I35" s="172" t="s">
        <v>25</v>
      </c>
      <c r="J35" s="54" t="s">
        <v>26</v>
      </c>
      <c r="K35" s="55" t="s">
        <v>35</v>
      </c>
      <c r="L35" s="97">
        <v>44253</v>
      </c>
      <c r="M35" s="56"/>
    </row>
    <row r="36" spans="1:14" x14ac:dyDescent="0.2">
      <c r="A36" s="97">
        <v>44253</v>
      </c>
      <c r="B36" s="71">
        <v>38859.03</v>
      </c>
      <c r="C36" s="72"/>
      <c r="D36" s="73"/>
      <c r="E36" s="73"/>
      <c r="F36" s="74">
        <f t="shared" si="0"/>
        <v>0</v>
      </c>
      <c r="G36" s="97">
        <v>44253</v>
      </c>
      <c r="H36" s="71">
        <v>38859.03</v>
      </c>
      <c r="I36" s="173" t="s">
        <v>25</v>
      </c>
      <c r="J36" s="76" t="s">
        <v>26</v>
      </c>
      <c r="K36" s="77" t="s">
        <v>35</v>
      </c>
      <c r="L36" s="97">
        <v>44253</v>
      </c>
      <c r="M36" s="78"/>
    </row>
    <row r="37" spans="1:14" x14ac:dyDescent="0.2">
      <c r="A37" s="114" t="s">
        <v>16</v>
      </c>
      <c r="B37" s="156">
        <f>SUM(B38:B51)</f>
        <v>2214549.42</v>
      </c>
      <c r="C37" s="158">
        <f>SUM(C38:C51)</f>
        <v>0</v>
      </c>
      <c r="D37" s="159">
        <f>SUM(D38:D51)</f>
        <v>0</v>
      </c>
      <c r="E37" s="159">
        <f>SUM(E38:E51)</f>
        <v>18132</v>
      </c>
      <c r="F37" s="160">
        <f>SUM(F38:F51)</f>
        <v>18132</v>
      </c>
      <c r="G37" s="157"/>
      <c r="H37" s="151">
        <f>+H38+H39+H40+H41+H42+H43+H44+H45+H47+H48+H49+H50+H51</f>
        <v>2196417.42</v>
      </c>
      <c r="I37" s="75"/>
      <c r="J37" s="76"/>
      <c r="K37" s="183"/>
      <c r="L37" s="182"/>
      <c r="M37" s="87"/>
      <c r="N37" s="315">
        <f>+H37</f>
        <v>2196417.42</v>
      </c>
    </row>
    <row r="38" spans="1:14" x14ac:dyDescent="0.2">
      <c r="A38" s="101">
        <v>44260</v>
      </c>
      <c r="B38" s="65">
        <v>227984.52</v>
      </c>
      <c r="C38" s="66"/>
      <c r="D38" s="67"/>
      <c r="E38" s="67"/>
      <c r="F38" s="68">
        <f t="shared" si="0"/>
        <v>0</v>
      </c>
      <c r="G38" s="101">
        <v>44260</v>
      </c>
      <c r="H38" s="65">
        <v>227984.52</v>
      </c>
      <c r="I38" s="173" t="s">
        <v>25</v>
      </c>
      <c r="J38" s="76" t="s">
        <v>26</v>
      </c>
      <c r="K38" s="69" t="s">
        <v>40</v>
      </c>
      <c r="L38" s="101">
        <v>44260</v>
      </c>
      <c r="M38" s="70"/>
    </row>
    <row r="39" spans="1:14" x14ac:dyDescent="0.2">
      <c r="A39" s="97">
        <v>44260</v>
      </c>
      <c r="B39" s="49">
        <v>136003.41</v>
      </c>
      <c r="C39" s="50"/>
      <c r="D39" s="51"/>
      <c r="E39" s="51"/>
      <c r="F39" s="52">
        <f t="shared" si="0"/>
        <v>0</v>
      </c>
      <c r="G39" s="97">
        <v>44260</v>
      </c>
      <c r="H39" s="49">
        <v>136003.41</v>
      </c>
      <c r="I39" s="173" t="s">
        <v>25</v>
      </c>
      <c r="J39" s="76" t="s">
        <v>26</v>
      </c>
      <c r="K39" s="55" t="s">
        <v>40</v>
      </c>
      <c r="L39" s="97">
        <v>44260</v>
      </c>
      <c r="M39" s="56"/>
    </row>
    <row r="40" spans="1:14" x14ac:dyDescent="0.2">
      <c r="A40" s="97">
        <v>44260</v>
      </c>
      <c r="B40" s="49">
        <v>31109.83</v>
      </c>
      <c r="C40" s="50"/>
      <c r="D40" s="51"/>
      <c r="E40" s="51"/>
      <c r="F40" s="52">
        <f t="shared" si="0"/>
        <v>0</v>
      </c>
      <c r="G40" s="97">
        <v>44260</v>
      </c>
      <c r="H40" s="49">
        <v>31109.83</v>
      </c>
      <c r="I40" s="173" t="s">
        <v>25</v>
      </c>
      <c r="J40" s="76" t="s">
        <v>26</v>
      </c>
      <c r="K40" s="55" t="s">
        <v>40</v>
      </c>
      <c r="L40" s="97">
        <v>44260</v>
      </c>
      <c r="M40" s="56"/>
    </row>
    <row r="41" spans="1:14" x14ac:dyDescent="0.2">
      <c r="A41" s="97">
        <v>44263</v>
      </c>
      <c r="B41" s="49">
        <v>26952.959999999999</v>
      </c>
      <c r="C41" s="50"/>
      <c r="D41" s="51"/>
      <c r="E41" s="51"/>
      <c r="F41" s="52">
        <f t="shared" si="0"/>
        <v>0</v>
      </c>
      <c r="G41" s="97">
        <v>44263</v>
      </c>
      <c r="H41" s="49">
        <v>26952.959999999999</v>
      </c>
      <c r="I41" s="173" t="s">
        <v>25</v>
      </c>
      <c r="J41" s="76" t="s">
        <v>26</v>
      </c>
      <c r="K41" s="55" t="s">
        <v>41</v>
      </c>
      <c r="L41" s="97">
        <v>44263</v>
      </c>
      <c r="M41" s="56"/>
    </row>
    <row r="42" spans="1:14" x14ac:dyDescent="0.2">
      <c r="A42" s="97">
        <v>44263</v>
      </c>
      <c r="B42" s="49">
        <v>2303.98</v>
      </c>
      <c r="C42" s="50"/>
      <c r="D42" s="51"/>
      <c r="E42" s="51"/>
      <c r="F42" s="52">
        <f t="shared" si="0"/>
        <v>0</v>
      </c>
      <c r="G42" s="97">
        <v>44263</v>
      </c>
      <c r="H42" s="49">
        <v>2303.98</v>
      </c>
      <c r="I42" s="173" t="s">
        <v>25</v>
      </c>
      <c r="J42" s="76" t="s">
        <v>26</v>
      </c>
      <c r="K42" s="55" t="s">
        <v>41</v>
      </c>
      <c r="L42" s="97">
        <v>44263</v>
      </c>
      <c r="M42" s="56"/>
    </row>
    <row r="43" spans="1:14" x14ac:dyDescent="0.2">
      <c r="A43" s="97">
        <v>40980</v>
      </c>
      <c r="B43" s="49">
        <v>838605.16</v>
      </c>
      <c r="C43" s="50"/>
      <c r="D43" s="51"/>
      <c r="E43" s="51"/>
      <c r="F43" s="52">
        <f t="shared" si="0"/>
        <v>0</v>
      </c>
      <c r="G43" s="97">
        <v>40980</v>
      </c>
      <c r="H43" s="49">
        <v>838605.16</v>
      </c>
      <c r="I43" s="173" t="s">
        <v>25</v>
      </c>
      <c r="J43" s="76" t="s">
        <v>26</v>
      </c>
      <c r="K43" s="55" t="s">
        <v>42</v>
      </c>
      <c r="L43" s="97">
        <v>40980</v>
      </c>
      <c r="M43" s="56"/>
    </row>
    <row r="44" spans="1:14" x14ac:dyDescent="0.2">
      <c r="A44" s="97">
        <v>44267</v>
      </c>
      <c r="B44" s="49">
        <v>23411.74</v>
      </c>
      <c r="C44" s="50"/>
      <c r="D44" s="51"/>
      <c r="E44" s="51"/>
      <c r="F44" s="52">
        <f t="shared" si="0"/>
        <v>0</v>
      </c>
      <c r="G44" s="97">
        <v>44267</v>
      </c>
      <c r="H44" s="49">
        <v>23411.74</v>
      </c>
      <c r="I44" s="173" t="s">
        <v>25</v>
      </c>
      <c r="J44" s="76" t="s">
        <v>26</v>
      </c>
      <c r="K44" s="55" t="s">
        <v>42</v>
      </c>
      <c r="L44" s="97">
        <v>44267</v>
      </c>
      <c r="M44" s="56"/>
    </row>
    <row r="45" spans="1:14" x14ac:dyDescent="0.2">
      <c r="A45" s="97">
        <v>44267</v>
      </c>
      <c r="B45" s="49">
        <v>23115.79</v>
      </c>
      <c r="C45" s="50"/>
      <c r="D45" s="51"/>
      <c r="E45" s="51"/>
      <c r="F45" s="52">
        <f t="shared" si="0"/>
        <v>0</v>
      </c>
      <c r="G45" s="97">
        <v>44267</v>
      </c>
      <c r="H45" s="49">
        <v>23115.79</v>
      </c>
      <c r="I45" s="173" t="s">
        <v>25</v>
      </c>
      <c r="J45" s="76" t="s">
        <v>26</v>
      </c>
      <c r="K45" s="55" t="s">
        <v>42</v>
      </c>
      <c r="L45" s="97">
        <v>44267</v>
      </c>
      <c r="M45" s="56"/>
    </row>
    <row r="46" spans="1:14" x14ac:dyDescent="0.2">
      <c r="A46" s="97">
        <v>44278</v>
      </c>
      <c r="B46" s="49">
        <v>18132</v>
      </c>
      <c r="C46" s="50"/>
      <c r="D46" s="51"/>
      <c r="E46" s="51">
        <v>18132</v>
      </c>
      <c r="F46" s="52">
        <f t="shared" si="0"/>
        <v>18132</v>
      </c>
      <c r="G46" s="97"/>
      <c r="H46" s="49"/>
      <c r="I46" s="75"/>
      <c r="J46" s="76"/>
      <c r="K46" s="55" t="s">
        <v>43</v>
      </c>
      <c r="L46" s="97">
        <v>44278</v>
      </c>
      <c r="M46" s="56"/>
    </row>
    <row r="47" spans="1:14" x14ac:dyDescent="0.2">
      <c r="A47" s="97">
        <v>44279</v>
      </c>
      <c r="B47" s="49">
        <v>820473.15</v>
      </c>
      <c r="C47" s="50"/>
      <c r="D47" s="51"/>
      <c r="E47" s="51"/>
      <c r="F47" s="52">
        <f t="shared" si="0"/>
        <v>0</v>
      </c>
      <c r="G47" s="97">
        <v>44279</v>
      </c>
      <c r="H47" s="49">
        <v>820473.15</v>
      </c>
      <c r="I47" s="173" t="s">
        <v>25</v>
      </c>
      <c r="J47" s="76" t="s">
        <v>26</v>
      </c>
      <c r="K47" s="55" t="s">
        <v>44</v>
      </c>
      <c r="L47" s="97">
        <v>44279</v>
      </c>
      <c r="M47" s="56"/>
    </row>
    <row r="48" spans="1:14" x14ac:dyDescent="0.2">
      <c r="A48" s="97">
        <v>44279</v>
      </c>
      <c r="B48" s="49">
        <v>6500.26</v>
      </c>
      <c r="C48" s="50"/>
      <c r="D48" s="51"/>
      <c r="E48" s="51"/>
      <c r="F48" s="52">
        <f t="shared" si="0"/>
        <v>0</v>
      </c>
      <c r="G48" s="97">
        <v>44279</v>
      </c>
      <c r="H48" s="49">
        <v>6500.26</v>
      </c>
      <c r="I48" s="173" t="s">
        <v>25</v>
      </c>
      <c r="J48" s="76" t="s">
        <v>26</v>
      </c>
      <c r="K48" s="55" t="s">
        <v>44</v>
      </c>
      <c r="L48" s="97">
        <v>44279</v>
      </c>
      <c r="M48" s="56"/>
    </row>
    <row r="49" spans="1:14" x14ac:dyDescent="0.2">
      <c r="A49" s="97">
        <v>44279</v>
      </c>
      <c r="B49" s="49">
        <v>18921.25</v>
      </c>
      <c r="C49" s="50"/>
      <c r="D49" s="51"/>
      <c r="E49" s="51"/>
      <c r="F49" s="52">
        <f t="shared" si="0"/>
        <v>0</v>
      </c>
      <c r="G49" s="97">
        <v>44279</v>
      </c>
      <c r="H49" s="49">
        <v>18921.25</v>
      </c>
      <c r="I49" s="173" t="s">
        <v>25</v>
      </c>
      <c r="J49" s="76" t="s">
        <v>26</v>
      </c>
      <c r="K49" s="55" t="s">
        <v>44</v>
      </c>
      <c r="L49" s="97">
        <v>44279</v>
      </c>
      <c r="M49" s="56"/>
    </row>
    <row r="50" spans="1:14" x14ac:dyDescent="0.2">
      <c r="A50" s="97">
        <v>44281</v>
      </c>
      <c r="B50" s="49">
        <v>39074.019999999997</v>
      </c>
      <c r="C50" s="50"/>
      <c r="D50" s="51"/>
      <c r="E50" s="51"/>
      <c r="F50" s="52">
        <f t="shared" si="0"/>
        <v>0</v>
      </c>
      <c r="G50" s="97">
        <v>44281</v>
      </c>
      <c r="H50" s="49">
        <v>39074.019999999997</v>
      </c>
      <c r="I50" s="173" t="s">
        <v>25</v>
      </c>
      <c r="J50" s="76" t="s">
        <v>26</v>
      </c>
      <c r="K50" s="55" t="s">
        <v>45</v>
      </c>
      <c r="L50" s="97">
        <v>44281</v>
      </c>
      <c r="M50" s="56"/>
    </row>
    <row r="51" spans="1:14" x14ac:dyDescent="0.2">
      <c r="A51" s="97">
        <v>44281</v>
      </c>
      <c r="B51" s="49">
        <v>1961.35</v>
      </c>
      <c r="C51" s="50"/>
      <c r="D51" s="51"/>
      <c r="E51" s="51"/>
      <c r="F51" s="52">
        <f t="shared" si="0"/>
        <v>0</v>
      </c>
      <c r="G51" s="97">
        <v>44281</v>
      </c>
      <c r="H51" s="49">
        <v>1961.35</v>
      </c>
      <c r="I51" s="173" t="s">
        <v>25</v>
      </c>
      <c r="J51" s="76" t="s">
        <v>26</v>
      </c>
      <c r="K51" s="55" t="s">
        <v>45</v>
      </c>
      <c r="L51" s="97">
        <v>44281</v>
      </c>
      <c r="M51" s="56"/>
    </row>
    <row r="52" spans="1:14" x14ac:dyDescent="0.2">
      <c r="A52" s="114" t="s">
        <v>17</v>
      </c>
      <c r="B52" s="152">
        <f>SUM(B53:B60)</f>
        <v>1427312.3800000001</v>
      </c>
      <c r="C52" s="153">
        <f>SUM(C53:C60)</f>
        <v>0</v>
      </c>
      <c r="D52" s="154">
        <f>SUM(D53:D60)</f>
        <v>0</v>
      </c>
      <c r="E52" s="154">
        <f>SUM(E53:E60)</f>
        <v>11466</v>
      </c>
      <c r="F52" s="155">
        <f>SUM(F53:F60)</f>
        <v>11466</v>
      </c>
      <c r="G52" s="61"/>
      <c r="H52" s="151">
        <f>+H53+H54+H55+H56+H57+H58+H59</f>
        <v>1415846.3800000001</v>
      </c>
      <c r="I52" s="62"/>
      <c r="J52" s="63"/>
      <c r="K52" s="181"/>
      <c r="L52" s="182"/>
      <c r="M52" s="64"/>
      <c r="N52" s="315">
        <f>+H52-H53</f>
        <v>1338686.3800000001</v>
      </c>
    </row>
    <row r="53" spans="1:14" x14ac:dyDescent="0.2">
      <c r="A53" s="101">
        <v>44292</v>
      </c>
      <c r="B53" s="65">
        <v>77160</v>
      </c>
      <c r="C53" s="66"/>
      <c r="D53" s="67"/>
      <c r="E53" s="67"/>
      <c r="F53" s="68">
        <f t="shared" si="0"/>
        <v>0</v>
      </c>
      <c r="G53" s="101">
        <v>44292</v>
      </c>
      <c r="H53" s="65">
        <v>77160</v>
      </c>
      <c r="I53" s="173" t="s">
        <v>25</v>
      </c>
      <c r="J53" s="76" t="s">
        <v>26</v>
      </c>
      <c r="K53" s="69" t="s">
        <v>46</v>
      </c>
      <c r="L53" s="101">
        <v>44292</v>
      </c>
      <c r="M53" s="70"/>
    </row>
    <row r="54" spans="1:14" x14ac:dyDescent="0.2">
      <c r="A54" s="97">
        <v>44293</v>
      </c>
      <c r="B54" s="49">
        <v>142845.67000000001</v>
      </c>
      <c r="C54" s="50"/>
      <c r="D54" s="51"/>
      <c r="E54" s="51"/>
      <c r="F54" s="52">
        <f t="shared" si="0"/>
        <v>0</v>
      </c>
      <c r="G54" s="97">
        <v>44293</v>
      </c>
      <c r="H54" s="49">
        <v>142845.67000000001</v>
      </c>
      <c r="I54" s="173" t="s">
        <v>25</v>
      </c>
      <c r="J54" s="76" t="s">
        <v>26</v>
      </c>
      <c r="K54" s="55" t="s">
        <v>47</v>
      </c>
      <c r="L54" s="97">
        <v>44293</v>
      </c>
      <c r="M54" s="56"/>
    </row>
    <row r="55" spans="1:14" x14ac:dyDescent="0.2">
      <c r="A55" s="97">
        <v>44293</v>
      </c>
      <c r="B55" s="49">
        <v>17600.11</v>
      </c>
      <c r="C55" s="50"/>
      <c r="D55" s="51"/>
      <c r="E55" s="51"/>
      <c r="F55" s="52">
        <f t="shared" si="0"/>
        <v>0</v>
      </c>
      <c r="G55" s="97">
        <v>44293</v>
      </c>
      <c r="H55" s="49">
        <v>17600.11</v>
      </c>
      <c r="I55" s="173" t="s">
        <v>25</v>
      </c>
      <c r="J55" s="76" t="s">
        <v>26</v>
      </c>
      <c r="K55" s="55" t="s">
        <v>47</v>
      </c>
      <c r="L55" s="97">
        <v>44293</v>
      </c>
      <c r="M55" s="56"/>
    </row>
    <row r="56" spans="1:14" x14ac:dyDescent="0.2">
      <c r="A56" s="97">
        <v>44301</v>
      </c>
      <c r="B56" s="49">
        <v>573308.06000000006</v>
      </c>
      <c r="C56" s="50"/>
      <c r="D56" s="51"/>
      <c r="E56" s="51"/>
      <c r="F56" s="52">
        <f t="shared" si="0"/>
        <v>0</v>
      </c>
      <c r="G56" s="97">
        <v>44301</v>
      </c>
      <c r="H56" s="49">
        <v>573308.06000000006</v>
      </c>
      <c r="I56" s="173" t="s">
        <v>25</v>
      </c>
      <c r="J56" s="76" t="s">
        <v>26</v>
      </c>
      <c r="K56" s="55" t="s">
        <v>48</v>
      </c>
      <c r="L56" s="97">
        <v>44301</v>
      </c>
      <c r="M56" s="56"/>
    </row>
    <row r="57" spans="1:14" x14ac:dyDescent="0.2">
      <c r="A57" s="97">
        <v>44301</v>
      </c>
      <c r="B57" s="49">
        <v>21584.26</v>
      </c>
      <c r="C57" s="50"/>
      <c r="D57" s="51"/>
      <c r="E57" s="51"/>
      <c r="F57" s="52">
        <f t="shared" si="0"/>
        <v>0</v>
      </c>
      <c r="G57" s="97">
        <v>44301</v>
      </c>
      <c r="H57" s="49">
        <v>21584.26</v>
      </c>
      <c r="I57" s="173" t="s">
        <v>25</v>
      </c>
      <c r="J57" s="76" t="s">
        <v>26</v>
      </c>
      <c r="K57" s="55" t="s">
        <v>48</v>
      </c>
      <c r="L57" s="97">
        <v>44301</v>
      </c>
      <c r="M57" s="56"/>
    </row>
    <row r="58" spans="1:14" x14ac:dyDescent="0.2">
      <c r="A58" s="97">
        <v>44301</v>
      </c>
      <c r="B58" s="49">
        <v>21506.23</v>
      </c>
      <c r="C58" s="50"/>
      <c r="D58" s="51"/>
      <c r="E58" s="51"/>
      <c r="F58" s="52">
        <f t="shared" si="0"/>
        <v>0</v>
      </c>
      <c r="G58" s="97">
        <v>44301</v>
      </c>
      <c r="H58" s="49">
        <v>21506.23</v>
      </c>
      <c r="I58" s="173" t="s">
        <v>25</v>
      </c>
      <c r="J58" s="76" t="s">
        <v>26</v>
      </c>
      <c r="K58" s="55" t="s">
        <v>48</v>
      </c>
      <c r="L58" s="97">
        <v>44301</v>
      </c>
      <c r="M58" s="56"/>
    </row>
    <row r="59" spans="1:14" x14ac:dyDescent="0.2">
      <c r="A59" s="97">
        <v>44309</v>
      </c>
      <c r="B59" s="49">
        <v>561842.05000000005</v>
      </c>
      <c r="C59" s="50"/>
      <c r="D59" s="51"/>
      <c r="E59" s="51"/>
      <c r="F59" s="52">
        <f t="shared" si="0"/>
        <v>0</v>
      </c>
      <c r="G59" s="97">
        <v>44309</v>
      </c>
      <c r="H59" s="49">
        <v>561842.05000000005</v>
      </c>
      <c r="I59" s="173" t="s">
        <v>25</v>
      </c>
      <c r="J59" s="76" t="s">
        <v>26</v>
      </c>
      <c r="K59" s="55" t="s">
        <v>49</v>
      </c>
      <c r="L59" s="97">
        <v>44309</v>
      </c>
      <c r="M59" s="56"/>
    </row>
    <row r="60" spans="1:14" x14ac:dyDescent="0.2">
      <c r="A60" s="193">
        <v>44309</v>
      </c>
      <c r="B60" s="71">
        <v>11466</v>
      </c>
      <c r="C60" s="72"/>
      <c r="D60" s="73"/>
      <c r="E60" s="73">
        <v>11466</v>
      </c>
      <c r="F60" s="74">
        <f t="shared" si="0"/>
        <v>11466</v>
      </c>
      <c r="G60" s="193">
        <v>44309</v>
      </c>
      <c r="H60" s="71">
        <v>0</v>
      </c>
      <c r="I60" s="75"/>
      <c r="J60" s="76"/>
      <c r="K60" s="194" t="s">
        <v>50</v>
      </c>
      <c r="L60" s="195">
        <v>44309</v>
      </c>
      <c r="M60" s="78"/>
    </row>
    <row r="61" spans="1:14" x14ac:dyDescent="0.2">
      <c r="A61" s="115" t="s">
        <v>18</v>
      </c>
      <c r="B61" s="156">
        <f>SUM(B62:B76)</f>
        <v>2729741.62</v>
      </c>
      <c r="C61" s="158">
        <f>SUM(C62:C76)</f>
        <v>0</v>
      </c>
      <c r="D61" s="159">
        <f>SUM(D62:D76)</f>
        <v>0</v>
      </c>
      <c r="E61" s="159">
        <f>SUM(E62:E76)</f>
        <v>19132</v>
      </c>
      <c r="F61" s="160">
        <f>SUM(F62:F76)</f>
        <v>19132</v>
      </c>
      <c r="G61" s="84"/>
      <c r="H61" s="161">
        <f>+H62+H63+H64+H65+H66+H67+H68+H69+H70+H71+H72+H73+H75+H76</f>
        <v>2710609.62</v>
      </c>
      <c r="I61" s="85"/>
      <c r="J61" s="86"/>
      <c r="K61" s="183"/>
      <c r="L61" s="184"/>
      <c r="M61" s="87"/>
      <c r="N61" s="315">
        <f>+H61-H66</f>
        <v>2394804.62</v>
      </c>
    </row>
    <row r="62" spans="1:14" s="18" customFormat="1" x14ac:dyDescent="0.2">
      <c r="A62" s="119">
        <v>44319</v>
      </c>
      <c r="B62" s="102">
        <v>1961.35</v>
      </c>
      <c r="C62" s="103"/>
      <c r="D62" s="104"/>
      <c r="E62" s="104"/>
      <c r="F62" s="105">
        <f t="shared" si="0"/>
        <v>0</v>
      </c>
      <c r="G62" s="119">
        <v>44319</v>
      </c>
      <c r="H62" s="102">
        <v>1961.35</v>
      </c>
      <c r="I62" s="173" t="s">
        <v>25</v>
      </c>
      <c r="J62" s="76" t="s">
        <v>26</v>
      </c>
      <c r="K62" s="106" t="s">
        <v>51</v>
      </c>
      <c r="L62" s="110">
        <v>44319</v>
      </c>
      <c r="M62" s="107"/>
    </row>
    <row r="63" spans="1:14" s="18" customFormat="1" x14ac:dyDescent="0.2">
      <c r="A63" s="119">
        <v>44319</v>
      </c>
      <c r="B63" s="102">
        <v>7049.16</v>
      </c>
      <c r="C63" s="103"/>
      <c r="D63" s="104"/>
      <c r="E63" s="104"/>
      <c r="F63" s="105">
        <f t="shared" si="0"/>
        <v>0</v>
      </c>
      <c r="G63" s="119">
        <v>44319</v>
      </c>
      <c r="H63" s="102">
        <v>7049.16</v>
      </c>
      <c r="I63" s="173" t="s">
        <v>25</v>
      </c>
      <c r="J63" s="76" t="s">
        <v>26</v>
      </c>
      <c r="K63" s="106" t="s">
        <v>52</v>
      </c>
      <c r="L63" s="110">
        <v>44319</v>
      </c>
      <c r="M63" s="107"/>
    </row>
    <row r="64" spans="1:14" s="18" customFormat="1" x14ac:dyDescent="0.2">
      <c r="A64" s="119">
        <v>44319</v>
      </c>
      <c r="B64" s="102">
        <v>26170.3</v>
      </c>
      <c r="C64" s="103"/>
      <c r="D64" s="104"/>
      <c r="E64" s="104"/>
      <c r="F64" s="105">
        <f t="shared" si="0"/>
        <v>0</v>
      </c>
      <c r="G64" s="119">
        <v>44319</v>
      </c>
      <c r="H64" s="102">
        <v>26170.3</v>
      </c>
      <c r="I64" s="173" t="s">
        <v>25</v>
      </c>
      <c r="J64" s="76" t="s">
        <v>26</v>
      </c>
      <c r="K64" s="106" t="s">
        <v>52</v>
      </c>
      <c r="L64" s="110">
        <v>44319</v>
      </c>
      <c r="M64" s="107"/>
    </row>
    <row r="65" spans="1:14" s="18" customFormat="1" x14ac:dyDescent="0.2">
      <c r="A65" s="119">
        <v>44319</v>
      </c>
      <c r="B65" s="102">
        <v>39163.85</v>
      </c>
      <c r="C65" s="103"/>
      <c r="D65" s="104"/>
      <c r="E65" s="104"/>
      <c r="F65" s="105">
        <f t="shared" si="0"/>
        <v>0</v>
      </c>
      <c r="G65" s="119">
        <v>44319</v>
      </c>
      <c r="H65" s="102">
        <v>39163.85</v>
      </c>
      <c r="I65" s="173" t="s">
        <v>25</v>
      </c>
      <c r="J65" s="76" t="s">
        <v>26</v>
      </c>
      <c r="K65" s="106" t="s">
        <v>52</v>
      </c>
      <c r="L65" s="110">
        <v>44319</v>
      </c>
      <c r="M65" s="107"/>
    </row>
    <row r="66" spans="1:14" s="18" customFormat="1" x14ac:dyDescent="0.2">
      <c r="A66" s="119">
        <v>44321</v>
      </c>
      <c r="B66" s="102">
        <v>315805</v>
      </c>
      <c r="C66" s="103"/>
      <c r="D66" s="104"/>
      <c r="E66" s="104"/>
      <c r="F66" s="105">
        <f t="shared" si="0"/>
        <v>0</v>
      </c>
      <c r="G66" s="119">
        <v>44321</v>
      </c>
      <c r="H66" s="102">
        <v>315805</v>
      </c>
      <c r="I66" s="173" t="s">
        <v>25</v>
      </c>
      <c r="J66" s="76" t="s">
        <v>26</v>
      </c>
      <c r="K66" s="106" t="s">
        <v>53</v>
      </c>
      <c r="L66" s="110">
        <v>44321</v>
      </c>
      <c r="M66" s="107"/>
    </row>
    <row r="67" spans="1:14" s="18" customFormat="1" x14ac:dyDescent="0.2">
      <c r="A67" s="119">
        <v>44323</v>
      </c>
      <c r="B67" s="102">
        <v>238952.02</v>
      </c>
      <c r="C67" s="103"/>
      <c r="D67" s="104"/>
      <c r="E67" s="104"/>
      <c r="F67" s="105">
        <f t="shared" si="0"/>
        <v>0</v>
      </c>
      <c r="G67" s="119">
        <v>44323</v>
      </c>
      <c r="H67" s="102">
        <v>238952.02</v>
      </c>
      <c r="I67" s="173" t="s">
        <v>25</v>
      </c>
      <c r="J67" s="76" t="s">
        <v>26</v>
      </c>
      <c r="K67" s="106" t="s">
        <v>54</v>
      </c>
      <c r="L67" s="110">
        <v>44323</v>
      </c>
      <c r="M67" s="107"/>
    </row>
    <row r="68" spans="1:14" s="18" customFormat="1" x14ac:dyDescent="0.2">
      <c r="A68" s="119">
        <v>44323</v>
      </c>
      <c r="B68" s="102">
        <v>78296.679999999993</v>
      </c>
      <c r="C68" s="103"/>
      <c r="D68" s="104"/>
      <c r="E68" s="104"/>
      <c r="F68" s="105">
        <f t="shared" si="0"/>
        <v>0</v>
      </c>
      <c r="G68" s="119">
        <v>44323</v>
      </c>
      <c r="H68" s="102">
        <v>78296.679999999993</v>
      </c>
      <c r="I68" s="173" t="s">
        <v>25</v>
      </c>
      <c r="J68" s="76" t="s">
        <v>26</v>
      </c>
      <c r="K68" s="106" t="s">
        <v>54</v>
      </c>
      <c r="L68" s="110">
        <v>44323</v>
      </c>
      <c r="M68" s="107"/>
    </row>
    <row r="69" spans="1:14" s="18" customFormat="1" x14ac:dyDescent="0.2">
      <c r="A69" s="119">
        <v>44323</v>
      </c>
      <c r="B69" s="102">
        <v>16326.87</v>
      </c>
      <c r="C69" s="103"/>
      <c r="D69" s="104"/>
      <c r="E69" s="104"/>
      <c r="F69" s="105">
        <f t="shared" si="0"/>
        <v>0</v>
      </c>
      <c r="G69" s="119">
        <v>44323</v>
      </c>
      <c r="H69" s="102">
        <v>16326.87</v>
      </c>
      <c r="I69" s="173" t="s">
        <v>25</v>
      </c>
      <c r="J69" s="76" t="s">
        <v>26</v>
      </c>
      <c r="K69" s="106" t="s">
        <v>54</v>
      </c>
      <c r="L69" s="110">
        <v>44323</v>
      </c>
      <c r="M69" s="107"/>
    </row>
    <row r="70" spans="1:14" s="18" customFormat="1" x14ac:dyDescent="0.2">
      <c r="A70" s="119">
        <v>44330</v>
      </c>
      <c r="B70" s="102">
        <v>956576.81</v>
      </c>
      <c r="C70" s="103"/>
      <c r="D70" s="104"/>
      <c r="E70" s="104"/>
      <c r="F70" s="105">
        <f t="shared" si="0"/>
        <v>0</v>
      </c>
      <c r="G70" s="119">
        <v>44330</v>
      </c>
      <c r="H70" s="102">
        <v>956576.81</v>
      </c>
      <c r="I70" s="173" t="s">
        <v>25</v>
      </c>
      <c r="J70" s="76" t="s">
        <v>26</v>
      </c>
      <c r="K70" s="106" t="s">
        <v>55</v>
      </c>
      <c r="L70" s="110">
        <v>44330</v>
      </c>
      <c r="M70" s="107"/>
    </row>
    <row r="71" spans="1:14" s="18" customFormat="1" x14ac:dyDescent="0.2">
      <c r="A71" s="119">
        <v>44330</v>
      </c>
      <c r="B71" s="102">
        <v>25398.34</v>
      </c>
      <c r="C71" s="103"/>
      <c r="D71" s="104"/>
      <c r="E71" s="104"/>
      <c r="F71" s="105">
        <f t="shared" si="0"/>
        <v>0</v>
      </c>
      <c r="G71" s="119">
        <v>44330</v>
      </c>
      <c r="H71" s="102">
        <v>25398.34</v>
      </c>
      <c r="I71" s="173" t="s">
        <v>25</v>
      </c>
      <c r="J71" s="76" t="s">
        <v>26</v>
      </c>
      <c r="K71" s="106" t="s">
        <v>55</v>
      </c>
      <c r="L71" s="110">
        <v>44330</v>
      </c>
      <c r="M71" s="107"/>
    </row>
    <row r="72" spans="1:14" x14ac:dyDescent="0.2">
      <c r="A72" s="101">
        <v>44330</v>
      </c>
      <c r="B72" s="65">
        <v>26151.63</v>
      </c>
      <c r="C72" s="66"/>
      <c r="D72" s="67"/>
      <c r="E72" s="67"/>
      <c r="F72" s="68">
        <f t="shared" si="0"/>
        <v>0</v>
      </c>
      <c r="G72" s="101">
        <v>44330</v>
      </c>
      <c r="H72" s="65">
        <v>26151.63</v>
      </c>
      <c r="I72" s="173" t="s">
        <v>25</v>
      </c>
      <c r="J72" s="76" t="s">
        <v>26</v>
      </c>
      <c r="K72" s="106" t="s">
        <v>55</v>
      </c>
      <c r="L72" s="108">
        <v>44330</v>
      </c>
      <c r="M72" s="70"/>
    </row>
    <row r="73" spans="1:14" x14ac:dyDescent="0.2">
      <c r="A73" s="97">
        <v>44336</v>
      </c>
      <c r="B73" s="49">
        <v>937444.8</v>
      </c>
      <c r="C73" s="50"/>
      <c r="D73" s="51"/>
      <c r="E73" s="51"/>
      <c r="F73" s="52">
        <f t="shared" si="0"/>
        <v>0</v>
      </c>
      <c r="G73" s="97">
        <v>44336</v>
      </c>
      <c r="H73" s="49">
        <v>937444.8</v>
      </c>
      <c r="I73" s="173" t="s">
        <v>25</v>
      </c>
      <c r="J73" s="76" t="s">
        <v>26</v>
      </c>
      <c r="K73" s="55" t="s">
        <v>56</v>
      </c>
      <c r="L73" s="111">
        <v>44336</v>
      </c>
      <c r="M73" s="56"/>
    </row>
    <row r="74" spans="1:14" x14ac:dyDescent="0.2">
      <c r="A74" s="97">
        <v>44336</v>
      </c>
      <c r="B74" s="49">
        <v>19132</v>
      </c>
      <c r="C74" s="50"/>
      <c r="D74" s="51"/>
      <c r="E74" s="51">
        <v>19132</v>
      </c>
      <c r="F74" s="52">
        <f t="shared" si="0"/>
        <v>19132</v>
      </c>
      <c r="G74" s="97">
        <v>44336</v>
      </c>
      <c r="H74" s="49">
        <v>0</v>
      </c>
      <c r="I74" s="173" t="s">
        <v>25</v>
      </c>
      <c r="J74" s="76" t="s">
        <v>26</v>
      </c>
      <c r="K74" s="55" t="s">
        <v>57</v>
      </c>
      <c r="L74" s="111">
        <v>44336</v>
      </c>
      <c r="M74" s="56"/>
    </row>
    <row r="75" spans="1:14" x14ac:dyDescent="0.2">
      <c r="A75" s="97">
        <v>44344</v>
      </c>
      <c r="B75" s="49">
        <v>1961.35</v>
      </c>
      <c r="C75" s="50"/>
      <c r="D75" s="51"/>
      <c r="E75" s="51"/>
      <c r="F75" s="52">
        <f t="shared" si="0"/>
        <v>0</v>
      </c>
      <c r="G75" s="97">
        <v>44344</v>
      </c>
      <c r="H75" s="49">
        <v>1961.35</v>
      </c>
      <c r="I75" s="173" t="s">
        <v>25</v>
      </c>
      <c r="J75" s="76" t="s">
        <v>26</v>
      </c>
      <c r="K75" s="55" t="s">
        <v>58</v>
      </c>
      <c r="L75" s="111">
        <v>44344</v>
      </c>
      <c r="M75" s="56"/>
    </row>
    <row r="76" spans="1:14" x14ac:dyDescent="0.2">
      <c r="A76" s="97">
        <v>44344</v>
      </c>
      <c r="B76" s="49">
        <v>39351.46</v>
      </c>
      <c r="C76" s="50"/>
      <c r="D76" s="51"/>
      <c r="E76" s="51"/>
      <c r="F76" s="52">
        <f t="shared" ref="F76:F139" si="1">+C76+D76+E76</f>
        <v>0</v>
      </c>
      <c r="G76" s="97">
        <v>44344</v>
      </c>
      <c r="H76" s="49">
        <v>39351.46</v>
      </c>
      <c r="I76" s="173" t="s">
        <v>25</v>
      </c>
      <c r="J76" s="76" t="s">
        <v>26</v>
      </c>
      <c r="K76" s="55" t="s">
        <v>59</v>
      </c>
      <c r="L76" s="111">
        <v>44344</v>
      </c>
      <c r="M76" s="56"/>
    </row>
    <row r="77" spans="1:14" x14ac:dyDescent="0.2">
      <c r="A77" s="114" t="s">
        <v>19</v>
      </c>
      <c r="B77" s="152">
        <f>SUM(B78:B90)</f>
        <v>1624836.76</v>
      </c>
      <c r="C77" s="153">
        <f>SUM(C78:C90)</f>
        <v>0</v>
      </c>
      <c r="D77" s="154">
        <f>SUM(D78:D90)</f>
        <v>0</v>
      </c>
      <c r="E77" s="154">
        <f>SUM(E78:E90)</f>
        <v>12194</v>
      </c>
      <c r="F77" s="155">
        <f>SUM(F78:F90)</f>
        <v>12194</v>
      </c>
      <c r="G77" s="61"/>
      <c r="H77" s="151">
        <f>SUM(H78:H90)</f>
        <v>1612642.76</v>
      </c>
      <c r="I77" s="62"/>
      <c r="J77" s="63"/>
      <c r="K77" s="181"/>
      <c r="L77" s="182"/>
      <c r="M77" s="64"/>
      <c r="N77" s="315">
        <f>+H77-H82</f>
        <v>1466563.76</v>
      </c>
    </row>
    <row r="78" spans="1:14" x14ac:dyDescent="0.2">
      <c r="A78" s="101">
        <v>44351</v>
      </c>
      <c r="B78" s="65">
        <v>140796.5</v>
      </c>
      <c r="C78" s="66"/>
      <c r="D78" s="67"/>
      <c r="E78" s="67"/>
      <c r="F78" s="68">
        <f t="shared" si="1"/>
        <v>0</v>
      </c>
      <c r="G78" s="101">
        <v>44351</v>
      </c>
      <c r="H78" s="65">
        <v>140796.5</v>
      </c>
      <c r="I78" s="173" t="s">
        <v>25</v>
      </c>
      <c r="J78" s="76" t="s">
        <v>26</v>
      </c>
      <c r="K78" s="69" t="s">
        <v>60</v>
      </c>
      <c r="L78" s="101">
        <v>44351</v>
      </c>
      <c r="M78" s="70"/>
    </row>
    <row r="79" spans="1:14" x14ac:dyDescent="0.2">
      <c r="A79" s="101">
        <v>44351</v>
      </c>
      <c r="B79" s="49">
        <v>7708.13</v>
      </c>
      <c r="C79" s="50"/>
      <c r="D79" s="51"/>
      <c r="E79" s="51"/>
      <c r="F79" s="52">
        <f t="shared" si="1"/>
        <v>0</v>
      </c>
      <c r="G79" s="101">
        <v>44351</v>
      </c>
      <c r="H79" s="49">
        <v>7708.13</v>
      </c>
      <c r="I79" s="173" t="s">
        <v>25</v>
      </c>
      <c r="J79" s="76" t="s">
        <v>26</v>
      </c>
      <c r="K79" s="69" t="s">
        <v>60</v>
      </c>
      <c r="L79" s="101">
        <v>44351</v>
      </c>
      <c r="M79" s="56"/>
    </row>
    <row r="80" spans="1:14" x14ac:dyDescent="0.2">
      <c r="A80" s="101">
        <v>44351</v>
      </c>
      <c r="B80" s="49">
        <v>22489.52</v>
      </c>
      <c r="C80" s="50"/>
      <c r="D80" s="51"/>
      <c r="E80" s="51"/>
      <c r="F80" s="52">
        <f t="shared" si="1"/>
        <v>0</v>
      </c>
      <c r="G80" s="101">
        <v>44351</v>
      </c>
      <c r="H80" s="49">
        <v>22489.52</v>
      </c>
      <c r="I80" s="173" t="s">
        <v>25</v>
      </c>
      <c r="J80" s="76" t="s">
        <v>26</v>
      </c>
      <c r="K80" s="69" t="s">
        <v>60</v>
      </c>
      <c r="L80" s="101">
        <v>44351</v>
      </c>
      <c r="M80" s="56"/>
    </row>
    <row r="81" spans="1:14" ht="12" customHeight="1" x14ac:dyDescent="0.2">
      <c r="A81" s="101">
        <v>44351</v>
      </c>
      <c r="B81" s="49">
        <v>608.01</v>
      </c>
      <c r="C81" s="50"/>
      <c r="D81" s="51"/>
      <c r="E81" s="51"/>
      <c r="F81" s="52">
        <f t="shared" si="1"/>
        <v>0</v>
      </c>
      <c r="G81" s="101">
        <v>44351</v>
      </c>
      <c r="H81" s="49">
        <v>608.01</v>
      </c>
      <c r="I81" s="173" t="s">
        <v>25</v>
      </c>
      <c r="J81" s="76" t="s">
        <v>26</v>
      </c>
      <c r="K81" s="69" t="s">
        <v>60</v>
      </c>
      <c r="L81" s="101">
        <v>44351</v>
      </c>
      <c r="M81" s="56"/>
    </row>
    <row r="82" spans="1:14" x14ac:dyDescent="0.2">
      <c r="A82" s="101">
        <v>44351</v>
      </c>
      <c r="B82" s="49">
        <v>146079</v>
      </c>
      <c r="C82" s="50"/>
      <c r="D82" s="51"/>
      <c r="E82" s="51"/>
      <c r="F82" s="52">
        <f t="shared" si="1"/>
        <v>0</v>
      </c>
      <c r="G82" s="101">
        <v>44351</v>
      </c>
      <c r="H82" s="49">
        <v>146079</v>
      </c>
      <c r="I82" s="173" t="s">
        <v>25</v>
      </c>
      <c r="J82" s="76" t="s">
        <v>26</v>
      </c>
      <c r="K82" s="55" t="s">
        <v>61</v>
      </c>
      <c r="L82" s="101">
        <v>44351</v>
      </c>
      <c r="M82" s="56"/>
    </row>
    <row r="83" spans="1:14" x14ac:dyDescent="0.2">
      <c r="A83" s="97">
        <v>44362</v>
      </c>
      <c r="B83" s="49">
        <v>605861.66</v>
      </c>
      <c r="C83" s="50"/>
      <c r="D83" s="51"/>
      <c r="E83" s="51"/>
      <c r="F83" s="52">
        <f t="shared" si="1"/>
        <v>0</v>
      </c>
      <c r="G83" s="97">
        <v>44362</v>
      </c>
      <c r="H83" s="49">
        <v>605861.66</v>
      </c>
      <c r="I83" s="173" t="s">
        <v>25</v>
      </c>
      <c r="J83" s="76" t="s">
        <v>26</v>
      </c>
      <c r="K83" s="55" t="s">
        <v>62</v>
      </c>
      <c r="L83" s="97">
        <v>44362</v>
      </c>
      <c r="M83" s="56"/>
    </row>
    <row r="84" spans="1:14" x14ac:dyDescent="0.2">
      <c r="A84" s="97">
        <v>44362</v>
      </c>
      <c r="B84" s="49">
        <v>6964.13</v>
      </c>
      <c r="C84" s="50"/>
      <c r="D84" s="51"/>
      <c r="E84" s="51"/>
      <c r="F84" s="52">
        <f t="shared" si="1"/>
        <v>0</v>
      </c>
      <c r="G84" s="97">
        <v>44362</v>
      </c>
      <c r="H84" s="49">
        <v>6964.13</v>
      </c>
      <c r="I84" s="173" t="s">
        <v>25</v>
      </c>
      <c r="J84" s="76" t="s">
        <v>26</v>
      </c>
      <c r="K84" s="55" t="s">
        <v>62</v>
      </c>
      <c r="L84" s="97">
        <v>44362</v>
      </c>
      <c r="M84" s="56"/>
    </row>
    <row r="85" spans="1:14" x14ac:dyDescent="0.2">
      <c r="A85" s="97">
        <v>44362</v>
      </c>
      <c r="B85" s="49">
        <v>23478.6</v>
      </c>
      <c r="C85" s="50"/>
      <c r="D85" s="51"/>
      <c r="E85" s="51"/>
      <c r="F85" s="52">
        <f t="shared" si="1"/>
        <v>0</v>
      </c>
      <c r="G85" s="97">
        <v>44362</v>
      </c>
      <c r="H85" s="49">
        <v>23478.6</v>
      </c>
      <c r="I85" s="173" t="s">
        <v>25</v>
      </c>
      <c r="J85" s="76" t="s">
        <v>26</v>
      </c>
      <c r="K85" s="55" t="s">
        <v>62</v>
      </c>
      <c r="L85" s="97">
        <v>44362</v>
      </c>
      <c r="M85" s="56"/>
    </row>
    <row r="86" spans="1:14" x14ac:dyDescent="0.2">
      <c r="A86" s="97">
        <v>44362</v>
      </c>
      <c r="B86" s="49">
        <v>23479.78</v>
      </c>
      <c r="C86" s="50"/>
      <c r="D86" s="51"/>
      <c r="E86" s="51"/>
      <c r="F86" s="52">
        <f t="shared" si="1"/>
        <v>0</v>
      </c>
      <c r="G86" s="97">
        <v>44362</v>
      </c>
      <c r="H86" s="49">
        <v>23479.78</v>
      </c>
      <c r="I86" s="173" t="s">
        <v>25</v>
      </c>
      <c r="J86" s="76" t="s">
        <v>26</v>
      </c>
      <c r="K86" s="55" t="s">
        <v>62</v>
      </c>
      <c r="L86" s="97">
        <v>44362</v>
      </c>
      <c r="M86" s="56"/>
    </row>
    <row r="87" spans="1:14" x14ac:dyDescent="0.2">
      <c r="A87" s="97">
        <v>44371</v>
      </c>
      <c r="B87" s="49">
        <v>12194</v>
      </c>
      <c r="C87" s="50"/>
      <c r="D87" s="51"/>
      <c r="E87" s="51">
        <v>12194</v>
      </c>
      <c r="F87" s="52">
        <f t="shared" si="1"/>
        <v>12194</v>
      </c>
      <c r="G87" s="97">
        <v>44371</v>
      </c>
      <c r="H87" s="49">
        <v>0</v>
      </c>
      <c r="I87" s="173" t="s">
        <v>25</v>
      </c>
      <c r="J87" s="76" t="s">
        <v>26</v>
      </c>
      <c r="K87" s="55" t="s">
        <v>63</v>
      </c>
      <c r="L87" s="97">
        <v>44371</v>
      </c>
      <c r="M87" s="56"/>
    </row>
    <row r="88" spans="1:14" x14ac:dyDescent="0.2">
      <c r="A88" s="97">
        <v>44372</v>
      </c>
      <c r="B88" s="49">
        <v>593667.65</v>
      </c>
      <c r="C88" s="50"/>
      <c r="D88" s="51"/>
      <c r="E88" s="51"/>
      <c r="F88" s="52">
        <f t="shared" si="1"/>
        <v>0</v>
      </c>
      <c r="G88" s="97">
        <v>44372</v>
      </c>
      <c r="H88" s="49">
        <v>593667.65</v>
      </c>
      <c r="I88" s="173" t="s">
        <v>25</v>
      </c>
      <c r="J88" s="76" t="s">
        <v>26</v>
      </c>
      <c r="K88" s="55" t="s">
        <v>64</v>
      </c>
      <c r="L88" s="97">
        <v>44372</v>
      </c>
      <c r="M88" s="56"/>
    </row>
    <row r="89" spans="1:14" x14ac:dyDescent="0.2">
      <c r="A89" s="97">
        <v>44376</v>
      </c>
      <c r="B89" s="49">
        <v>1961.35</v>
      </c>
      <c r="C89" s="50"/>
      <c r="D89" s="51"/>
      <c r="E89" s="51"/>
      <c r="F89" s="52">
        <f t="shared" si="1"/>
        <v>0</v>
      </c>
      <c r="G89" s="97">
        <v>44376</v>
      </c>
      <c r="H89" s="49">
        <v>1961.35</v>
      </c>
      <c r="I89" s="173" t="s">
        <v>25</v>
      </c>
      <c r="J89" s="76" t="s">
        <v>26</v>
      </c>
      <c r="K89" s="55" t="s">
        <v>65</v>
      </c>
      <c r="L89" s="97">
        <v>44376</v>
      </c>
      <c r="M89" s="56"/>
    </row>
    <row r="90" spans="1:14" x14ac:dyDescent="0.2">
      <c r="A90" s="97">
        <v>44376</v>
      </c>
      <c r="B90" s="49">
        <v>39548.43</v>
      </c>
      <c r="C90" s="50"/>
      <c r="D90" s="51"/>
      <c r="E90" s="51"/>
      <c r="F90" s="52">
        <f t="shared" si="1"/>
        <v>0</v>
      </c>
      <c r="G90" s="97">
        <v>44376</v>
      </c>
      <c r="H90" s="49">
        <v>39548.43</v>
      </c>
      <c r="I90" s="173" t="s">
        <v>25</v>
      </c>
      <c r="J90" s="76" t="s">
        <v>26</v>
      </c>
      <c r="K90" s="55" t="s">
        <v>65</v>
      </c>
      <c r="L90" s="97">
        <v>44376</v>
      </c>
      <c r="M90" s="56"/>
    </row>
    <row r="91" spans="1:14" x14ac:dyDescent="0.2">
      <c r="A91" s="114" t="s">
        <v>92</v>
      </c>
      <c r="B91" s="164">
        <f>SUM(B92:B108)</f>
        <v>1657779.1500000001</v>
      </c>
      <c r="C91" s="165">
        <f>SUM(C92:C108)</f>
        <v>0</v>
      </c>
      <c r="D91" s="166">
        <f>SUM(D92:D108)</f>
        <v>0</v>
      </c>
      <c r="E91" s="167">
        <f>SUM(E92:E108)</f>
        <v>12776</v>
      </c>
      <c r="F91" s="168">
        <f>SUM(F92:F108)</f>
        <v>12776</v>
      </c>
      <c r="G91" s="162"/>
      <c r="H91" s="163">
        <f>+H92+H93+H94+H95+H96+H97+H98+H99+H100+H101+H102+H103+H104+H105+H107+H108</f>
        <v>1645003.1500000001</v>
      </c>
      <c r="I91" s="128"/>
      <c r="J91" s="178"/>
      <c r="K91" s="179"/>
      <c r="L91" s="187"/>
      <c r="M91" s="187"/>
      <c r="N91" s="315">
        <f>+H91-H92</f>
        <v>1498391.1500000001</v>
      </c>
    </row>
    <row r="92" spans="1:14" x14ac:dyDescent="0.2">
      <c r="A92" s="120">
        <v>44382</v>
      </c>
      <c r="B92" s="51">
        <v>146612</v>
      </c>
      <c r="C92" s="51"/>
      <c r="D92" s="51"/>
      <c r="E92" s="51"/>
      <c r="F92" s="52">
        <f t="shared" si="1"/>
        <v>0</v>
      </c>
      <c r="G92" s="97">
        <v>44382</v>
      </c>
      <c r="H92" s="49">
        <v>146612</v>
      </c>
      <c r="I92" s="173" t="s">
        <v>25</v>
      </c>
      <c r="J92" s="76" t="s">
        <v>26</v>
      </c>
      <c r="K92" s="55" t="s">
        <v>97</v>
      </c>
      <c r="L92" s="97">
        <v>44382</v>
      </c>
      <c r="M92" s="56"/>
    </row>
    <row r="93" spans="1:14" x14ac:dyDescent="0.2">
      <c r="A93" s="120">
        <v>44383</v>
      </c>
      <c r="B93" s="51">
        <v>111841.91</v>
      </c>
      <c r="C93" s="51"/>
      <c r="D93" s="51"/>
      <c r="E93" s="51"/>
      <c r="F93" s="52">
        <f t="shared" si="1"/>
        <v>0</v>
      </c>
      <c r="G93" s="97">
        <v>44353</v>
      </c>
      <c r="H93" s="49">
        <v>111841.91</v>
      </c>
      <c r="I93" s="173" t="s">
        <v>25</v>
      </c>
      <c r="J93" s="76" t="s">
        <v>26</v>
      </c>
      <c r="K93" s="55" t="s">
        <v>98</v>
      </c>
      <c r="L93" s="97">
        <v>44353</v>
      </c>
      <c r="M93" s="56"/>
    </row>
    <row r="94" spans="1:14" x14ac:dyDescent="0.2">
      <c r="A94" s="120">
        <v>44383</v>
      </c>
      <c r="B94" s="51">
        <v>10502.17</v>
      </c>
      <c r="C94" s="51"/>
      <c r="D94" s="51"/>
      <c r="E94" s="51"/>
      <c r="F94" s="52">
        <f t="shared" si="1"/>
        <v>0</v>
      </c>
      <c r="G94" s="97">
        <v>44383</v>
      </c>
      <c r="H94" s="49">
        <v>10502.17</v>
      </c>
      <c r="I94" s="173" t="s">
        <v>25</v>
      </c>
      <c r="J94" s="76" t="s">
        <v>26</v>
      </c>
      <c r="K94" s="55" t="s">
        <v>98</v>
      </c>
      <c r="L94" s="97">
        <v>44383</v>
      </c>
      <c r="M94" s="56"/>
    </row>
    <row r="95" spans="1:14" x14ac:dyDescent="0.2">
      <c r="A95" s="120">
        <v>44386</v>
      </c>
      <c r="B95" s="51">
        <v>574.82000000000005</v>
      </c>
      <c r="C95" s="51"/>
      <c r="D95" s="51"/>
      <c r="E95" s="51"/>
      <c r="F95" s="52">
        <f t="shared" si="1"/>
        <v>0</v>
      </c>
      <c r="G95" s="97">
        <v>44386</v>
      </c>
      <c r="H95" s="49">
        <v>574.82000000000005</v>
      </c>
      <c r="I95" s="173" t="s">
        <v>25</v>
      </c>
      <c r="J95" s="76" t="s">
        <v>26</v>
      </c>
      <c r="K95" s="55" t="s">
        <v>99</v>
      </c>
      <c r="L95" s="97">
        <v>44386</v>
      </c>
      <c r="M95" s="56"/>
    </row>
    <row r="96" spans="1:14" x14ac:dyDescent="0.2">
      <c r="A96" s="120">
        <v>44386</v>
      </c>
      <c r="B96" s="51">
        <v>5258.64</v>
      </c>
      <c r="C96" s="51"/>
      <c r="D96" s="51"/>
      <c r="E96" s="51"/>
      <c r="F96" s="52">
        <f t="shared" si="1"/>
        <v>0</v>
      </c>
      <c r="G96" s="97">
        <v>44386</v>
      </c>
      <c r="H96" s="49">
        <v>5258.64</v>
      </c>
      <c r="I96" s="173" t="s">
        <v>25</v>
      </c>
      <c r="J96" s="76" t="s">
        <v>26</v>
      </c>
      <c r="K96" s="55" t="s">
        <v>99</v>
      </c>
      <c r="L96" s="97">
        <v>44386</v>
      </c>
      <c r="M96" s="56"/>
    </row>
    <row r="97" spans="1:14" x14ac:dyDescent="0.2">
      <c r="A97" s="120">
        <v>44386</v>
      </c>
      <c r="B97" s="51">
        <v>86.63</v>
      </c>
      <c r="C97" s="51"/>
      <c r="D97" s="51"/>
      <c r="E97" s="51"/>
      <c r="F97" s="52">
        <f t="shared" si="1"/>
        <v>0</v>
      </c>
      <c r="G97" s="97">
        <v>44386</v>
      </c>
      <c r="H97" s="49">
        <v>86.63</v>
      </c>
      <c r="I97" s="173" t="s">
        <v>25</v>
      </c>
      <c r="J97" s="76" t="s">
        <v>26</v>
      </c>
      <c r="K97" s="55" t="s">
        <v>99</v>
      </c>
      <c r="L97" s="97">
        <v>44386</v>
      </c>
      <c r="M97" s="56"/>
    </row>
    <row r="98" spans="1:14" x14ac:dyDescent="0.2">
      <c r="A98" s="120">
        <v>44386</v>
      </c>
      <c r="B98" s="51">
        <v>22.86</v>
      </c>
      <c r="C98" s="51"/>
      <c r="D98" s="51"/>
      <c r="E98" s="51"/>
      <c r="F98" s="52">
        <f t="shared" si="1"/>
        <v>0</v>
      </c>
      <c r="G98" s="97">
        <v>44386</v>
      </c>
      <c r="H98" s="49">
        <v>22.86</v>
      </c>
      <c r="I98" s="173" t="s">
        <v>25</v>
      </c>
      <c r="J98" s="76" t="s">
        <v>26</v>
      </c>
      <c r="K98" s="55" t="s">
        <v>99</v>
      </c>
      <c r="L98" s="97">
        <v>44386</v>
      </c>
      <c r="M98" s="56"/>
    </row>
    <row r="99" spans="1:14" x14ac:dyDescent="0.2">
      <c r="A99" s="120">
        <v>44390</v>
      </c>
      <c r="B99" s="51">
        <v>5300.54</v>
      </c>
      <c r="C99" s="51"/>
      <c r="D99" s="51"/>
      <c r="E99" s="51"/>
      <c r="F99" s="52">
        <f t="shared" si="1"/>
        <v>0</v>
      </c>
      <c r="G99" s="97">
        <v>44390</v>
      </c>
      <c r="H99" s="49">
        <v>5300.54</v>
      </c>
      <c r="I99" s="173" t="s">
        <v>25</v>
      </c>
      <c r="J99" s="76" t="s">
        <v>26</v>
      </c>
      <c r="K99" s="55" t="s">
        <v>100</v>
      </c>
      <c r="L99" s="97">
        <v>44390</v>
      </c>
      <c r="M99" s="56"/>
    </row>
    <row r="100" spans="1:14" x14ac:dyDescent="0.2">
      <c r="A100" s="120">
        <v>44390</v>
      </c>
      <c r="B100" s="51">
        <v>461.75</v>
      </c>
      <c r="C100" s="51"/>
      <c r="D100" s="51"/>
      <c r="E100" s="51"/>
      <c r="F100" s="52">
        <f t="shared" si="1"/>
        <v>0</v>
      </c>
      <c r="G100" s="97">
        <v>44390</v>
      </c>
      <c r="H100" s="49">
        <v>461.75</v>
      </c>
      <c r="I100" s="173" t="s">
        <v>25</v>
      </c>
      <c r="J100" s="76" t="s">
        <v>26</v>
      </c>
      <c r="K100" s="55" t="s">
        <v>100</v>
      </c>
      <c r="L100" s="97">
        <v>44390</v>
      </c>
      <c r="M100" s="56"/>
    </row>
    <row r="101" spans="1:14" x14ac:dyDescent="0.2">
      <c r="A101" s="120">
        <v>44392</v>
      </c>
      <c r="B101" s="51">
        <v>638805.19999999995</v>
      </c>
      <c r="C101" s="51"/>
      <c r="D101" s="51"/>
      <c r="E101" s="51"/>
      <c r="F101" s="52">
        <f t="shared" si="1"/>
        <v>0</v>
      </c>
      <c r="G101" s="97">
        <v>44390</v>
      </c>
      <c r="H101" s="49">
        <v>638805.19999999995</v>
      </c>
      <c r="I101" s="173" t="s">
        <v>25</v>
      </c>
      <c r="J101" s="76" t="s">
        <v>26</v>
      </c>
      <c r="K101" s="55" t="s">
        <v>101</v>
      </c>
      <c r="L101" s="97">
        <v>44390</v>
      </c>
      <c r="M101" s="56"/>
    </row>
    <row r="102" spans="1:14" x14ac:dyDescent="0.2">
      <c r="A102" s="120">
        <v>44392</v>
      </c>
      <c r="B102" s="51">
        <v>24162.02</v>
      </c>
      <c r="C102" s="51"/>
      <c r="D102" s="51"/>
      <c r="E102" s="51"/>
      <c r="F102" s="52">
        <f t="shared" si="1"/>
        <v>0</v>
      </c>
      <c r="G102" s="97">
        <v>44390</v>
      </c>
      <c r="H102" s="49">
        <v>24162.02</v>
      </c>
      <c r="I102" s="173" t="s">
        <v>25</v>
      </c>
      <c r="J102" s="76" t="s">
        <v>26</v>
      </c>
      <c r="K102" s="55" t="s">
        <v>101</v>
      </c>
      <c r="L102" s="97">
        <v>44390</v>
      </c>
      <c r="M102" s="56"/>
    </row>
    <row r="103" spans="1:14" x14ac:dyDescent="0.2">
      <c r="A103" s="120">
        <v>44392</v>
      </c>
      <c r="B103" s="51">
        <v>24896.79</v>
      </c>
      <c r="C103" s="51"/>
      <c r="D103" s="51"/>
      <c r="E103" s="51"/>
      <c r="F103" s="52">
        <f t="shared" si="1"/>
        <v>0</v>
      </c>
      <c r="G103" s="97">
        <v>44390</v>
      </c>
      <c r="H103" s="49">
        <v>24896.79</v>
      </c>
      <c r="I103" s="173" t="s">
        <v>25</v>
      </c>
      <c r="J103" s="76" t="s">
        <v>26</v>
      </c>
      <c r="K103" s="55" t="s">
        <v>101</v>
      </c>
      <c r="L103" s="97">
        <v>44390</v>
      </c>
      <c r="M103" s="56"/>
    </row>
    <row r="104" spans="1:14" x14ac:dyDescent="0.2">
      <c r="A104" s="120">
        <v>44396</v>
      </c>
      <c r="B104" s="51">
        <v>8684.77</v>
      </c>
      <c r="C104" s="51"/>
      <c r="D104" s="51"/>
      <c r="E104" s="51"/>
      <c r="F104" s="52">
        <f t="shared" si="1"/>
        <v>0</v>
      </c>
      <c r="G104" s="97">
        <v>44396</v>
      </c>
      <c r="H104" s="49">
        <v>8684.77</v>
      </c>
      <c r="I104" s="173" t="s">
        <v>25</v>
      </c>
      <c r="J104" s="76" t="s">
        <v>26</v>
      </c>
      <c r="K104" s="55" t="s">
        <v>102</v>
      </c>
      <c r="L104" s="97">
        <v>44396</v>
      </c>
      <c r="M104" s="56"/>
    </row>
    <row r="105" spans="1:14" x14ac:dyDescent="0.2">
      <c r="A105" s="120">
        <v>44400</v>
      </c>
      <c r="B105" s="51">
        <v>626029.19999999995</v>
      </c>
      <c r="C105" s="51"/>
      <c r="D105" s="51"/>
      <c r="E105" s="51"/>
      <c r="F105" s="52">
        <f t="shared" si="1"/>
        <v>0</v>
      </c>
      <c r="G105" s="97">
        <v>44400</v>
      </c>
      <c r="H105" s="49">
        <v>626029.19999999995</v>
      </c>
      <c r="I105" s="173" t="s">
        <v>25</v>
      </c>
      <c r="J105" s="76" t="s">
        <v>26</v>
      </c>
      <c r="K105" s="55" t="s">
        <v>103</v>
      </c>
      <c r="L105" s="97">
        <v>44400</v>
      </c>
      <c r="M105" s="56"/>
    </row>
    <row r="106" spans="1:14" x14ac:dyDescent="0.2">
      <c r="A106" s="120">
        <v>44400</v>
      </c>
      <c r="B106" s="51">
        <v>12776</v>
      </c>
      <c r="C106" s="51"/>
      <c r="D106" s="51"/>
      <c r="E106" s="51">
        <v>12776</v>
      </c>
      <c r="F106" s="52">
        <f t="shared" si="1"/>
        <v>12776</v>
      </c>
      <c r="G106" s="97">
        <v>44400</v>
      </c>
      <c r="H106" s="49">
        <v>0</v>
      </c>
      <c r="I106" s="173" t="s">
        <v>25</v>
      </c>
      <c r="J106" s="76" t="s">
        <v>26</v>
      </c>
      <c r="K106" s="55" t="s">
        <v>104</v>
      </c>
      <c r="L106" s="97">
        <v>44400</v>
      </c>
      <c r="M106" s="56"/>
    </row>
    <row r="107" spans="1:14" x14ac:dyDescent="0.2">
      <c r="A107" s="120" t="s">
        <v>93</v>
      </c>
      <c r="B107" s="51">
        <v>39790.6</v>
      </c>
      <c r="C107" s="51"/>
      <c r="D107" s="51"/>
      <c r="E107" s="51"/>
      <c r="F107" s="52">
        <f t="shared" si="1"/>
        <v>0</v>
      </c>
      <c r="G107" s="97" t="s">
        <v>93</v>
      </c>
      <c r="H107" s="49">
        <v>39790.6</v>
      </c>
      <c r="I107" s="173" t="s">
        <v>25</v>
      </c>
      <c r="J107" s="76" t="s">
        <v>26</v>
      </c>
      <c r="K107" s="55" t="s">
        <v>105</v>
      </c>
      <c r="L107" s="97" t="s">
        <v>93</v>
      </c>
      <c r="M107" s="56"/>
    </row>
    <row r="108" spans="1:14" x14ac:dyDescent="0.2">
      <c r="A108" s="120">
        <v>44404</v>
      </c>
      <c r="B108" s="51">
        <v>1973.25</v>
      </c>
      <c r="C108" s="51"/>
      <c r="D108" s="51"/>
      <c r="E108" s="51"/>
      <c r="F108" s="52">
        <f t="shared" si="1"/>
        <v>0</v>
      </c>
      <c r="G108" s="97">
        <v>44404</v>
      </c>
      <c r="H108" s="49">
        <v>1973.25</v>
      </c>
      <c r="I108" s="172" t="s">
        <v>25</v>
      </c>
      <c r="J108" s="54" t="s">
        <v>26</v>
      </c>
      <c r="K108" s="55" t="s">
        <v>105</v>
      </c>
      <c r="L108" s="97">
        <v>44404</v>
      </c>
      <c r="M108" s="56"/>
    </row>
    <row r="109" spans="1:14" x14ac:dyDescent="0.2">
      <c r="A109" s="202" t="s">
        <v>94</v>
      </c>
      <c r="B109" s="203">
        <f>SUM(B110:B124)</f>
        <v>1553789.9600000002</v>
      </c>
      <c r="C109" s="167">
        <f>SUM(C110:C124)</f>
        <v>0</v>
      </c>
      <c r="D109" s="167">
        <f>SUM(D110:D124)</f>
        <v>0</v>
      </c>
      <c r="E109" s="167">
        <f>SUM(E110:E124)</f>
        <v>11399</v>
      </c>
      <c r="F109" s="168">
        <f>SUM(F110:F124)</f>
        <v>11399</v>
      </c>
      <c r="G109" s="316"/>
      <c r="H109" s="204">
        <f>+H110+H111+H112+H113+H114+H115+H116+H117+H118+H119+H120+H121+H123+H124</f>
        <v>1542390.9600000002</v>
      </c>
      <c r="I109" s="317"/>
      <c r="J109" s="205"/>
      <c r="K109" s="318"/>
      <c r="L109" s="316"/>
      <c r="M109" s="201"/>
      <c r="N109" s="315">
        <f>+H109-H111</f>
        <v>1468035.9600000002</v>
      </c>
    </row>
    <row r="110" spans="1:14" x14ac:dyDescent="0.2">
      <c r="A110" s="120">
        <v>44414</v>
      </c>
      <c r="B110" s="126">
        <v>135994.75</v>
      </c>
      <c r="C110" s="126"/>
      <c r="D110" s="126"/>
      <c r="E110" s="126"/>
      <c r="F110" s="121">
        <f t="shared" si="1"/>
        <v>0</v>
      </c>
      <c r="G110" s="120">
        <v>44414</v>
      </c>
      <c r="H110" s="123">
        <v>135994.75</v>
      </c>
      <c r="I110" s="196" t="s">
        <v>25</v>
      </c>
      <c r="J110" s="197" t="s">
        <v>26</v>
      </c>
      <c r="K110" s="55" t="s">
        <v>106</v>
      </c>
      <c r="L110" s="97">
        <v>44414</v>
      </c>
      <c r="M110" s="56"/>
    </row>
    <row r="111" spans="1:14" ht="13.5" thickBot="1" x14ac:dyDescent="0.25">
      <c r="A111" s="198">
        <v>44414</v>
      </c>
      <c r="B111" s="73">
        <v>74355</v>
      </c>
      <c r="C111" s="73"/>
      <c r="D111" s="73"/>
      <c r="E111" s="73"/>
      <c r="F111" s="74">
        <f t="shared" si="1"/>
        <v>0</v>
      </c>
      <c r="G111" s="193">
        <v>44414</v>
      </c>
      <c r="H111" s="71">
        <v>74355</v>
      </c>
      <c r="I111" s="173" t="s">
        <v>25</v>
      </c>
      <c r="J111" s="76" t="s">
        <v>26</v>
      </c>
      <c r="K111" s="207" t="s">
        <v>106</v>
      </c>
      <c r="L111" s="192">
        <v>44414</v>
      </c>
      <c r="M111" s="208"/>
    </row>
    <row r="112" spans="1:14" x14ac:dyDescent="0.2">
      <c r="A112" s="120">
        <v>44414</v>
      </c>
      <c r="B112" s="126">
        <v>34895.96</v>
      </c>
      <c r="C112" s="126"/>
      <c r="D112" s="126"/>
      <c r="E112" s="126"/>
      <c r="F112" s="121">
        <f t="shared" si="1"/>
        <v>0</v>
      </c>
      <c r="G112" s="120">
        <v>44414</v>
      </c>
      <c r="H112" s="123">
        <v>34895.96</v>
      </c>
      <c r="I112" s="196" t="s">
        <v>25</v>
      </c>
      <c r="J112" s="197" t="s">
        <v>26</v>
      </c>
      <c r="K112" s="206" t="s">
        <v>106</v>
      </c>
      <c r="L112" s="120">
        <v>44414</v>
      </c>
      <c r="M112" s="190"/>
    </row>
    <row r="113" spans="1:15" x14ac:dyDescent="0.2">
      <c r="A113" s="120">
        <v>44414</v>
      </c>
      <c r="B113" s="51">
        <v>20247.45</v>
      </c>
      <c r="C113" s="51"/>
      <c r="D113" s="51"/>
      <c r="E113" s="51"/>
      <c r="F113" s="52">
        <f t="shared" si="1"/>
        <v>0</v>
      </c>
      <c r="G113" s="97">
        <v>44414</v>
      </c>
      <c r="H113" s="49">
        <v>20247.45</v>
      </c>
      <c r="I113" s="173" t="s">
        <v>25</v>
      </c>
      <c r="J113" s="76" t="s">
        <v>26</v>
      </c>
      <c r="K113" s="55" t="s">
        <v>106</v>
      </c>
      <c r="L113" s="97">
        <v>44414</v>
      </c>
      <c r="M113" s="56"/>
    </row>
    <row r="114" spans="1:15" x14ac:dyDescent="0.2">
      <c r="A114" s="120">
        <v>44421</v>
      </c>
      <c r="B114" s="51">
        <v>569956.42000000004</v>
      </c>
      <c r="C114" s="51"/>
      <c r="D114" s="51"/>
      <c r="E114" s="51"/>
      <c r="F114" s="52">
        <f t="shared" si="1"/>
        <v>0</v>
      </c>
      <c r="G114" s="97">
        <v>44421</v>
      </c>
      <c r="H114" s="49">
        <v>569956.42000000004</v>
      </c>
      <c r="I114" s="173" t="s">
        <v>25</v>
      </c>
      <c r="J114" s="76" t="s">
        <v>26</v>
      </c>
      <c r="K114" s="55" t="s">
        <v>107</v>
      </c>
      <c r="L114" s="97">
        <v>44421</v>
      </c>
      <c r="M114" s="56"/>
    </row>
    <row r="115" spans="1:15" x14ac:dyDescent="0.2">
      <c r="A115" s="120">
        <v>44421</v>
      </c>
      <c r="B115" s="51">
        <v>23641.200000000001</v>
      </c>
      <c r="C115" s="51"/>
      <c r="D115" s="51"/>
      <c r="E115" s="51"/>
      <c r="F115" s="52">
        <f t="shared" si="1"/>
        <v>0</v>
      </c>
      <c r="G115" s="97">
        <v>44421</v>
      </c>
      <c r="H115" s="49">
        <v>23641.200000000001</v>
      </c>
      <c r="I115" s="173" t="s">
        <v>25</v>
      </c>
      <c r="J115" s="76" t="s">
        <v>26</v>
      </c>
      <c r="K115" s="55" t="s">
        <v>107</v>
      </c>
      <c r="L115" s="97">
        <v>44421</v>
      </c>
      <c r="M115" s="56"/>
    </row>
    <row r="116" spans="1:15" x14ac:dyDescent="0.2">
      <c r="A116" s="120">
        <v>44421</v>
      </c>
      <c r="B116" s="51">
        <v>23607.200000000001</v>
      </c>
      <c r="C116" s="51"/>
      <c r="D116" s="51"/>
      <c r="E116" s="51"/>
      <c r="F116" s="52">
        <f t="shared" si="1"/>
        <v>0</v>
      </c>
      <c r="G116" s="97">
        <v>44421</v>
      </c>
      <c r="H116" s="49">
        <v>23607.200000000001</v>
      </c>
      <c r="I116" s="173" t="s">
        <v>25</v>
      </c>
      <c r="J116" s="76" t="s">
        <v>26</v>
      </c>
      <c r="K116" s="55" t="s">
        <v>107</v>
      </c>
      <c r="L116" s="97">
        <v>44421</v>
      </c>
      <c r="M116" s="56"/>
    </row>
    <row r="117" spans="1:15" x14ac:dyDescent="0.2">
      <c r="A117" s="120">
        <v>44425</v>
      </c>
      <c r="B117" s="51">
        <v>28343.5</v>
      </c>
      <c r="C117" s="51"/>
      <c r="D117" s="51"/>
      <c r="E117" s="51"/>
      <c r="F117" s="52">
        <f t="shared" si="1"/>
        <v>0</v>
      </c>
      <c r="G117" s="97">
        <v>44425</v>
      </c>
      <c r="H117" s="49">
        <v>28343.5</v>
      </c>
      <c r="I117" s="173" t="s">
        <v>25</v>
      </c>
      <c r="J117" s="76" t="s">
        <v>26</v>
      </c>
      <c r="K117" s="55" t="s">
        <v>108</v>
      </c>
      <c r="L117" s="97">
        <v>44425</v>
      </c>
      <c r="M117" s="56"/>
    </row>
    <row r="118" spans="1:15" x14ac:dyDescent="0.2">
      <c r="A118" s="120">
        <v>44425</v>
      </c>
      <c r="B118" s="51">
        <v>1335.01</v>
      </c>
      <c r="C118" s="51"/>
      <c r="D118" s="51"/>
      <c r="E118" s="51"/>
      <c r="F118" s="52">
        <f t="shared" si="1"/>
        <v>0</v>
      </c>
      <c r="G118" s="97">
        <v>44425</v>
      </c>
      <c r="H118" s="49">
        <v>1335.01</v>
      </c>
      <c r="I118" s="173" t="s">
        <v>25</v>
      </c>
      <c r="J118" s="76" t="s">
        <v>26</v>
      </c>
      <c r="K118" s="55" t="s">
        <v>108</v>
      </c>
      <c r="L118" s="97">
        <v>44425</v>
      </c>
      <c r="M118" s="56"/>
    </row>
    <row r="119" spans="1:15" x14ac:dyDescent="0.2">
      <c r="A119" s="120">
        <v>44428</v>
      </c>
      <c r="B119" s="51">
        <v>824.68</v>
      </c>
      <c r="C119" s="51"/>
      <c r="D119" s="51"/>
      <c r="E119" s="51"/>
      <c r="F119" s="52">
        <f t="shared" si="1"/>
        <v>0</v>
      </c>
      <c r="G119" s="97">
        <v>44428</v>
      </c>
      <c r="H119" s="49">
        <v>824.68</v>
      </c>
      <c r="I119" s="173" t="s">
        <v>25</v>
      </c>
      <c r="J119" s="76" t="s">
        <v>26</v>
      </c>
      <c r="K119" s="55" t="s">
        <v>109</v>
      </c>
      <c r="L119" s="97">
        <v>44428</v>
      </c>
      <c r="M119" s="56"/>
    </row>
    <row r="120" spans="1:15" x14ac:dyDescent="0.2">
      <c r="A120" s="120">
        <v>44428</v>
      </c>
      <c r="B120" s="51">
        <v>29462.87</v>
      </c>
      <c r="C120" s="51"/>
      <c r="D120" s="51"/>
      <c r="E120" s="51"/>
      <c r="F120" s="52">
        <f t="shared" si="1"/>
        <v>0</v>
      </c>
      <c r="G120" s="97">
        <v>44428</v>
      </c>
      <c r="H120" s="49">
        <v>29462.87</v>
      </c>
      <c r="I120" s="173" t="s">
        <v>25</v>
      </c>
      <c r="J120" s="76" t="s">
        <v>26</v>
      </c>
      <c r="K120" s="55" t="s">
        <v>109</v>
      </c>
      <c r="L120" s="97">
        <v>44428</v>
      </c>
      <c r="M120" s="56"/>
    </row>
    <row r="121" spans="1:15" x14ac:dyDescent="0.2">
      <c r="A121" s="120">
        <v>44432</v>
      </c>
      <c r="B121" s="51">
        <v>558557.41</v>
      </c>
      <c r="C121" s="51"/>
      <c r="D121" s="51"/>
      <c r="E121" s="51"/>
      <c r="F121" s="52">
        <f t="shared" si="1"/>
        <v>0</v>
      </c>
      <c r="G121" s="97">
        <v>44432</v>
      </c>
      <c r="H121" s="49">
        <v>558557.41</v>
      </c>
      <c r="I121" s="173" t="s">
        <v>25</v>
      </c>
      <c r="J121" s="76" t="s">
        <v>26</v>
      </c>
      <c r="K121" s="55" t="s">
        <v>110</v>
      </c>
      <c r="L121" s="97">
        <v>44432</v>
      </c>
      <c r="M121" s="56"/>
    </row>
    <row r="122" spans="1:15" x14ac:dyDescent="0.2">
      <c r="A122" s="120">
        <v>44432</v>
      </c>
      <c r="B122" s="51">
        <v>11399</v>
      </c>
      <c r="C122" s="51"/>
      <c r="D122" s="51"/>
      <c r="E122" s="51">
        <v>11399</v>
      </c>
      <c r="F122" s="52">
        <f t="shared" si="1"/>
        <v>11399</v>
      </c>
      <c r="G122" s="97">
        <v>44432</v>
      </c>
      <c r="H122" s="49">
        <v>0</v>
      </c>
      <c r="I122" s="173" t="s">
        <v>25</v>
      </c>
      <c r="J122" s="76" t="s">
        <v>26</v>
      </c>
      <c r="K122" s="55" t="s">
        <v>112</v>
      </c>
      <c r="L122" s="97">
        <v>44432</v>
      </c>
      <c r="M122" s="56"/>
    </row>
    <row r="123" spans="1:15" x14ac:dyDescent="0.2">
      <c r="A123" s="120">
        <v>44435</v>
      </c>
      <c r="B123" s="51">
        <v>39196.26</v>
      </c>
      <c r="C123" s="51"/>
      <c r="D123" s="51"/>
      <c r="E123" s="51"/>
      <c r="F123" s="52">
        <f t="shared" si="1"/>
        <v>0</v>
      </c>
      <c r="G123" s="97">
        <v>44435</v>
      </c>
      <c r="H123" s="49">
        <v>39196.26</v>
      </c>
      <c r="I123" s="173" t="s">
        <v>25</v>
      </c>
      <c r="J123" s="76" t="s">
        <v>26</v>
      </c>
      <c r="K123" s="55" t="s">
        <v>111</v>
      </c>
      <c r="L123" s="97">
        <v>44435</v>
      </c>
      <c r="M123" s="56"/>
    </row>
    <row r="124" spans="1:15" x14ac:dyDescent="0.2">
      <c r="A124" s="120">
        <v>44435</v>
      </c>
      <c r="B124" s="51">
        <v>1973.25</v>
      </c>
      <c r="C124" s="51"/>
      <c r="D124" s="51"/>
      <c r="E124" s="51"/>
      <c r="F124" s="52">
        <f t="shared" si="1"/>
        <v>0</v>
      </c>
      <c r="G124" s="97">
        <v>44435</v>
      </c>
      <c r="H124" s="49">
        <v>1973.25</v>
      </c>
      <c r="I124" s="173" t="s">
        <v>25</v>
      </c>
      <c r="J124" s="76" t="s">
        <v>26</v>
      </c>
      <c r="K124" s="55" t="s">
        <v>111</v>
      </c>
      <c r="L124" s="97">
        <v>44435</v>
      </c>
      <c r="M124" s="56"/>
    </row>
    <row r="125" spans="1:15" ht="13.9" customHeight="1" x14ac:dyDescent="0.2">
      <c r="A125" s="171" t="s">
        <v>95</v>
      </c>
      <c r="B125" s="164">
        <f>SUM(B126:B140)</f>
        <v>1636525.9900000002</v>
      </c>
      <c r="C125" s="165">
        <f>SUM(C126:C140)</f>
        <v>0</v>
      </c>
      <c r="D125" s="166">
        <f>SUM(D126:D140)</f>
        <v>0</v>
      </c>
      <c r="E125" s="167">
        <f>SUM(E126:E140)</f>
        <v>12836</v>
      </c>
      <c r="F125" s="168">
        <f>SUM(F126:F140)</f>
        <v>12836</v>
      </c>
      <c r="G125" s="162"/>
      <c r="H125" s="163">
        <f>+H126+H127+H128+H129+H130+H131+H132+H133+H135+H136+H137+H138+H139+H140</f>
        <v>1623689.9900000002</v>
      </c>
      <c r="I125" s="169"/>
      <c r="J125" s="170"/>
      <c r="K125" s="179"/>
      <c r="L125" s="187"/>
      <c r="M125" s="187"/>
      <c r="N125" s="315">
        <f>+H125-H126</f>
        <v>1548506.9900000002</v>
      </c>
    </row>
    <row r="126" spans="1:15" x14ac:dyDescent="0.2">
      <c r="A126" s="120">
        <v>44445</v>
      </c>
      <c r="B126" s="51">
        <v>75183</v>
      </c>
      <c r="C126" s="51"/>
      <c r="D126" s="51"/>
      <c r="E126" s="51"/>
      <c r="F126" s="52">
        <f t="shared" si="1"/>
        <v>0</v>
      </c>
      <c r="G126" s="97">
        <v>44445</v>
      </c>
      <c r="H126" s="49">
        <v>75183</v>
      </c>
      <c r="I126" s="173" t="s">
        <v>25</v>
      </c>
      <c r="J126" s="76" t="s">
        <v>26</v>
      </c>
      <c r="K126" s="55" t="s">
        <v>113</v>
      </c>
      <c r="L126" s="97">
        <v>44445</v>
      </c>
      <c r="M126" s="56"/>
      <c r="N126" s="174">
        <v>1812</v>
      </c>
      <c r="O126" s="2" t="s">
        <v>127</v>
      </c>
    </row>
    <row r="127" spans="1:15" x14ac:dyDescent="0.2">
      <c r="A127" s="120">
        <v>44445</v>
      </c>
      <c r="B127" s="51">
        <v>19833.669999999998</v>
      </c>
      <c r="C127" s="51"/>
      <c r="D127" s="51"/>
      <c r="E127" s="51"/>
      <c r="F127" s="52">
        <f t="shared" si="1"/>
        <v>0</v>
      </c>
      <c r="G127" s="97">
        <v>44445</v>
      </c>
      <c r="H127" s="49">
        <v>19833.669999999998</v>
      </c>
      <c r="I127" s="173" t="s">
        <v>25</v>
      </c>
      <c r="J127" s="76" t="s">
        <v>26</v>
      </c>
      <c r="K127" s="55" t="s">
        <v>113</v>
      </c>
      <c r="L127" s="97">
        <v>44445</v>
      </c>
      <c r="M127" s="56"/>
    </row>
    <row r="128" spans="1:15" x14ac:dyDescent="0.2">
      <c r="A128" s="120">
        <v>44445</v>
      </c>
      <c r="B128" s="51">
        <v>153339.66</v>
      </c>
      <c r="C128" s="51"/>
      <c r="D128" s="51"/>
      <c r="E128" s="51"/>
      <c r="F128" s="52">
        <f t="shared" si="1"/>
        <v>0</v>
      </c>
      <c r="G128" s="97">
        <v>44445</v>
      </c>
      <c r="H128" s="49">
        <v>153339.66</v>
      </c>
      <c r="I128" s="173" t="s">
        <v>25</v>
      </c>
      <c r="J128" s="76" t="s">
        <v>26</v>
      </c>
      <c r="K128" s="55" t="s">
        <v>113</v>
      </c>
      <c r="L128" s="97">
        <v>44445</v>
      </c>
      <c r="M128" s="56"/>
    </row>
    <row r="129" spans="1:14" x14ac:dyDescent="0.2">
      <c r="A129" s="120">
        <v>44454</v>
      </c>
      <c r="B129" s="51">
        <v>25408.95</v>
      </c>
      <c r="C129" s="51"/>
      <c r="D129" s="51"/>
      <c r="E129" s="51"/>
      <c r="F129" s="52">
        <f t="shared" si="1"/>
        <v>0</v>
      </c>
      <c r="G129" s="97">
        <v>44454</v>
      </c>
      <c r="H129" s="49">
        <v>25408.95</v>
      </c>
      <c r="I129" s="173" t="s">
        <v>25</v>
      </c>
      <c r="J129" s="76" t="s">
        <v>26</v>
      </c>
      <c r="K129" s="55" t="s">
        <v>114</v>
      </c>
      <c r="L129" s="97">
        <v>44454</v>
      </c>
      <c r="M129" s="56"/>
    </row>
    <row r="130" spans="1:14" x14ac:dyDescent="0.2">
      <c r="A130" s="120">
        <v>44454</v>
      </c>
      <c r="B130" s="51">
        <v>2461.14</v>
      </c>
      <c r="C130" s="51"/>
      <c r="D130" s="51"/>
      <c r="E130" s="51"/>
      <c r="F130" s="52">
        <f t="shared" si="1"/>
        <v>0</v>
      </c>
      <c r="G130" s="97">
        <v>44454</v>
      </c>
      <c r="H130" s="49">
        <v>2461.14</v>
      </c>
      <c r="I130" s="173" t="s">
        <v>25</v>
      </c>
      <c r="J130" s="76" t="s">
        <v>26</v>
      </c>
      <c r="K130" s="55" t="s">
        <v>114</v>
      </c>
      <c r="L130" s="97">
        <v>44454</v>
      </c>
      <c r="M130" s="56"/>
    </row>
    <row r="131" spans="1:14" x14ac:dyDescent="0.2">
      <c r="A131" s="120">
        <v>44454</v>
      </c>
      <c r="B131" s="51">
        <v>14.47</v>
      </c>
      <c r="C131" s="51"/>
      <c r="D131" s="51"/>
      <c r="E131" s="51"/>
      <c r="F131" s="52">
        <f t="shared" si="1"/>
        <v>0</v>
      </c>
      <c r="G131" s="97">
        <v>44454</v>
      </c>
      <c r="H131" s="49">
        <v>14.47</v>
      </c>
      <c r="I131" s="173" t="s">
        <v>25</v>
      </c>
      <c r="J131" s="76" t="s">
        <v>26</v>
      </c>
      <c r="K131" s="55" t="s">
        <v>114</v>
      </c>
      <c r="L131" s="97">
        <v>44454</v>
      </c>
      <c r="M131" s="56"/>
    </row>
    <row r="132" spans="1:14" x14ac:dyDescent="0.2">
      <c r="A132" s="120">
        <v>44454</v>
      </c>
      <c r="B132" s="51">
        <v>22278.78</v>
      </c>
      <c r="C132" s="51"/>
      <c r="D132" s="51"/>
      <c r="E132" s="51"/>
      <c r="F132" s="52">
        <f t="shared" si="1"/>
        <v>0</v>
      </c>
      <c r="G132" s="97">
        <v>44454</v>
      </c>
      <c r="H132" s="49">
        <v>22278.78</v>
      </c>
      <c r="I132" s="173" t="s">
        <v>25</v>
      </c>
      <c r="J132" s="76" t="s">
        <v>26</v>
      </c>
      <c r="K132" s="55" t="s">
        <v>114</v>
      </c>
      <c r="L132" s="97">
        <v>44454</v>
      </c>
      <c r="M132" s="56"/>
    </row>
    <row r="133" spans="1:14" x14ac:dyDescent="0.2">
      <c r="A133" s="120">
        <v>44454</v>
      </c>
      <c r="B133" s="51">
        <v>641803.43000000005</v>
      </c>
      <c r="C133" s="51"/>
      <c r="D133" s="51"/>
      <c r="E133" s="51"/>
      <c r="F133" s="52">
        <f t="shared" si="1"/>
        <v>0</v>
      </c>
      <c r="G133" s="97">
        <v>44454</v>
      </c>
      <c r="H133" s="49">
        <v>641803.43000000005</v>
      </c>
      <c r="I133" s="173" t="s">
        <v>25</v>
      </c>
      <c r="J133" s="76" t="s">
        <v>26</v>
      </c>
      <c r="K133" s="55" t="s">
        <v>114</v>
      </c>
      <c r="L133" s="97">
        <v>44454</v>
      </c>
      <c r="M133" s="56"/>
    </row>
    <row r="134" spans="1:14" x14ac:dyDescent="0.2">
      <c r="A134" s="120">
        <v>44463</v>
      </c>
      <c r="B134" s="51">
        <v>12836</v>
      </c>
      <c r="C134" s="51"/>
      <c r="D134" s="51"/>
      <c r="E134" s="51">
        <v>12836</v>
      </c>
      <c r="F134" s="52">
        <f>+C134+D134+E134</f>
        <v>12836</v>
      </c>
      <c r="G134" s="97">
        <v>44463</v>
      </c>
      <c r="H134" s="49">
        <v>0</v>
      </c>
      <c r="I134" s="173" t="s">
        <v>25</v>
      </c>
      <c r="J134" s="76" t="s">
        <v>26</v>
      </c>
      <c r="K134" s="55" t="s">
        <v>116</v>
      </c>
      <c r="L134" s="97">
        <v>44463</v>
      </c>
      <c r="M134" s="56"/>
    </row>
    <row r="135" spans="1:14" x14ac:dyDescent="0.2">
      <c r="A135" s="120">
        <v>44463</v>
      </c>
      <c r="B135" s="51">
        <v>11171.39</v>
      </c>
      <c r="C135" s="51"/>
      <c r="D135" s="51"/>
      <c r="E135" s="51"/>
      <c r="F135" s="52">
        <f t="shared" si="1"/>
        <v>0</v>
      </c>
      <c r="G135" s="97">
        <v>44463</v>
      </c>
      <c r="H135" s="49">
        <v>11171.39</v>
      </c>
      <c r="I135" s="173" t="s">
        <v>25</v>
      </c>
      <c r="J135" s="76" t="s">
        <v>26</v>
      </c>
      <c r="K135" s="55" t="s">
        <v>115</v>
      </c>
      <c r="L135" s="97">
        <v>44463</v>
      </c>
      <c r="M135" s="56"/>
    </row>
    <row r="136" spans="1:14" x14ac:dyDescent="0.2">
      <c r="A136" s="120">
        <v>44463</v>
      </c>
      <c r="B136" s="51">
        <v>262.75</v>
      </c>
      <c r="C136" s="51"/>
      <c r="D136" s="51"/>
      <c r="E136" s="51"/>
      <c r="F136" s="52">
        <f t="shared" si="1"/>
        <v>0</v>
      </c>
      <c r="G136" s="97">
        <v>44463</v>
      </c>
      <c r="H136" s="49">
        <v>262.75</v>
      </c>
      <c r="I136" s="173" t="s">
        <v>25</v>
      </c>
      <c r="J136" s="76" t="s">
        <v>26</v>
      </c>
      <c r="K136" s="55" t="s">
        <v>115</v>
      </c>
      <c r="L136" s="97">
        <v>44463</v>
      </c>
      <c r="M136" s="56"/>
    </row>
    <row r="137" spans="1:14" x14ac:dyDescent="0.2">
      <c r="A137" s="120">
        <v>44463</v>
      </c>
      <c r="B137" s="51">
        <v>628967.42000000004</v>
      </c>
      <c r="C137" s="51"/>
      <c r="D137" s="51"/>
      <c r="E137" s="51"/>
      <c r="F137" s="52">
        <f t="shared" si="1"/>
        <v>0</v>
      </c>
      <c r="G137" s="97">
        <v>44463</v>
      </c>
      <c r="H137" s="49">
        <v>628967.42000000004</v>
      </c>
      <c r="I137" s="173" t="s">
        <v>25</v>
      </c>
      <c r="J137" s="76" t="s">
        <v>26</v>
      </c>
      <c r="K137" s="55" t="s">
        <v>115</v>
      </c>
      <c r="L137" s="97">
        <v>44463</v>
      </c>
      <c r="M137" s="56"/>
    </row>
    <row r="138" spans="1:14" x14ac:dyDescent="0.2">
      <c r="A138" s="120">
        <v>44467</v>
      </c>
      <c r="B138" s="51">
        <v>1973.25</v>
      </c>
      <c r="C138" s="51"/>
      <c r="D138" s="51"/>
      <c r="E138" s="51"/>
      <c r="F138" s="52">
        <f t="shared" si="1"/>
        <v>0</v>
      </c>
      <c r="G138" s="97">
        <v>44467</v>
      </c>
      <c r="H138" s="49">
        <v>1973.25</v>
      </c>
      <c r="I138" s="173" t="s">
        <v>25</v>
      </c>
      <c r="J138" s="76" t="s">
        <v>26</v>
      </c>
      <c r="K138" s="55" t="s">
        <v>117</v>
      </c>
      <c r="L138" s="97">
        <v>44467</v>
      </c>
      <c r="M138" s="56"/>
    </row>
    <row r="139" spans="1:14" x14ac:dyDescent="0.2">
      <c r="A139" s="120">
        <v>44467</v>
      </c>
      <c r="B139" s="51">
        <v>39180.080000000002</v>
      </c>
      <c r="C139" s="51"/>
      <c r="D139" s="51"/>
      <c r="E139" s="51"/>
      <c r="F139" s="52">
        <f t="shared" si="1"/>
        <v>0</v>
      </c>
      <c r="G139" s="97">
        <v>44467</v>
      </c>
      <c r="H139" s="49">
        <v>39180.080000000002</v>
      </c>
      <c r="I139" s="173" t="s">
        <v>25</v>
      </c>
      <c r="J139" s="76" t="s">
        <v>26</v>
      </c>
      <c r="K139" s="55" t="s">
        <v>117</v>
      </c>
      <c r="L139" s="97">
        <v>44467</v>
      </c>
      <c r="M139" s="56"/>
    </row>
    <row r="140" spans="1:14" x14ac:dyDescent="0.2">
      <c r="A140" s="120">
        <v>44468</v>
      </c>
      <c r="B140" s="51">
        <v>1812</v>
      </c>
      <c r="C140" s="51"/>
      <c r="D140" s="51"/>
      <c r="E140" s="51"/>
      <c r="F140" s="52"/>
      <c r="G140" s="97">
        <v>44468</v>
      </c>
      <c r="H140" s="49">
        <v>1812</v>
      </c>
      <c r="I140" s="173" t="s">
        <v>25</v>
      </c>
      <c r="J140" s="76" t="s">
        <v>26</v>
      </c>
      <c r="K140" s="55" t="s">
        <v>117</v>
      </c>
      <c r="L140" s="97">
        <v>44468</v>
      </c>
      <c r="M140" s="56"/>
    </row>
    <row r="141" spans="1:14" ht="13.9" customHeight="1" x14ac:dyDescent="0.2">
      <c r="A141" s="171" t="s">
        <v>128</v>
      </c>
      <c r="B141" s="164">
        <f>SUM(B142:B158)</f>
        <v>1627602.15</v>
      </c>
      <c r="C141" s="165">
        <f>SUM(C142:C156)</f>
        <v>0</v>
      </c>
      <c r="D141" s="166">
        <f>SUM(D142:D156)</f>
        <v>0</v>
      </c>
      <c r="E141" s="167">
        <f>SUM(E142:E158)</f>
        <v>11213</v>
      </c>
      <c r="F141" s="168">
        <f>SUM(F142:F158)</f>
        <v>11213</v>
      </c>
      <c r="G141" s="162"/>
      <c r="H141" s="163">
        <f>+H142+H143+H144+H145+H146+H147+H148+H149+H150+H151+H152+H153+H154+H155+H156+H158</f>
        <v>1616389.15</v>
      </c>
      <c r="I141" s="169"/>
      <c r="J141" s="170"/>
      <c r="K141" s="179"/>
      <c r="L141" s="187"/>
      <c r="M141" s="187"/>
      <c r="N141" s="315">
        <f>+H141-H144</f>
        <v>1533671.15</v>
      </c>
    </row>
    <row r="142" spans="1:14" x14ac:dyDescent="0.2">
      <c r="A142" s="120">
        <v>44476</v>
      </c>
      <c r="B142" s="51">
        <v>20027.72</v>
      </c>
      <c r="C142" s="51"/>
      <c r="D142" s="51"/>
      <c r="E142" s="51"/>
      <c r="F142" s="52">
        <f t="shared" ref="F142:F154" si="2">+C142+D142+E142</f>
        <v>0</v>
      </c>
      <c r="G142" s="97">
        <v>44476</v>
      </c>
      <c r="H142" s="49">
        <v>20027.72</v>
      </c>
      <c r="I142" s="173" t="s">
        <v>132</v>
      </c>
      <c r="J142" s="76" t="s">
        <v>131</v>
      </c>
      <c r="K142" s="55" t="s">
        <v>134</v>
      </c>
      <c r="L142" s="97">
        <v>44500</v>
      </c>
      <c r="M142" s="56"/>
      <c r="N142" s="174"/>
    </row>
    <row r="143" spans="1:14" x14ac:dyDescent="0.2">
      <c r="A143" s="120">
        <v>44476</v>
      </c>
      <c r="B143" s="51">
        <v>134195.84</v>
      </c>
      <c r="C143" s="51"/>
      <c r="D143" s="51"/>
      <c r="E143" s="51"/>
      <c r="F143" s="52">
        <f t="shared" si="2"/>
        <v>0</v>
      </c>
      <c r="G143" s="97">
        <v>44476</v>
      </c>
      <c r="H143" s="49">
        <v>134195.84</v>
      </c>
      <c r="I143" s="173" t="s">
        <v>132</v>
      </c>
      <c r="J143" s="76" t="s">
        <v>131</v>
      </c>
      <c r="K143" s="55" t="s">
        <v>134</v>
      </c>
      <c r="L143" s="97">
        <v>44500</v>
      </c>
      <c r="M143" s="56"/>
    </row>
    <row r="144" spans="1:14" x14ac:dyDescent="0.2">
      <c r="A144" s="120">
        <v>44476</v>
      </c>
      <c r="B144" s="51">
        <v>82718</v>
      </c>
      <c r="C144" s="51"/>
      <c r="D144" s="51"/>
      <c r="E144" s="51"/>
      <c r="F144" s="52">
        <f t="shared" si="2"/>
        <v>0</v>
      </c>
      <c r="G144" s="97">
        <v>44476</v>
      </c>
      <c r="H144" s="49">
        <v>82718</v>
      </c>
      <c r="I144" s="173" t="s">
        <v>132</v>
      </c>
      <c r="J144" s="76" t="s">
        <v>131</v>
      </c>
      <c r="K144" s="55" t="s">
        <v>134</v>
      </c>
      <c r="L144" s="97">
        <v>44500</v>
      </c>
      <c r="M144" s="56"/>
    </row>
    <row r="145" spans="1:14" x14ac:dyDescent="0.2">
      <c r="A145" s="120">
        <v>44482</v>
      </c>
      <c r="B145" s="51">
        <v>22816.44</v>
      </c>
      <c r="C145" s="51"/>
      <c r="D145" s="51"/>
      <c r="E145" s="51"/>
      <c r="F145" s="52">
        <f t="shared" si="2"/>
        <v>0</v>
      </c>
      <c r="G145" s="97">
        <v>44482</v>
      </c>
      <c r="H145" s="49">
        <v>22816.44</v>
      </c>
      <c r="I145" s="173" t="s">
        <v>132</v>
      </c>
      <c r="J145" s="76" t="s">
        <v>131</v>
      </c>
      <c r="K145" s="55" t="s">
        <v>134</v>
      </c>
      <c r="L145" s="97">
        <v>44500</v>
      </c>
      <c r="M145" s="56"/>
    </row>
    <row r="146" spans="1:14" x14ac:dyDescent="0.2">
      <c r="A146" s="120">
        <v>44482</v>
      </c>
      <c r="B146" s="51">
        <v>20092.45</v>
      </c>
      <c r="C146" s="51"/>
      <c r="D146" s="51"/>
      <c r="E146" s="51"/>
      <c r="F146" s="52">
        <f t="shared" si="2"/>
        <v>0</v>
      </c>
      <c r="G146" s="97">
        <v>44482</v>
      </c>
      <c r="H146" s="49">
        <v>20092.45</v>
      </c>
      <c r="I146" s="173" t="s">
        <v>132</v>
      </c>
      <c r="J146" s="76" t="s">
        <v>131</v>
      </c>
      <c r="K146" s="55" t="s">
        <v>134</v>
      </c>
      <c r="L146" s="97">
        <v>44500</v>
      </c>
      <c r="M146" s="56"/>
    </row>
    <row r="147" spans="1:14" x14ac:dyDescent="0.2">
      <c r="A147" s="120">
        <v>44482</v>
      </c>
      <c r="B147" s="51">
        <v>560631.96</v>
      </c>
      <c r="C147" s="51"/>
      <c r="D147" s="51"/>
      <c r="E147" s="51"/>
      <c r="F147" s="52">
        <f t="shared" si="2"/>
        <v>0</v>
      </c>
      <c r="G147" s="97">
        <v>44482</v>
      </c>
      <c r="H147" s="49">
        <v>560631.96</v>
      </c>
      <c r="I147" s="173" t="s">
        <v>132</v>
      </c>
      <c r="J147" s="76" t="s">
        <v>131</v>
      </c>
      <c r="K147" s="55" t="s">
        <v>134</v>
      </c>
      <c r="L147" s="97">
        <v>44500</v>
      </c>
      <c r="M147" s="56"/>
    </row>
    <row r="148" spans="1:14" x14ac:dyDescent="0.2">
      <c r="A148" s="120">
        <v>44490</v>
      </c>
      <c r="B148" s="51">
        <v>28960.22</v>
      </c>
      <c r="C148" s="51"/>
      <c r="D148" s="51"/>
      <c r="E148" s="51"/>
      <c r="F148" s="52">
        <f t="shared" si="2"/>
        <v>0</v>
      </c>
      <c r="G148" s="97">
        <v>44490</v>
      </c>
      <c r="H148" s="49">
        <v>28960.22</v>
      </c>
      <c r="I148" s="173" t="s">
        <v>132</v>
      </c>
      <c r="J148" s="76" t="s">
        <v>131</v>
      </c>
      <c r="K148" s="55" t="s">
        <v>134</v>
      </c>
      <c r="L148" s="97">
        <v>44500</v>
      </c>
      <c r="M148" s="56"/>
    </row>
    <row r="149" spans="1:14" x14ac:dyDescent="0.2">
      <c r="A149" s="120">
        <v>44490</v>
      </c>
      <c r="B149" s="51">
        <v>292.64</v>
      </c>
      <c r="C149" s="51"/>
      <c r="D149" s="51"/>
      <c r="E149" s="51"/>
      <c r="F149" s="52">
        <f t="shared" si="2"/>
        <v>0</v>
      </c>
      <c r="G149" s="97">
        <v>44490</v>
      </c>
      <c r="H149" s="49">
        <v>292.64</v>
      </c>
      <c r="I149" s="173" t="s">
        <v>132</v>
      </c>
      <c r="J149" s="76" t="s">
        <v>131</v>
      </c>
      <c r="K149" s="55" t="s">
        <v>134</v>
      </c>
      <c r="L149" s="97">
        <v>44500</v>
      </c>
      <c r="M149" s="56"/>
    </row>
    <row r="150" spans="1:14" x14ac:dyDescent="0.2">
      <c r="A150" s="120">
        <v>44490</v>
      </c>
      <c r="B150" s="51">
        <v>32949.1</v>
      </c>
      <c r="C150" s="51"/>
      <c r="D150" s="51"/>
      <c r="E150" s="51"/>
      <c r="F150" s="52">
        <f t="shared" si="2"/>
        <v>0</v>
      </c>
      <c r="G150" s="97">
        <v>44490</v>
      </c>
      <c r="H150" s="49">
        <v>32949.1</v>
      </c>
      <c r="I150" s="173" t="s">
        <v>132</v>
      </c>
      <c r="J150" s="76" t="s">
        <v>131</v>
      </c>
      <c r="K150" s="55" t="s">
        <v>134</v>
      </c>
      <c r="L150" s="97">
        <v>44500</v>
      </c>
      <c r="M150" s="56"/>
    </row>
    <row r="151" spans="1:14" x14ac:dyDescent="0.2">
      <c r="A151" s="120">
        <v>44490</v>
      </c>
      <c r="B151" s="51">
        <v>743.04</v>
      </c>
      <c r="C151" s="51"/>
      <c r="D151" s="51"/>
      <c r="E151" s="51"/>
      <c r="F151" s="52">
        <f t="shared" si="2"/>
        <v>0</v>
      </c>
      <c r="G151" s="97">
        <v>44490</v>
      </c>
      <c r="H151" s="49">
        <v>743.04</v>
      </c>
      <c r="I151" s="173" t="s">
        <v>132</v>
      </c>
      <c r="J151" s="76" t="s">
        <v>131</v>
      </c>
      <c r="K151" s="55" t="s">
        <v>134</v>
      </c>
      <c r="L151" s="97">
        <v>44500</v>
      </c>
      <c r="M151" s="56"/>
    </row>
    <row r="152" spans="1:14" x14ac:dyDescent="0.2">
      <c r="A152" s="120">
        <v>44491</v>
      </c>
      <c r="B152" s="51">
        <v>121165.88</v>
      </c>
      <c r="C152" s="51"/>
      <c r="D152" s="51"/>
      <c r="E152" s="51"/>
      <c r="F152" s="52">
        <f t="shared" si="2"/>
        <v>0</v>
      </c>
      <c r="G152" s="97">
        <v>44491</v>
      </c>
      <c r="H152" s="49">
        <v>121165.88</v>
      </c>
      <c r="I152" s="173" t="s">
        <v>132</v>
      </c>
      <c r="J152" s="76" t="s">
        <v>131</v>
      </c>
      <c r="K152" s="55" t="s">
        <v>134</v>
      </c>
      <c r="L152" s="97">
        <v>44500</v>
      </c>
      <c r="M152" s="56"/>
    </row>
    <row r="153" spans="1:14" x14ac:dyDescent="0.2">
      <c r="A153" s="120">
        <v>44495</v>
      </c>
      <c r="B153" s="51">
        <v>1973.25</v>
      </c>
      <c r="C153" s="51"/>
      <c r="D153" s="51"/>
      <c r="E153" s="51"/>
      <c r="F153" s="52">
        <f t="shared" si="2"/>
        <v>0</v>
      </c>
      <c r="G153" s="97">
        <v>44495</v>
      </c>
      <c r="H153" s="49">
        <v>1973.25</v>
      </c>
      <c r="I153" s="173" t="s">
        <v>132</v>
      </c>
      <c r="J153" s="76" t="s">
        <v>131</v>
      </c>
      <c r="K153" s="55" t="s">
        <v>134</v>
      </c>
      <c r="L153" s="97">
        <v>44500</v>
      </c>
      <c r="M153" s="56"/>
    </row>
    <row r="154" spans="1:14" x14ac:dyDescent="0.2">
      <c r="A154" s="120">
        <v>44495</v>
      </c>
      <c r="B154" s="51">
        <v>39245.879999999997</v>
      </c>
      <c r="C154" s="51"/>
      <c r="D154" s="51"/>
      <c r="E154" s="51"/>
      <c r="F154" s="52">
        <f t="shared" si="2"/>
        <v>0</v>
      </c>
      <c r="G154" s="97">
        <v>44495</v>
      </c>
      <c r="H154" s="49">
        <v>39245.879999999997</v>
      </c>
      <c r="I154" s="173" t="s">
        <v>132</v>
      </c>
      <c r="J154" s="76" t="s">
        <v>131</v>
      </c>
      <c r="K154" s="55" t="s">
        <v>134</v>
      </c>
      <c r="L154" s="97">
        <v>44500</v>
      </c>
      <c r="M154" s="56"/>
    </row>
    <row r="155" spans="1:14" x14ac:dyDescent="0.2">
      <c r="A155" s="120">
        <v>44495</v>
      </c>
      <c r="B155" s="51">
        <v>1147.1400000000001</v>
      </c>
      <c r="C155" s="51"/>
      <c r="D155" s="51"/>
      <c r="E155" s="51"/>
      <c r="F155" s="52">
        <f>+C155+D155+E155</f>
        <v>0</v>
      </c>
      <c r="G155" s="97">
        <v>44495</v>
      </c>
      <c r="H155" s="49">
        <v>1147.1400000000001</v>
      </c>
      <c r="I155" s="173" t="s">
        <v>132</v>
      </c>
      <c r="J155" s="76" t="s">
        <v>131</v>
      </c>
      <c r="K155" s="55" t="s">
        <v>134</v>
      </c>
      <c r="L155" s="97">
        <v>44500</v>
      </c>
      <c r="M155" s="56"/>
    </row>
    <row r="156" spans="1:14" x14ac:dyDescent="0.2">
      <c r="A156" s="120">
        <v>44495</v>
      </c>
      <c r="B156" s="51">
        <v>10.6</v>
      </c>
      <c r="C156" s="51"/>
      <c r="D156" s="51"/>
      <c r="E156" s="51"/>
      <c r="F156" s="52">
        <f t="shared" ref="F156:F157" si="3">+C156+D156+E156</f>
        <v>0</v>
      </c>
      <c r="G156" s="97">
        <v>44495</v>
      </c>
      <c r="H156" s="49">
        <v>10.6</v>
      </c>
      <c r="I156" s="173" t="s">
        <v>132</v>
      </c>
      <c r="J156" s="76" t="s">
        <v>131</v>
      </c>
      <c r="K156" s="55" t="s">
        <v>134</v>
      </c>
      <c r="L156" s="97">
        <v>44500</v>
      </c>
      <c r="M156" s="56"/>
    </row>
    <row r="157" spans="1:14" x14ac:dyDescent="0.2">
      <c r="A157" s="120">
        <v>44495</v>
      </c>
      <c r="B157" s="51">
        <v>11213</v>
      </c>
      <c r="C157" s="51"/>
      <c r="D157" s="51"/>
      <c r="E157" s="51">
        <v>11213</v>
      </c>
      <c r="F157" s="52">
        <f t="shared" si="3"/>
        <v>11213</v>
      </c>
      <c r="G157" s="97">
        <v>44495</v>
      </c>
      <c r="H157" s="49"/>
      <c r="I157" s="173" t="s">
        <v>132</v>
      </c>
      <c r="J157" s="76" t="s">
        <v>131</v>
      </c>
      <c r="K157" s="55" t="s">
        <v>135</v>
      </c>
      <c r="L157" s="97">
        <v>44500</v>
      </c>
      <c r="M157" s="56"/>
    </row>
    <row r="158" spans="1:14" x14ac:dyDescent="0.2">
      <c r="A158" s="120">
        <v>44495</v>
      </c>
      <c r="B158" s="51">
        <v>549418.99</v>
      </c>
      <c r="C158" s="51"/>
      <c r="D158" s="51"/>
      <c r="E158" s="51"/>
      <c r="F158" s="52"/>
      <c r="G158" s="97">
        <v>44495</v>
      </c>
      <c r="H158" s="49">
        <v>549418.99</v>
      </c>
      <c r="I158" s="173" t="s">
        <v>132</v>
      </c>
      <c r="J158" s="76" t="s">
        <v>131</v>
      </c>
      <c r="K158" s="55" t="s">
        <v>134</v>
      </c>
      <c r="L158" s="97">
        <v>44500</v>
      </c>
      <c r="M158" s="56"/>
    </row>
    <row r="159" spans="1:14" ht="13.9" customHeight="1" x14ac:dyDescent="0.2">
      <c r="A159" s="171" t="s">
        <v>129</v>
      </c>
      <c r="B159" s="164">
        <f>SUM(B160:B173)</f>
        <v>1354944.5399999998</v>
      </c>
      <c r="C159" s="165">
        <f>SUM(C160:C173)</f>
        <v>0</v>
      </c>
      <c r="D159" s="166">
        <f>SUM(D160:D173)</f>
        <v>0</v>
      </c>
      <c r="E159" s="167">
        <f>SUM(E160:E173)</f>
        <v>10574</v>
      </c>
      <c r="F159" s="168">
        <f>SUM(F160:F173)</f>
        <v>10574</v>
      </c>
      <c r="G159" s="162"/>
      <c r="H159" s="163">
        <f>+H160+H161+H162+H163+H164+H165+H166+H167+H168+H169+H170+H171+H172+H173</f>
        <v>1344370.5399999998</v>
      </c>
      <c r="I159" s="169"/>
      <c r="J159" s="170"/>
      <c r="K159" s="179"/>
      <c r="L159" s="187"/>
      <c r="M159" s="187"/>
      <c r="N159" s="315">
        <f>+H159</f>
        <v>1344370.5399999998</v>
      </c>
    </row>
    <row r="160" spans="1:14" x14ac:dyDescent="0.2">
      <c r="A160" s="120">
        <v>44508</v>
      </c>
      <c r="B160" s="51">
        <v>23326.52</v>
      </c>
      <c r="C160" s="51"/>
      <c r="D160" s="51"/>
      <c r="E160" s="51"/>
      <c r="F160" s="52">
        <f t="shared" ref="F160:F172" si="4">+C160+D160+E160</f>
        <v>0</v>
      </c>
      <c r="G160" s="97">
        <v>44508</v>
      </c>
      <c r="H160" s="49">
        <v>23326.52</v>
      </c>
      <c r="I160" s="173" t="s">
        <v>132</v>
      </c>
      <c r="J160" s="76" t="s">
        <v>131</v>
      </c>
      <c r="K160" s="55" t="s">
        <v>136</v>
      </c>
      <c r="L160" s="97">
        <v>44530</v>
      </c>
      <c r="M160" s="56"/>
      <c r="N160" s="174"/>
    </row>
    <row r="161" spans="1:14" x14ac:dyDescent="0.2">
      <c r="A161" s="120">
        <v>44508</v>
      </c>
      <c r="B161" s="51">
        <v>39772.239999999998</v>
      </c>
      <c r="C161" s="51"/>
      <c r="D161" s="51"/>
      <c r="E161" s="51"/>
      <c r="F161" s="52">
        <f t="shared" si="4"/>
        <v>0</v>
      </c>
      <c r="G161" s="97">
        <v>44508</v>
      </c>
      <c r="H161" s="49">
        <v>39772.239999999998</v>
      </c>
      <c r="I161" s="173" t="s">
        <v>132</v>
      </c>
      <c r="J161" s="76" t="s">
        <v>131</v>
      </c>
      <c r="K161" s="55" t="s">
        <v>136</v>
      </c>
      <c r="L161" s="97">
        <v>44530</v>
      </c>
      <c r="M161" s="56"/>
    </row>
    <row r="162" spans="1:14" ht="13.5" thickBot="1" x14ac:dyDescent="0.25">
      <c r="A162" s="198">
        <v>44508</v>
      </c>
      <c r="B162" s="73">
        <v>119229.3</v>
      </c>
      <c r="C162" s="73"/>
      <c r="D162" s="73"/>
      <c r="E162" s="73"/>
      <c r="F162" s="74">
        <f t="shared" si="4"/>
        <v>0</v>
      </c>
      <c r="G162" s="193">
        <v>44508</v>
      </c>
      <c r="H162" s="71">
        <v>119229.3</v>
      </c>
      <c r="I162" s="209" t="s">
        <v>132</v>
      </c>
      <c r="J162" s="210" t="s">
        <v>131</v>
      </c>
      <c r="K162" s="55" t="s">
        <v>136</v>
      </c>
      <c r="L162" s="192">
        <v>44530</v>
      </c>
      <c r="M162" s="208"/>
    </row>
    <row r="163" spans="1:14" x14ac:dyDescent="0.2">
      <c r="A163" s="120">
        <v>44509</v>
      </c>
      <c r="B163" s="126">
        <v>5054.6099999999997</v>
      </c>
      <c r="C163" s="126"/>
      <c r="D163" s="126"/>
      <c r="E163" s="126"/>
      <c r="F163" s="121">
        <f t="shared" si="4"/>
        <v>0</v>
      </c>
      <c r="G163" s="120">
        <v>44509</v>
      </c>
      <c r="H163" s="123">
        <v>5054.6099999999997</v>
      </c>
      <c r="I163" s="196" t="s">
        <v>132</v>
      </c>
      <c r="J163" s="197" t="s">
        <v>131</v>
      </c>
      <c r="K163" s="55" t="s">
        <v>136</v>
      </c>
      <c r="L163" s="120">
        <v>44530</v>
      </c>
      <c r="M163" s="190"/>
    </row>
    <row r="164" spans="1:14" x14ac:dyDescent="0.2">
      <c r="A164" s="120">
        <v>44512</v>
      </c>
      <c r="B164" s="51">
        <v>23439.91</v>
      </c>
      <c r="C164" s="51"/>
      <c r="D164" s="51"/>
      <c r="E164" s="51"/>
      <c r="F164" s="52">
        <f t="shared" si="4"/>
        <v>0</v>
      </c>
      <c r="G164" s="97">
        <v>44512</v>
      </c>
      <c r="H164" s="49">
        <v>23439.91</v>
      </c>
      <c r="I164" s="173" t="s">
        <v>132</v>
      </c>
      <c r="J164" s="76" t="s">
        <v>131</v>
      </c>
      <c r="K164" s="55" t="s">
        <v>136</v>
      </c>
      <c r="L164" s="97">
        <v>44530</v>
      </c>
      <c r="M164" s="56"/>
    </row>
    <row r="165" spans="1:14" x14ac:dyDescent="0.2">
      <c r="A165" s="120">
        <v>44512</v>
      </c>
      <c r="B165" s="51">
        <v>21629.86</v>
      </c>
      <c r="C165" s="51"/>
      <c r="D165" s="51"/>
      <c r="E165" s="51"/>
      <c r="F165" s="52">
        <f t="shared" si="4"/>
        <v>0</v>
      </c>
      <c r="G165" s="97">
        <v>44512</v>
      </c>
      <c r="H165" s="49">
        <v>21629.86</v>
      </c>
      <c r="I165" s="173" t="s">
        <v>132</v>
      </c>
      <c r="J165" s="76" t="s">
        <v>131</v>
      </c>
      <c r="K165" s="55" t="s">
        <v>136</v>
      </c>
      <c r="L165" s="97">
        <v>44530</v>
      </c>
      <c r="M165" s="56"/>
    </row>
    <row r="166" spans="1:14" x14ac:dyDescent="0.2">
      <c r="A166" s="120">
        <v>44512</v>
      </c>
      <c r="B166" s="51">
        <v>528689.06999999995</v>
      </c>
      <c r="C166" s="51"/>
      <c r="D166" s="51"/>
      <c r="E166" s="51"/>
      <c r="F166" s="52">
        <f t="shared" si="4"/>
        <v>0</v>
      </c>
      <c r="G166" s="97">
        <v>44512</v>
      </c>
      <c r="H166" s="49">
        <v>528689.06999999995</v>
      </c>
      <c r="I166" s="173" t="s">
        <v>132</v>
      </c>
      <c r="J166" s="76" t="s">
        <v>131</v>
      </c>
      <c r="K166" s="55" t="s">
        <v>136</v>
      </c>
      <c r="L166" s="97">
        <v>44530</v>
      </c>
      <c r="M166" s="56"/>
    </row>
    <row r="167" spans="1:14" x14ac:dyDescent="0.2">
      <c r="A167" s="120">
        <v>44524</v>
      </c>
      <c r="B167" s="51">
        <v>5995.44</v>
      </c>
      <c r="C167" s="51"/>
      <c r="D167" s="51"/>
      <c r="E167" s="51"/>
      <c r="F167" s="52">
        <f t="shared" si="4"/>
        <v>0</v>
      </c>
      <c r="G167" s="97">
        <v>44524</v>
      </c>
      <c r="H167" s="49">
        <v>5995.44</v>
      </c>
      <c r="I167" s="173" t="s">
        <v>132</v>
      </c>
      <c r="J167" s="76" t="s">
        <v>131</v>
      </c>
      <c r="K167" s="55" t="s">
        <v>136</v>
      </c>
      <c r="L167" s="97">
        <v>44530</v>
      </c>
      <c r="M167" s="56"/>
    </row>
    <row r="168" spans="1:14" x14ac:dyDescent="0.2">
      <c r="A168" s="120">
        <v>44524</v>
      </c>
      <c r="B168" s="51">
        <v>5238.6099999999997</v>
      </c>
      <c r="C168" s="51"/>
      <c r="D168" s="51"/>
      <c r="E168" s="51"/>
      <c r="F168" s="52">
        <f t="shared" si="4"/>
        <v>0</v>
      </c>
      <c r="G168" s="97">
        <v>44524</v>
      </c>
      <c r="H168" s="49">
        <v>5238.6099999999997</v>
      </c>
      <c r="I168" s="173" t="s">
        <v>132</v>
      </c>
      <c r="J168" s="76" t="s">
        <v>131</v>
      </c>
      <c r="K168" s="55" t="s">
        <v>136</v>
      </c>
      <c r="L168" s="97">
        <v>44530</v>
      </c>
      <c r="M168" s="56"/>
    </row>
    <row r="169" spans="1:14" x14ac:dyDescent="0.2">
      <c r="A169" s="120">
        <v>44524</v>
      </c>
      <c r="B169" s="51">
        <v>10574</v>
      </c>
      <c r="C169" s="51"/>
      <c r="D169" s="51"/>
      <c r="E169" s="51">
        <v>10574</v>
      </c>
      <c r="F169" s="52">
        <f t="shared" si="4"/>
        <v>10574</v>
      </c>
      <c r="G169" s="97">
        <v>44524</v>
      </c>
      <c r="H169" s="49">
        <v>0</v>
      </c>
      <c r="I169" s="173" t="s">
        <v>132</v>
      </c>
      <c r="J169" s="76" t="s">
        <v>131</v>
      </c>
      <c r="K169" s="55" t="s">
        <v>137</v>
      </c>
      <c r="L169" s="97">
        <v>44530</v>
      </c>
      <c r="M169" s="56"/>
    </row>
    <row r="170" spans="1:14" x14ac:dyDescent="0.2">
      <c r="A170" s="120">
        <v>44524</v>
      </c>
      <c r="B170" s="51">
        <v>518115.07</v>
      </c>
      <c r="C170" s="51"/>
      <c r="D170" s="51"/>
      <c r="E170" s="51"/>
      <c r="F170" s="52">
        <f t="shared" si="4"/>
        <v>0</v>
      </c>
      <c r="G170" s="97">
        <v>44524</v>
      </c>
      <c r="H170" s="49">
        <v>518115.07</v>
      </c>
      <c r="I170" s="173" t="s">
        <v>132</v>
      </c>
      <c r="J170" s="76" t="s">
        <v>131</v>
      </c>
      <c r="K170" s="55" t="s">
        <v>136</v>
      </c>
      <c r="L170" s="97">
        <v>44530</v>
      </c>
      <c r="M170" s="56"/>
    </row>
    <row r="171" spans="1:14" x14ac:dyDescent="0.2">
      <c r="A171" s="120">
        <v>44529</v>
      </c>
      <c r="B171" s="51">
        <v>1973.25</v>
      </c>
      <c r="C171" s="51"/>
      <c r="D171" s="51"/>
      <c r="E171" s="51"/>
      <c r="F171" s="52">
        <f t="shared" si="4"/>
        <v>0</v>
      </c>
      <c r="G171" s="97">
        <v>44529</v>
      </c>
      <c r="H171" s="49">
        <v>1973.25</v>
      </c>
      <c r="I171" s="173" t="s">
        <v>132</v>
      </c>
      <c r="J171" s="76" t="s">
        <v>131</v>
      </c>
      <c r="K171" s="55" t="s">
        <v>136</v>
      </c>
      <c r="L171" s="97">
        <v>44530</v>
      </c>
      <c r="M171" s="56"/>
    </row>
    <row r="172" spans="1:14" x14ac:dyDescent="0.2">
      <c r="A172" s="120">
        <v>44529</v>
      </c>
      <c r="B172" s="51">
        <v>38856.74</v>
      </c>
      <c r="C172" s="51"/>
      <c r="D172" s="51"/>
      <c r="E172" s="51"/>
      <c r="F172" s="52">
        <f t="shared" si="4"/>
        <v>0</v>
      </c>
      <c r="G172" s="97">
        <v>44529</v>
      </c>
      <c r="H172" s="49">
        <v>38856.74</v>
      </c>
      <c r="I172" s="173" t="s">
        <v>132</v>
      </c>
      <c r="J172" s="76" t="s">
        <v>131</v>
      </c>
      <c r="K172" s="55" t="s">
        <v>136</v>
      </c>
      <c r="L172" s="97">
        <v>44530</v>
      </c>
      <c r="M172" s="56"/>
    </row>
    <row r="173" spans="1:14" x14ac:dyDescent="0.2">
      <c r="A173" s="120">
        <v>44529</v>
      </c>
      <c r="B173" s="51">
        <v>13049.92</v>
      </c>
      <c r="C173" s="51"/>
      <c r="D173" s="51"/>
      <c r="E173" s="51"/>
      <c r="F173" s="52">
        <f>+C173+D173+E173</f>
        <v>0</v>
      </c>
      <c r="G173" s="97">
        <v>44529</v>
      </c>
      <c r="H173" s="49">
        <v>13049.92</v>
      </c>
      <c r="I173" s="173" t="s">
        <v>132</v>
      </c>
      <c r="J173" s="76" t="s">
        <v>131</v>
      </c>
      <c r="K173" s="55" t="s">
        <v>136</v>
      </c>
      <c r="L173" s="97">
        <v>44530</v>
      </c>
      <c r="M173" s="56"/>
    </row>
    <row r="174" spans="1:14" ht="13.9" customHeight="1" x14ac:dyDescent="0.2">
      <c r="A174" s="171" t="s">
        <v>130</v>
      </c>
      <c r="B174" s="164">
        <f>SUM(B175:B186)</f>
        <v>1603742.69</v>
      </c>
      <c r="C174" s="165">
        <f>SUM(C175:C186)</f>
        <v>0</v>
      </c>
      <c r="D174" s="166">
        <f>SUM(D175:D186)</f>
        <v>0</v>
      </c>
      <c r="E174" s="167">
        <f>SUM(E175:E186)</f>
        <v>11870</v>
      </c>
      <c r="F174" s="168">
        <f>SUM(F175:F186)</f>
        <v>11870</v>
      </c>
      <c r="G174" s="162"/>
      <c r="H174" s="163">
        <f>+H175+H176+H177+H178+H179+H180+H181+H182+H183+H184+H185+H186</f>
        <v>1591872.69</v>
      </c>
      <c r="I174" s="169"/>
      <c r="J174" s="170"/>
      <c r="K174" s="180"/>
      <c r="L174" s="187"/>
      <c r="M174" s="187"/>
      <c r="N174" s="315">
        <f>+H174-H177</f>
        <v>1511487.69</v>
      </c>
    </row>
    <row r="175" spans="1:14" x14ac:dyDescent="0.2">
      <c r="A175" s="120">
        <v>44533</v>
      </c>
      <c r="B175" s="51">
        <v>20614.21</v>
      </c>
      <c r="C175" s="51"/>
      <c r="D175" s="51"/>
      <c r="E175" s="51"/>
      <c r="F175" s="52">
        <f t="shared" ref="F175:F186" si="5">+C175+D175+E175</f>
        <v>0</v>
      </c>
      <c r="G175" s="97">
        <v>44533</v>
      </c>
      <c r="H175" s="49">
        <v>20614.21</v>
      </c>
      <c r="I175" s="173" t="s">
        <v>132</v>
      </c>
      <c r="J175" s="76" t="s">
        <v>131</v>
      </c>
      <c r="K175" s="55" t="s">
        <v>139</v>
      </c>
      <c r="L175" s="97">
        <v>44561</v>
      </c>
      <c r="M175" s="56"/>
      <c r="N175" s="174"/>
    </row>
    <row r="176" spans="1:14" x14ac:dyDescent="0.2">
      <c r="A176" s="120">
        <v>44533</v>
      </c>
      <c r="B176" s="51">
        <v>137810.17000000001</v>
      </c>
      <c r="C176" s="51"/>
      <c r="D176" s="51"/>
      <c r="E176" s="51"/>
      <c r="F176" s="52">
        <f t="shared" si="5"/>
        <v>0</v>
      </c>
      <c r="G176" s="97">
        <v>44533</v>
      </c>
      <c r="H176" s="49">
        <v>137810.17000000001</v>
      </c>
      <c r="I176" s="173" t="s">
        <v>132</v>
      </c>
      <c r="J176" s="76" t="s">
        <v>131</v>
      </c>
      <c r="K176" s="55" t="s">
        <v>139</v>
      </c>
      <c r="L176" s="97">
        <v>44561</v>
      </c>
      <c r="M176" s="56"/>
    </row>
    <row r="177" spans="1:14" x14ac:dyDescent="0.2">
      <c r="A177" s="120">
        <v>44536</v>
      </c>
      <c r="B177" s="51">
        <v>80385</v>
      </c>
      <c r="C177" s="51"/>
      <c r="D177" s="51"/>
      <c r="E177" s="51"/>
      <c r="F177" s="52">
        <f t="shared" si="5"/>
        <v>0</v>
      </c>
      <c r="G177" s="97">
        <v>44536</v>
      </c>
      <c r="H177" s="49">
        <v>80385</v>
      </c>
      <c r="I177" s="173" t="s">
        <v>132</v>
      </c>
      <c r="J177" s="76" t="s">
        <v>131</v>
      </c>
      <c r="K177" s="55" t="s">
        <v>139</v>
      </c>
      <c r="L177" s="97">
        <v>44561</v>
      </c>
      <c r="M177" s="56"/>
    </row>
    <row r="178" spans="1:14" x14ac:dyDescent="0.2">
      <c r="A178" s="120">
        <v>44543</v>
      </c>
      <c r="B178" s="51">
        <v>11870</v>
      </c>
      <c r="C178" s="51"/>
      <c r="D178" s="51"/>
      <c r="E178" s="51">
        <v>11870</v>
      </c>
      <c r="F178" s="52">
        <f t="shared" si="5"/>
        <v>11870</v>
      </c>
      <c r="G178" s="97">
        <v>44543</v>
      </c>
      <c r="H178" s="49">
        <v>0</v>
      </c>
      <c r="I178" s="173" t="s">
        <v>132</v>
      </c>
      <c r="J178" s="76" t="s">
        <v>131</v>
      </c>
      <c r="K178" s="55" t="s">
        <v>138</v>
      </c>
      <c r="L178" s="97">
        <v>44561</v>
      </c>
      <c r="M178" s="56"/>
    </row>
    <row r="179" spans="1:14" x14ac:dyDescent="0.2">
      <c r="A179" s="120">
        <v>44543</v>
      </c>
      <c r="B179" s="51">
        <v>1175110.06</v>
      </c>
      <c r="C179" s="51"/>
      <c r="D179" s="51"/>
      <c r="E179" s="51"/>
      <c r="F179" s="52">
        <f t="shared" si="5"/>
        <v>0</v>
      </c>
      <c r="G179" s="97">
        <v>44543</v>
      </c>
      <c r="H179" s="49">
        <v>1175110.06</v>
      </c>
      <c r="I179" s="173" t="s">
        <v>132</v>
      </c>
      <c r="J179" s="76" t="s">
        <v>131</v>
      </c>
      <c r="K179" s="55" t="s">
        <v>139</v>
      </c>
      <c r="L179" s="97">
        <v>44561</v>
      </c>
      <c r="M179" s="56"/>
    </row>
    <row r="180" spans="1:14" x14ac:dyDescent="0.2">
      <c r="A180" s="120">
        <v>44545</v>
      </c>
      <c r="B180" s="51">
        <v>25197.71</v>
      </c>
      <c r="C180" s="51"/>
      <c r="D180" s="51"/>
      <c r="E180" s="51"/>
      <c r="F180" s="52">
        <f t="shared" si="5"/>
        <v>0</v>
      </c>
      <c r="G180" s="97">
        <v>44545</v>
      </c>
      <c r="H180" s="49">
        <v>25197.71</v>
      </c>
      <c r="I180" s="173" t="s">
        <v>132</v>
      </c>
      <c r="J180" s="76" t="s">
        <v>131</v>
      </c>
      <c r="K180" s="55" t="s">
        <v>139</v>
      </c>
      <c r="L180" s="97">
        <v>44561</v>
      </c>
      <c r="M180" s="56"/>
    </row>
    <row r="181" spans="1:14" x14ac:dyDescent="0.2">
      <c r="A181" s="120">
        <v>44545</v>
      </c>
      <c r="B181" s="51">
        <v>20856.8</v>
      </c>
      <c r="C181" s="51"/>
      <c r="D181" s="51"/>
      <c r="E181" s="51"/>
      <c r="F181" s="52">
        <f t="shared" si="5"/>
        <v>0</v>
      </c>
      <c r="G181" s="97">
        <v>44545</v>
      </c>
      <c r="H181" s="49">
        <v>20856.8</v>
      </c>
      <c r="I181" s="173" t="s">
        <v>132</v>
      </c>
      <c r="J181" s="76" t="s">
        <v>131</v>
      </c>
      <c r="K181" s="55" t="s">
        <v>139</v>
      </c>
      <c r="L181" s="97">
        <v>44561</v>
      </c>
      <c r="M181" s="56"/>
    </row>
    <row r="182" spans="1:14" x14ac:dyDescent="0.2">
      <c r="A182" s="120">
        <v>44545</v>
      </c>
      <c r="B182" s="51">
        <v>6731.92</v>
      </c>
      <c r="C182" s="51"/>
      <c r="D182" s="51"/>
      <c r="E182" s="51"/>
      <c r="F182" s="52">
        <f t="shared" si="5"/>
        <v>0</v>
      </c>
      <c r="G182" s="97">
        <v>44545</v>
      </c>
      <c r="H182" s="49">
        <v>6731.92</v>
      </c>
      <c r="I182" s="173" t="s">
        <v>132</v>
      </c>
      <c r="J182" s="76" t="s">
        <v>131</v>
      </c>
      <c r="K182" s="55" t="s">
        <v>139</v>
      </c>
      <c r="L182" s="97">
        <v>44561</v>
      </c>
      <c r="M182" s="56"/>
    </row>
    <row r="183" spans="1:14" x14ac:dyDescent="0.2">
      <c r="A183" s="120">
        <v>44545</v>
      </c>
      <c r="B183" s="51">
        <v>5087.3999999999996</v>
      </c>
      <c r="C183" s="51"/>
      <c r="D183" s="51"/>
      <c r="E183" s="51"/>
      <c r="F183" s="52">
        <f t="shared" si="5"/>
        <v>0</v>
      </c>
      <c r="G183" s="97">
        <v>44545</v>
      </c>
      <c r="H183" s="49">
        <v>5087.3999999999996</v>
      </c>
      <c r="I183" s="173" t="s">
        <v>132</v>
      </c>
      <c r="J183" s="76" t="s">
        <v>131</v>
      </c>
      <c r="K183" s="55" t="s">
        <v>139</v>
      </c>
      <c r="L183" s="97">
        <v>44561</v>
      </c>
      <c r="M183" s="56"/>
    </row>
    <row r="184" spans="1:14" x14ac:dyDescent="0.2">
      <c r="A184" s="120">
        <v>44558</v>
      </c>
      <c r="B184" s="51">
        <v>1973.25</v>
      </c>
      <c r="C184" s="51"/>
      <c r="D184" s="51"/>
      <c r="E184" s="51"/>
      <c r="F184" s="52">
        <f t="shared" si="5"/>
        <v>0</v>
      </c>
      <c r="G184" s="97">
        <v>44558</v>
      </c>
      <c r="H184" s="49">
        <v>1973.25</v>
      </c>
      <c r="I184" s="173" t="s">
        <v>132</v>
      </c>
      <c r="J184" s="76" t="s">
        <v>131</v>
      </c>
      <c r="K184" s="55" t="s">
        <v>139</v>
      </c>
      <c r="L184" s="97">
        <v>44561</v>
      </c>
      <c r="M184" s="56"/>
    </row>
    <row r="185" spans="1:14" x14ac:dyDescent="0.2">
      <c r="A185" s="120">
        <v>44558</v>
      </c>
      <c r="B185" s="51">
        <v>39140.080000000002</v>
      </c>
      <c r="C185" s="51"/>
      <c r="D185" s="51"/>
      <c r="E185" s="51"/>
      <c r="F185" s="52">
        <f t="shared" si="5"/>
        <v>0</v>
      </c>
      <c r="G185" s="97">
        <v>44558</v>
      </c>
      <c r="H185" s="49">
        <v>39140.080000000002</v>
      </c>
      <c r="I185" s="173" t="s">
        <v>132</v>
      </c>
      <c r="J185" s="76" t="s">
        <v>131</v>
      </c>
      <c r="K185" s="55" t="s">
        <v>139</v>
      </c>
      <c r="L185" s="97">
        <v>44561</v>
      </c>
      <c r="M185" s="56"/>
    </row>
    <row r="186" spans="1:14" ht="13.5" thickBot="1" x14ac:dyDescent="0.25">
      <c r="A186" s="120">
        <v>44558</v>
      </c>
      <c r="B186" s="51">
        <v>78966.09</v>
      </c>
      <c r="C186" s="51"/>
      <c r="D186" s="51"/>
      <c r="E186" s="51"/>
      <c r="F186" s="52">
        <f t="shared" si="5"/>
        <v>0</v>
      </c>
      <c r="G186" s="97">
        <v>44558</v>
      </c>
      <c r="H186" s="49">
        <v>78966.09</v>
      </c>
      <c r="I186" s="173" t="s">
        <v>132</v>
      </c>
      <c r="J186" s="76" t="s">
        <v>131</v>
      </c>
      <c r="K186" s="55" t="s">
        <v>139</v>
      </c>
      <c r="L186" s="97">
        <v>44561</v>
      </c>
      <c r="M186" s="56"/>
      <c r="N186" s="315">
        <f>+N174+N159+N141+N125+N109+N91+N77+N61+N52+2196417.42+1573419.72+N10</f>
        <v>18962087.029999997</v>
      </c>
    </row>
    <row r="187" spans="1:14" ht="22.5" customHeight="1" thickBot="1" x14ac:dyDescent="0.25">
      <c r="A187" s="175" t="s">
        <v>20</v>
      </c>
      <c r="B187" s="176">
        <f>+B10+B23+B37+B52+B61+B77+B91+B109+B125+B141+B159+B174</f>
        <v>20192756.030000001</v>
      </c>
      <c r="C187" s="176">
        <f>+C10+C23+C37+C52+C61+C77+C91+C109+C125+C141+C159+C174</f>
        <v>0</v>
      </c>
      <c r="D187" s="176">
        <f>+D10+D23+D37+D52+D61+D77+D91+D109+D125+D141+D159+D174</f>
        <v>0</v>
      </c>
      <c r="E187" s="176">
        <f>+E10+E23+E37+E52+E61+E77+E91+E109+E125+E141+E159+E174</f>
        <v>152339</v>
      </c>
      <c r="F187" s="176">
        <f>+F10+F23+F37+F52+F61+F77+F91+F109+F125+F141+F159+F174</f>
        <v>152339</v>
      </c>
      <c r="G187" s="88"/>
      <c r="H187" s="177">
        <f>+H10+H23+H37+H52+H61+H77+H91+H109+H125+H141+H159+H174</f>
        <v>20040417.030000001</v>
      </c>
      <c r="I187" s="89"/>
      <c r="J187" s="88"/>
      <c r="K187" s="88"/>
      <c r="L187" s="88"/>
      <c r="M187" s="90"/>
    </row>
    <row r="188" spans="1:14" x14ac:dyDescent="0.2">
      <c r="A188" s="11"/>
      <c r="B188" s="129"/>
      <c r="C188" s="11"/>
      <c r="D188" s="11"/>
      <c r="F188" s="112"/>
      <c r="G188" s="12"/>
    </row>
    <row r="189" spans="1:14" x14ac:dyDescent="0.2">
      <c r="A189" s="11"/>
      <c r="B189" s="129"/>
      <c r="C189" s="11"/>
      <c r="D189" s="11"/>
      <c r="F189" s="112"/>
      <c r="G189" s="12"/>
    </row>
    <row r="190" spans="1:14" x14ac:dyDescent="0.2">
      <c r="A190" s="11"/>
      <c r="B190" s="129"/>
      <c r="C190" s="11"/>
      <c r="D190" s="11"/>
      <c r="F190" s="112"/>
      <c r="G190" s="12"/>
      <c r="H190" s="315">
        <f>+H187-H174-H159-H141</f>
        <v>15487784.65</v>
      </c>
      <c r="I190" s="174">
        <v>963258.36</v>
      </c>
      <c r="J190" s="315">
        <f>+H190+I190</f>
        <v>16451043.01</v>
      </c>
    </row>
    <row r="191" spans="1:14" x14ac:dyDescent="0.2">
      <c r="A191" s="11"/>
      <c r="B191" s="129"/>
      <c r="C191" s="11"/>
      <c r="D191" s="11"/>
      <c r="F191" s="112"/>
      <c r="G191" s="12"/>
      <c r="H191" s="174">
        <v>16569715.01</v>
      </c>
      <c r="J191" s="174">
        <v>16569715.01</v>
      </c>
    </row>
    <row r="192" spans="1:14" x14ac:dyDescent="0.2">
      <c r="A192" s="11"/>
      <c r="B192" s="129"/>
      <c r="C192" s="11"/>
      <c r="D192" s="11"/>
      <c r="F192" s="112"/>
      <c r="G192" s="12"/>
      <c r="J192" s="315">
        <f>+J190-J191</f>
        <v>-118672</v>
      </c>
    </row>
    <row r="193" spans="1:13" x14ac:dyDescent="0.2">
      <c r="A193" s="11"/>
      <c r="B193" s="129"/>
      <c r="C193" s="11"/>
      <c r="D193" s="11"/>
      <c r="F193" s="112"/>
      <c r="G193" s="12"/>
    </row>
    <row r="194" spans="1:13" x14ac:dyDescent="0.2">
      <c r="A194" s="11"/>
      <c r="B194" s="129"/>
      <c r="C194" s="11"/>
      <c r="D194" s="11"/>
      <c r="F194" s="112"/>
      <c r="G194" s="12"/>
    </row>
    <row r="195" spans="1:13" x14ac:dyDescent="0.2">
      <c r="B195" s="130"/>
      <c r="C195" s="12"/>
      <c r="D195" s="12"/>
      <c r="G195" s="12"/>
    </row>
    <row r="196" spans="1:13" x14ac:dyDescent="0.2">
      <c r="B196" s="130"/>
      <c r="C196" s="12"/>
      <c r="D196" s="12"/>
      <c r="G196" s="12"/>
    </row>
    <row r="197" spans="1:13" x14ac:dyDescent="0.2">
      <c r="B197" s="130"/>
      <c r="C197" s="12"/>
      <c r="D197" s="12"/>
      <c r="G197" s="12"/>
    </row>
    <row r="198" spans="1:13" x14ac:dyDescent="0.2">
      <c r="B198" s="130"/>
      <c r="C198" s="12"/>
      <c r="D198" s="12"/>
      <c r="G198" s="12"/>
    </row>
    <row r="199" spans="1:13" x14ac:dyDescent="0.2">
      <c r="B199" s="130"/>
      <c r="C199" s="12"/>
      <c r="D199" s="12"/>
      <c r="G199" s="12"/>
    </row>
    <row r="200" spans="1:13" x14ac:dyDescent="0.2">
      <c r="B200" s="130"/>
      <c r="C200" s="12"/>
      <c r="D200" s="12"/>
      <c r="G200" s="12"/>
    </row>
    <row r="201" spans="1:13" x14ac:dyDescent="0.2">
      <c r="B201" s="12"/>
      <c r="C201" s="12"/>
      <c r="D201" s="12"/>
      <c r="G201" s="12"/>
    </row>
    <row r="203" spans="1:13" s="1" customFormat="1" ht="13.5" x14ac:dyDescent="0.25"/>
    <row r="204" spans="1:13" s="18" customFormat="1" ht="13.5" x14ac:dyDescent="0.25">
      <c r="A204" s="13"/>
      <c r="B204" s="14"/>
      <c r="C204" s="14"/>
      <c r="D204" s="14"/>
      <c r="E204" s="14"/>
      <c r="F204" s="14"/>
      <c r="G204" s="14"/>
      <c r="H204" s="14"/>
      <c r="I204" s="14"/>
      <c r="J204" s="15"/>
      <c r="K204" s="16"/>
      <c r="L204" s="17"/>
      <c r="M204" s="13"/>
    </row>
    <row r="205" spans="1:13" s="18" customFormat="1" ht="13.5" x14ac:dyDescent="0.25">
      <c r="A205" s="13"/>
      <c r="B205" s="14"/>
      <c r="C205" s="14"/>
      <c r="D205" s="14"/>
      <c r="E205" s="14"/>
      <c r="F205" s="14"/>
      <c r="G205" s="14"/>
      <c r="H205" s="14"/>
      <c r="I205" s="14"/>
      <c r="J205" s="15"/>
      <c r="K205" s="16"/>
      <c r="L205" s="17"/>
      <c r="M205" s="13"/>
    </row>
    <row r="206" spans="1:13" s="18" customFormat="1" ht="13.5" x14ac:dyDescent="0.25">
      <c r="A206" s="13"/>
      <c r="B206" s="14"/>
      <c r="C206" s="14"/>
      <c r="D206" s="14"/>
      <c r="E206" s="14"/>
      <c r="F206" s="14"/>
      <c r="G206" s="14"/>
      <c r="H206" s="14"/>
      <c r="I206" s="14"/>
      <c r="J206" s="15"/>
      <c r="K206" s="16"/>
      <c r="L206" s="17"/>
      <c r="M206" s="13"/>
    </row>
    <row r="207" spans="1:13" s="18" customFormat="1" ht="15" customHeight="1" x14ac:dyDescent="0.25">
      <c r="A207" s="13"/>
      <c r="B207" s="14"/>
      <c r="C207" s="14"/>
      <c r="D207" s="14"/>
      <c r="E207" s="14"/>
      <c r="F207" s="14"/>
      <c r="G207" s="14"/>
      <c r="H207" s="14"/>
      <c r="I207" s="14"/>
      <c r="J207" s="15"/>
      <c r="K207" s="16"/>
      <c r="L207" s="17"/>
      <c r="M207" s="13"/>
    </row>
    <row r="208" spans="1:13" s="18" customFormat="1" ht="15" customHeight="1" x14ac:dyDescent="0.25">
      <c r="A208" s="13"/>
      <c r="B208" s="14"/>
      <c r="C208" s="14"/>
      <c r="D208" s="14"/>
      <c r="E208" s="14"/>
      <c r="F208" s="14"/>
      <c r="G208" s="14"/>
      <c r="H208" s="14"/>
      <c r="I208" s="14"/>
      <c r="J208" s="15"/>
      <c r="K208" s="16"/>
      <c r="L208" s="17"/>
      <c r="M208" s="13"/>
    </row>
    <row r="209" spans="1:13" s="18" customFormat="1" ht="15" customHeight="1" x14ac:dyDescent="0.25">
      <c r="A209" s="13"/>
      <c r="B209" s="14"/>
      <c r="C209" s="14"/>
      <c r="D209" s="14"/>
      <c r="E209" s="14"/>
      <c r="F209" s="14"/>
      <c r="G209" s="14"/>
      <c r="H209" s="14"/>
      <c r="I209" s="14"/>
      <c r="J209" s="15"/>
      <c r="K209" s="16"/>
      <c r="L209" s="17"/>
      <c r="M209" s="13"/>
    </row>
    <row r="210" spans="1:13" s="18" customFormat="1" ht="15" customHeight="1" x14ac:dyDescent="0.25">
      <c r="A210" s="13"/>
      <c r="B210" s="14"/>
      <c r="C210" s="14"/>
      <c r="D210" s="14"/>
      <c r="E210" s="14"/>
      <c r="F210" s="14"/>
      <c r="G210" s="14"/>
      <c r="H210" s="14"/>
      <c r="I210" s="14"/>
      <c r="J210" s="15"/>
      <c r="K210" s="16"/>
      <c r="L210" s="17"/>
      <c r="M210" s="13"/>
    </row>
    <row r="212" spans="1:13" x14ac:dyDescent="0.2">
      <c r="A212" s="109">
        <v>44317</v>
      </c>
    </row>
    <row r="214" spans="1:13" ht="13.5" x14ac:dyDescent="0.25">
      <c r="A214" s="19"/>
    </row>
    <row r="215" spans="1:13" ht="13.5" x14ac:dyDescent="0.25">
      <c r="A215" s="20"/>
    </row>
  </sheetData>
  <mergeCells count="13">
    <mergeCell ref="K8:L8"/>
    <mergeCell ref="M8:M9"/>
    <mergeCell ref="L1:M1"/>
    <mergeCell ref="A2:E2"/>
    <mergeCell ref="A3:M3"/>
    <mergeCell ref="I7:J7"/>
    <mergeCell ref="K7:L7"/>
    <mergeCell ref="A8:A9"/>
    <mergeCell ref="B8:B9"/>
    <mergeCell ref="C8:F8"/>
    <mergeCell ref="G8:H8"/>
    <mergeCell ref="I8:J8"/>
    <mergeCell ref="A4:F4"/>
  </mergeCells>
  <pageMargins left="0.70866141732283472" right="0.51181102362204722" top="0.47244094488188981" bottom="0.55118110236220474" header="0.31496062992125984" footer="0.31496062992125984"/>
  <pageSetup scale="64" fitToHeight="2" orientation="landscape" r:id="rId1"/>
  <headerFooter>
    <oddFooter>&amp;C&amp;P de &amp;N</oddFooter>
  </headerFooter>
  <rowBreaks count="1" manualBreakCount="1">
    <brk id="6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M51"/>
  <sheetViews>
    <sheetView view="pageBreakPreview" zoomScale="90" zoomScaleNormal="87" zoomScaleSheetLayoutView="90" workbookViewId="0">
      <pane ySplit="8" topLeftCell="A9" activePane="bottomLeft" state="frozen"/>
      <selection activeCell="C31" sqref="C31"/>
      <selection pane="bottomLeft" activeCell="I35" sqref="I35"/>
    </sheetView>
  </sheetViews>
  <sheetFormatPr baseColWidth="10" defaultColWidth="11.42578125" defaultRowHeight="12.75" x14ac:dyDescent="0.2"/>
  <cols>
    <col min="1" max="1" width="11.42578125" style="2"/>
    <col min="2" max="2" width="17" style="2" customWidth="1"/>
    <col min="3" max="3" width="11.42578125" style="2"/>
    <col min="4" max="4" width="12" style="2" customWidth="1"/>
    <col min="5" max="5" width="12.140625" style="2" customWidth="1"/>
    <col min="6" max="6" width="12.85546875" style="2" bestFit="1" customWidth="1"/>
    <col min="7" max="7" width="11.42578125" style="2"/>
    <col min="8" max="8" width="15.85546875" style="2" customWidth="1"/>
    <col min="9" max="9" width="14.42578125" style="2" bestFit="1" customWidth="1"/>
    <col min="10" max="10" width="15.28515625" style="2" customWidth="1"/>
    <col min="11" max="12" width="11.42578125" style="2"/>
    <col min="13" max="13" width="14.85546875" style="2" customWidth="1"/>
    <col min="14" max="16384" width="11.42578125" style="2"/>
  </cols>
  <sheetData>
    <row r="1" spans="1:13" ht="18" customHeight="1" x14ac:dyDescent="0.25">
      <c r="A1" s="24"/>
      <c r="B1" s="24"/>
      <c r="C1" s="24"/>
      <c r="D1" s="24"/>
      <c r="E1" s="24"/>
      <c r="F1" s="24"/>
      <c r="G1" s="25"/>
      <c r="H1" s="25"/>
      <c r="I1" s="25"/>
      <c r="J1" s="24"/>
      <c r="K1" s="26"/>
      <c r="L1" s="326" t="s">
        <v>121</v>
      </c>
      <c r="M1" s="326"/>
    </row>
    <row r="2" spans="1:13" ht="15" x14ac:dyDescent="0.25">
      <c r="A2" s="327" t="s">
        <v>22</v>
      </c>
      <c r="B2" s="327"/>
      <c r="C2" s="327"/>
      <c r="D2" s="327"/>
      <c r="E2" s="327"/>
      <c r="F2" s="21"/>
      <c r="G2" s="21"/>
      <c r="H2" s="27"/>
      <c r="I2" s="27"/>
      <c r="J2" s="23"/>
      <c r="K2" s="28"/>
      <c r="L2" s="22"/>
      <c r="M2" s="23"/>
    </row>
    <row r="3" spans="1:13" ht="15" x14ac:dyDescent="0.25">
      <c r="A3" s="328" t="s">
        <v>21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</row>
    <row r="4" spans="1:13" ht="15" x14ac:dyDescent="0.25">
      <c r="A4" s="338" t="s">
        <v>126</v>
      </c>
      <c r="B4" s="338"/>
      <c r="C4" s="338"/>
      <c r="D4" s="338"/>
      <c r="E4" s="338"/>
      <c r="F4" s="338"/>
      <c r="G4" s="29"/>
      <c r="H4" s="29"/>
      <c r="I4" s="29"/>
      <c r="J4" s="29"/>
      <c r="K4" s="29"/>
      <c r="L4" s="29"/>
      <c r="M4" s="23"/>
    </row>
    <row r="5" spans="1:13" ht="14.25" customHeight="1" x14ac:dyDescent="0.25">
      <c r="A5" s="339" t="s">
        <v>149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</row>
    <row r="6" spans="1:13" ht="14.25" thickBot="1" x14ac:dyDescent="0.3">
      <c r="A6" s="9"/>
      <c r="B6" s="9"/>
      <c r="C6" s="9"/>
      <c r="D6" s="9"/>
      <c r="E6" s="9"/>
      <c r="F6" s="9"/>
      <c r="G6" s="9"/>
      <c r="H6" s="10"/>
      <c r="I6" s="329"/>
      <c r="J6" s="329"/>
      <c r="K6" s="330"/>
      <c r="L6" s="330"/>
      <c r="M6" s="10"/>
    </row>
    <row r="7" spans="1:13" ht="15.75" customHeight="1" x14ac:dyDescent="0.2">
      <c r="A7" s="324" t="s">
        <v>2</v>
      </c>
      <c r="B7" s="324" t="s">
        <v>3</v>
      </c>
      <c r="C7" s="331" t="s">
        <v>1</v>
      </c>
      <c r="D7" s="332"/>
      <c r="E7" s="332"/>
      <c r="F7" s="333"/>
      <c r="G7" s="334" t="s">
        <v>4</v>
      </c>
      <c r="H7" s="335"/>
      <c r="I7" s="336" t="s">
        <v>5</v>
      </c>
      <c r="J7" s="337"/>
      <c r="K7" s="322" t="s">
        <v>6</v>
      </c>
      <c r="L7" s="323"/>
      <c r="M7" s="324" t="s">
        <v>7</v>
      </c>
    </row>
    <row r="8" spans="1:13" ht="15" customHeight="1" thickBot="1" x14ac:dyDescent="0.25">
      <c r="A8" s="325"/>
      <c r="B8" s="325"/>
      <c r="C8" s="32" t="s">
        <v>0</v>
      </c>
      <c r="D8" s="32" t="s">
        <v>8</v>
      </c>
      <c r="E8" s="32" t="s">
        <v>24</v>
      </c>
      <c r="F8" s="33" t="s">
        <v>9</v>
      </c>
      <c r="G8" s="34" t="s">
        <v>2</v>
      </c>
      <c r="H8" s="35" t="s">
        <v>10</v>
      </c>
      <c r="I8" s="34" t="s">
        <v>11</v>
      </c>
      <c r="J8" s="36" t="s">
        <v>12</v>
      </c>
      <c r="K8" s="37" t="s">
        <v>13</v>
      </c>
      <c r="L8" s="38" t="s">
        <v>2</v>
      </c>
      <c r="M8" s="325"/>
    </row>
    <row r="9" spans="1:13" x14ac:dyDescent="0.2">
      <c r="A9" s="40" t="s">
        <v>14</v>
      </c>
      <c r="B9" s="303">
        <f>+B10</f>
        <v>0</v>
      </c>
      <c r="C9" s="39"/>
      <c r="D9" s="41"/>
      <c r="E9" s="42"/>
      <c r="F9" s="43"/>
      <c r="G9" s="44"/>
      <c r="H9" s="149">
        <f>+H10</f>
        <v>0</v>
      </c>
      <c r="I9" s="45"/>
      <c r="J9" s="46"/>
      <c r="K9" s="286"/>
      <c r="L9" s="186"/>
      <c r="M9" s="306"/>
    </row>
    <row r="10" spans="1:13" x14ac:dyDescent="0.2">
      <c r="A10" s="97"/>
      <c r="B10" s="96"/>
      <c r="C10" s="92"/>
      <c r="D10" s="93"/>
      <c r="E10" s="94"/>
      <c r="F10" s="52">
        <f>+C10+D10+E10</f>
        <v>0</v>
      </c>
      <c r="G10" s="99"/>
      <c r="H10" s="96"/>
      <c r="I10" s="321"/>
      <c r="J10" s="48"/>
      <c r="K10" s="287"/>
      <c r="L10" s="312"/>
      <c r="M10" s="307"/>
    </row>
    <row r="11" spans="1:13" x14ac:dyDescent="0.2">
      <c r="A11" s="57" t="s">
        <v>15</v>
      </c>
      <c r="B11" s="151">
        <f>+B12</f>
        <v>0</v>
      </c>
      <c r="C11" s="58"/>
      <c r="D11" s="59"/>
      <c r="E11" s="59"/>
      <c r="F11" s="60"/>
      <c r="G11" s="61"/>
      <c r="H11" s="151">
        <f>+H12</f>
        <v>0</v>
      </c>
      <c r="I11" s="157"/>
      <c r="J11" s="63"/>
      <c r="K11" s="288"/>
      <c r="L11" s="182"/>
      <c r="M11" s="308"/>
    </row>
    <row r="12" spans="1:13" x14ac:dyDescent="0.2">
      <c r="A12" s="193"/>
      <c r="B12" s="71"/>
      <c r="C12" s="72"/>
      <c r="D12" s="73"/>
      <c r="E12" s="73"/>
      <c r="F12" s="74">
        <f t="shared" ref="F12:F18" si="0">+C12+D12+E12</f>
        <v>0</v>
      </c>
      <c r="G12" s="193"/>
      <c r="H12" s="71"/>
      <c r="I12" s="272"/>
      <c r="J12" s="76"/>
      <c r="K12" s="194"/>
      <c r="L12" s="195"/>
      <c r="M12" s="295"/>
    </row>
    <row r="13" spans="1:13" x14ac:dyDescent="0.2">
      <c r="A13" s="79" t="s">
        <v>16</v>
      </c>
      <c r="B13" s="161">
        <f>+B14</f>
        <v>0</v>
      </c>
      <c r="C13" s="81"/>
      <c r="D13" s="82"/>
      <c r="E13" s="82"/>
      <c r="F13" s="83"/>
      <c r="G13" s="270"/>
      <c r="H13" s="151">
        <f>+H14</f>
        <v>0</v>
      </c>
      <c r="I13" s="62"/>
      <c r="J13" s="300"/>
      <c r="K13" s="289"/>
      <c r="L13" s="184"/>
      <c r="M13" s="309"/>
    </row>
    <row r="14" spans="1:13" x14ac:dyDescent="0.2">
      <c r="A14" s="101"/>
      <c r="B14" s="65"/>
      <c r="C14" s="66"/>
      <c r="D14" s="67"/>
      <c r="E14" s="67"/>
      <c r="F14" s="68">
        <f t="shared" si="0"/>
        <v>0</v>
      </c>
      <c r="G14" s="101"/>
      <c r="H14" s="65"/>
      <c r="I14" s="299"/>
      <c r="J14" s="76"/>
      <c r="K14" s="290"/>
      <c r="L14" s="313"/>
      <c r="M14" s="310"/>
    </row>
    <row r="15" spans="1:13" x14ac:dyDescent="0.2">
      <c r="A15" s="57" t="s">
        <v>17</v>
      </c>
      <c r="B15" s="151">
        <f>+B16</f>
        <v>0</v>
      </c>
      <c r="C15" s="58"/>
      <c r="D15" s="59"/>
      <c r="E15" s="59"/>
      <c r="F15" s="60"/>
      <c r="G15" s="61"/>
      <c r="H15" s="151">
        <f>+H16</f>
        <v>0</v>
      </c>
      <c r="I15" s="62"/>
      <c r="J15" s="63"/>
      <c r="K15" s="288"/>
      <c r="L15" s="182"/>
      <c r="M15" s="308"/>
    </row>
    <row r="16" spans="1:13" x14ac:dyDescent="0.2">
      <c r="A16" s="193"/>
      <c r="B16" s="71"/>
      <c r="C16" s="72"/>
      <c r="D16" s="73"/>
      <c r="E16" s="73"/>
      <c r="F16" s="74">
        <f t="shared" si="0"/>
        <v>0</v>
      </c>
      <c r="G16" s="193"/>
      <c r="H16" s="71"/>
      <c r="I16" s="272"/>
      <c r="J16" s="76"/>
      <c r="K16" s="194"/>
      <c r="L16" s="195"/>
      <c r="M16" s="295"/>
    </row>
    <row r="17" spans="1:13" x14ac:dyDescent="0.2">
      <c r="A17" s="79" t="s">
        <v>18</v>
      </c>
      <c r="B17" s="161">
        <f>+B18</f>
        <v>0</v>
      </c>
      <c r="C17" s="81"/>
      <c r="D17" s="82"/>
      <c r="E17" s="82"/>
      <c r="F17" s="83"/>
      <c r="G17" s="84"/>
      <c r="H17" s="161">
        <f>+H18</f>
        <v>0</v>
      </c>
      <c r="I17" s="85"/>
      <c r="J17" s="86"/>
      <c r="K17" s="289"/>
      <c r="L17" s="184"/>
      <c r="M17" s="309"/>
    </row>
    <row r="18" spans="1:13" s="18" customFormat="1" x14ac:dyDescent="0.2">
      <c r="A18" s="119"/>
      <c r="B18" s="102"/>
      <c r="C18" s="103"/>
      <c r="D18" s="104"/>
      <c r="E18" s="104"/>
      <c r="F18" s="105">
        <f t="shared" si="0"/>
        <v>0</v>
      </c>
      <c r="G18" s="119"/>
      <c r="H18" s="102"/>
      <c r="I18" s="116"/>
      <c r="J18" s="48"/>
      <c r="K18" s="291"/>
      <c r="L18" s="314"/>
      <c r="M18" s="311"/>
    </row>
    <row r="19" spans="1:13" x14ac:dyDescent="0.2">
      <c r="A19" s="57" t="s">
        <v>19</v>
      </c>
      <c r="B19" s="151">
        <f>+B20</f>
        <v>0</v>
      </c>
      <c r="C19" s="58"/>
      <c r="D19" s="59"/>
      <c r="E19" s="59"/>
      <c r="F19" s="60"/>
      <c r="G19" s="61"/>
      <c r="H19" s="151">
        <f>+H20</f>
        <v>0</v>
      </c>
      <c r="I19" s="62"/>
      <c r="J19" s="63"/>
      <c r="K19" s="288"/>
      <c r="L19" s="182"/>
      <c r="M19" s="308"/>
    </row>
    <row r="20" spans="1:13" x14ac:dyDescent="0.2">
      <c r="A20" s="101"/>
      <c r="B20" s="71"/>
      <c r="C20" s="72"/>
      <c r="D20" s="73"/>
      <c r="E20" s="73"/>
      <c r="F20" s="74">
        <f t="shared" ref="F20:F24" si="1">+C20+D20+E20</f>
        <v>0</v>
      </c>
      <c r="G20" s="193"/>
      <c r="H20" s="71"/>
      <c r="I20" s="272"/>
      <c r="J20" s="76"/>
      <c r="K20" s="194"/>
      <c r="L20" s="195"/>
      <c r="M20" s="295"/>
    </row>
    <row r="21" spans="1:13" x14ac:dyDescent="0.2">
      <c r="A21" s="57" t="s">
        <v>92</v>
      </c>
      <c r="B21" s="279">
        <f>+B22</f>
        <v>0</v>
      </c>
      <c r="C21" s="124"/>
      <c r="D21" s="59"/>
      <c r="E21" s="126"/>
      <c r="F21" s="121"/>
      <c r="G21" s="122"/>
      <c r="H21" s="279">
        <f>+H22</f>
        <v>0</v>
      </c>
      <c r="I21" s="304"/>
      <c r="J21" s="298"/>
      <c r="K21" s="292"/>
      <c r="L21" s="188"/>
      <c r="M21" s="201"/>
    </row>
    <row r="22" spans="1:13" x14ac:dyDescent="0.2">
      <c r="A22" s="120"/>
      <c r="B22" s="71"/>
      <c r="C22" s="72"/>
      <c r="D22" s="275"/>
      <c r="E22" s="73"/>
      <c r="F22" s="74">
        <f t="shared" si="1"/>
        <v>0</v>
      </c>
      <c r="G22" s="193"/>
      <c r="H22" s="71"/>
      <c r="I22" s="272"/>
      <c r="J22" s="76"/>
      <c r="K22" s="194"/>
      <c r="L22" s="195"/>
      <c r="M22" s="78"/>
    </row>
    <row r="23" spans="1:13" x14ac:dyDescent="0.2">
      <c r="A23" s="57" t="s">
        <v>94</v>
      </c>
      <c r="B23" s="279">
        <f>+B24</f>
        <v>0</v>
      </c>
      <c r="C23" s="124"/>
      <c r="D23" s="125"/>
      <c r="E23" s="59"/>
      <c r="F23" s="121"/>
      <c r="G23" s="320"/>
      <c r="H23" s="279">
        <f>+H24</f>
        <v>0</v>
      </c>
      <c r="I23" s="305"/>
      <c r="J23" s="300"/>
      <c r="K23" s="292"/>
      <c r="L23" s="188"/>
      <c r="M23" s="64"/>
    </row>
    <row r="24" spans="1:13" x14ac:dyDescent="0.2">
      <c r="A24" s="120"/>
      <c r="B24" s="71"/>
      <c r="C24" s="72"/>
      <c r="D24" s="73"/>
      <c r="E24" s="228"/>
      <c r="F24" s="74">
        <f t="shared" si="1"/>
        <v>0</v>
      </c>
      <c r="G24" s="198"/>
      <c r="H24" s="71"/>
      <c r="I24" s="272"/>
      <c r="J24" s="76"/>
      <c r="K24" s="194"/>
      <c r="L24" s="195"/>
      <c r="M24" s="200"/>
    </row>
    <row r="25" spans="1:13" x14ac:dyDescent="0.2">
      <c r="A25" s="57" t="s">
        <v>96</v>
      </c>
      <c r="B25" s="279">
        <f>+B26</f>
        <v>0</v>
      </c>
      <c r="C25" s="124"/>
      <c r="D25" s="125"/>
      <c r="E25" s="59"/>
      <c r="F25" s="121"/>
      <c r="G25" s="320"/>
      <c r="H25" s="279">
        <f>+H26</f>
        <v>0</v>
      </c>
      <c r="I25" s="305"/>
      <c r="J25" s="300"/>
      <c r="K25" s="288"/>
      <c r="L25" s="301"/>
      <c r="M25" s="190"/>
    </row>
    <row r="26" spans="1:13" x14ac:dyDescent="0.2">
      <c r="A26" s="120"/>
      <c r="B26" s="71"/>
      <c r="C26" s="72"/>
      <c r="D26" s="73"/>
      <c r="E26" s="228"/>
      <c r="F26" s="74">
        <f t="shared" ref="F26" si="2">+C26+D26+E26</f>
        <v>0</v>
      </c>
      <c r="G26" s="198"/>
      <c r="H26" s="71"/>
      <c r="I26" s="272"/>
      <c r="J26" s="76"/>
      <c r="K26" s="293"/>
      <c r="L26" s="199"/>
      <c r="M26" s="78"/>
    </row>
    <row r="27" spans="1:13" x14ac:dyDescent="0.2">
      <c r="A27" s="57" t="s">
        <v>128</v>
      </c>
      <c r="B27" s="279">
        <f>+B28</f>
        <v>0</v>
      </c>
      <c r="C27" s="124"/>
      <c r="D27" s="59"/>
      <c r="E27" s="59"/>
      <c r="F27" s="121"/>
      <c r="G27" s="320"/>
      <c r="H27" s="279">
        <f>+H28</f>
        <v>0</v>
      </c>
      <c r="I27" s="305"/>
      <c r="J27" s="300"/>
      <c r="K27" s="292"/>
      <c r="L27" s="301"/>
      <c r="M27" s="190"/>
    </row>
    <row r="28" spans="1:13" x14ac:dyDescent="0.2">
      <c r="A28" s="120"/>
      <c r="B28" s="71"/>
      <c r="C28" s="72"/>
      <c r="D28" s="275"/>
      <c r="E28" s="228"/>
      <c r="F28" s="74">
        <f t="shared" ref="F28" si="3">+C28+D28+E28</f>
        <v>0</v>
      </c>
      <c r="G28" s="198"/>
      <c r="H28" s="71"/>
      <c r="I28" s="272"/>
      <c r="J28" s="76"/>
      <c r="K28" s="194"/>
      <c r="L28" s="199"/>
      <c r="M28" s="78"/>
    </row>
    <row r="29" spans="1:13" x14ac:dyDescent="0.2">
      <c r="A29" s="57" t="s">
        <v>129</v>
      </c>
      <c r="B29" s="279">
        <f>+B30</f>
        <v>0</v>
      </c>
      <c r="C29" s="124"/>
      <c r="D29" s="59"/>
      <c r="E29" s="59"/>
      <c r="F29" s="121"/>
      <c r="G29" s="320"/>
      <c r="H29" s="279">
        <f>+H30</f>
        <v>0</v>
      </c>
      <c r="I29" s="305"/>
      <c r="J29" s="300"/>
      <c r="K29" s="288"/>
      <c r="L29" s="188"/>
      <c r="M29" s="201"/>
    </row>
    <row r="30" spans="1:13" x14ac:dyDescent="0.2">
      <c r="A30" s="120"/>
      <c r="B30" s="71">
        <v>0</v>
      </c>
      <c r="C30" s="72"/>
      <c r="D30" s="275"/>
      <c r="E30" s="228"/>
      <c r="F30" s="74">
        <f t="shared" ref="F30" si="4">+C30+D30+E30</f>
        <v>0</v>
      </c>
      <c r="G30" s="198"/>
      <c r="H30" s="71"/>
      <c r="I30" s="272"/>
      <c r="J30" s="76"/>
      <c r="K30" s="293"/>
      <c r="L30" s="195"/>
      <c r="M30" s="78"/>
    </row>
    <row r="31" spans="1:13" x14ac:dyDescent="0.2">
      <c r="A31" s="57" t="s">
        <v>130</v>
      </c>
      <c r="B31" s="279">
        <f>+B32</f>
        <v>52508</v>
      </c>
      <c r="C31" s="58"/>
      <c r="D31" s="125"/>
      <c r="E31" s="126"/>
      <c r="F31" s="121"/>
      <c r="G31" s="122"/>
      <c r="H31" s="279">
        <f>+H32</f>
        <v>52508</v>
      </c>
      <c r="I31" s="305"/>
      <c r="J31" s="300"/>
      <c r="K31" s="288"/>
      <c r="L31" s="301"/>
      <c r="M31" s="64"/>
    </row>
    <row r="32" spans="1:13" ht="13.5" thickBot="1" x14ac:dyDescent="0.25">
      <c r="A32" s="120">
        <v>44544</v>
      </c>
      <c r="B32" s="49">
        <v>52508</v>
      </c>
      <c r="C32" s="124"/>
      <c r="D32" s="319"/>
      <c r="E32" s="319"/>
      <c r="F32" s="52">
        <f>+C32+D32+E32</f>
        <v>0</v>
      </c>
      <c r="G32" s="192">
        <v>44544</v>
      </c>
      <c r="H32" s="49">
        <v>52508</v>
      </c>
      <c r="I32" s="272" t="s">
        <v>151</v>
      </c>
      <c r="J32" s="210" t="s">
        <v>133</v>
      </c>
      <c r="K32" s="292" t="s">
        <v>150</v>
      </c>
      <c r="L32" s="189">
        <v>44561</v>
      </c>
      <c r="M32" s="191"/>
    </row>
    <row r="33" spans="1:13" ht="22.5" customHeight="1" thickBot="1" x14ac:dyDescent="0.25">
      <c r="A33" s="262" t="s">
        <v>20</v>
      </c>
      <c r="B33" s="176">
        <f>+B9+B11+B13+B15+B17+B19+B21+B23+B25+B27+B30+B32</f>
        <v>52508</v>
      </c>
      <c r="C33" s="176">
        <f t="shared" ref="C33:H33" si="5">+C9+C11+C13+C15+C17+C19+C21+C23+C25+C27+C30+C32</f>
        <v>0</v>
      </c>
      <c r="D33" s="176">
        <f t="shared" si="5"/>
        <v>0</v>
      </c>
      <c r="E33" s="176">
        <f t="shared" si="5"/>
        <v>0</v>
      </c>
      <c r="F33" s="176">
        <f t="shared" si="5"/>
        <v>0</v>
      </c>
      <c r="G33" s="176"/>
      <c r="H33" s="176">
        <f t="shared" si="5"/>
        <v>52508</v>
      </c>
      <c r="I33" s="89"/>
      <c r="J33" s="88"/>
      <c r="K33" s="88"/>
      <c r="L33" s="88"/>
      <c r="M33" s="90"/>
    </row>
    <row r="34" spans="1:13" x14ac:dyDescent="0.2">
      <c r="A34" s="11"/>
      <c r="B34" s="11"/>
      <c r="C34" s="11"/>
      <c r="D34" s="11"/>
      <c r="F34" s="112"/>
      <c r="G34" s="12"/>
    </row>
    <row r="35" spans="1:13" x14ac:dyDescent="0.2">
      <c r="A35" s="11"/>
      <c r="B35" s="11"/>
      <c r="C35" s="11"/>
      <c r="D35" s="11"/>
      <c r="F35" s="112"/>
      <c r="G35" s="12"/>
    </row>
    <row r="36" spans="1:13" x14ac:dyDescent="0.2">
      <c r="A36" s="11"/>
      <c r="B36" s="11"/>
      <c r="C36" s="11"/>
      <c r="D36" s="11"/>
      <c r="F36" s="112"/>
      <c r="G36" s="12"/>
    </row>
    <row r="37" spans="1:13" x14ac:dyDescent="0.2">
      <c r="A37" s="11"/>
      <c r="B37" s="11"/>
      <c r="C37" s="11"/>
      <c r="D37" s="11"/>
      <c r="F37" s="112"/>
      <c r="G37" s="12"/>
    </row>
    <row r="38" spans="1:13" x14ac:dyDescent="0.2">
      <c r="A38" s="11"/>
      <c r="B38" s="11"/>
      <c r="C38" s="11"/>
      <c r="D38" s="11"/>
      <c r="F38" s="112"/>
      <c r="G38" s="12"/>
    </row>
    <row r="39" spans="1:13" x14ac:dyDescent="0.2">
      <c r="A39" s="11"/>
      <c r="B39" s="11"/>
      <c r="C39" s="11"/>
      <c r="D39" s="11"/>
      <c r="F39" s="112"/>
      <c r="G39" s="12"/>
    </row>
    <row r="40" spans="1:13" x14ac:dyDescent="0.2">
      <c r="A40" s="11"/>
      <c r="B40" s="11"/>
      <c r="C40" s="11"/>
      <c r="D40" s="11"/>
      <c r="F40" s="112"/>
      <c r="G40" s="12"/>
    </row>
    <row r="41" spans="1:13" x14ac:dyDescent="0.2">
      <c r="A41" s="11"/>
      <c r="B41" s="11"/>
      <c r="C41" s="11"/>
      <c r="D41" s="11"/>
      <c r="F41" s="112"/>
      <c r="G41" s="12"/>
    </row>
    <row r="42" spans="1:13" x14ac:dyDescent="0.2">
      <c r="A42" s="11"/>
      <c r="B42" s="11"/>
      <c r="C42" s="11"/>
      <c r="D42" s="11"/>
      <c r="F42" s="112"/>
      <c r="G42" s="12"/>
    </row>
    <row r="43" spans="1:13" x14ac:dyDescent="0.2">
      <c r="A43" s="11"/>
      <c r="B43" s="11"/>
      <c r="C43" s="11"/>
      <c r="D43" s="11"/>
      <c r="F43" s="112"/>
      <c r="G43" s="12"/>
    </row>
    <row r="44" spans="1:13" x14ac:dyDescent="0.2">
      <c r="B44" s="12"/>
      <c r="C44" s="12"/>
      <c r="D44" s="12"/>
      <c r="G44" s="12"/>
    </row>
    <row r="45" spans="1:13" x14ac:dyDescent="0.2">
      <c r="B45" s="12"/>
      <c r="C45" s="12"/>
      <c r="D45" s="12"/>
      <c r="G45" s="12"/>
    </row>
    <row r="46" spans="1:13" x14ac:dyDescent="0.2">
      <c r="B46" s="12"/>
      <c r="C46" s="12"/>
      <c r="D46" s="12"/>
      <c r="G46" s="12"/>
    </row>
    <row r="47" spans="1:13" x14ac:dyDescent="0.2">
      <c r="B47" s="12"/>
      <c r="C47" s="12"/>
      <c r="D47" s="12"/>
      <c r="G47" s="12"/>
    </row>
    <row r="49" spans="1:13" s="1" customFormat="1" ht="13.5" x14ac:dyDescent="0.25"/>
    <row r="50" spans="1:13" s="18" customFormat="1" ht="13.5" x14ac:dyDescent="0.25">
      <c r="A50" s="13"/>
      <c r="B50" s="14"/>
      <c r="C50" s="14"/>
      <c r="D50" s="14"/>
      <c r="E50" s="14"/>
      <c r="F50" s="14"/>
      <c r="G50" s="14"/>
      <c r="H50" s="14"/>
      <c r="I50" s="14"/>
      <c r="J50" s="15"/>
      <c r="K50" s="16"/>
      <c r="L50" s="17"/>
      <c r="M50" s="13"/>
    </row>
    <row r="51" spans="1:13" s="18" customFormat="1" ht="13.5" x14ac:dyDescent="0.25">
      <c r="A51" s="13"/>
      <c r="B51" s="14"/>
      <c r="C51" s="14"/>
      <c r="D51" s="14"/>
      <c r="E51" s="14"/>
      <c r="F51" s="14"/>
      <c r="G51" s="14"/>
      <c r="H51" s="14"/>
      <c r="I51" s="14"/>
      <c r="J51" s="15"/>
      <c r="K51" s="16"/>
      <c r="L51" s="17"/>
      <c r="M51" s="13"/>
    </row>
  </sheetData>
  <mergeCells count="14">
    <mergeCell ref="M7:M8"/>
    <mergeCell ref="A7:A8"/>
    <mergeCell ref="B7:B8"/>
    <mergeCell ref="C7:F7"/>
    <mergeCell ref="G7:H7"/>
    <mergeCell ref="I7:J7"/>
    <mergeCell ref="K7:L7"/>
    <mergeCell ref="I6:J6"/>
    <mergeCell ref="K6:L6"/>
    <mergeCell ref="L1:M1"/>
    <mergeCell ref="A2:E2"/>
    <mergeCell ref="A3:M3"/>
    <mergeCell ref="A4:F4"/>
    <mergeCell ref="A5:M5"/>
  </mergeCells>
  <pageMargins left="0.70866141732283472" right="0.51181102362204722" top="0.47244094488188981" bottom="0.55118110236220474" header="0.31496062992125984" footer="0.31496062992125984"/>
  <pageSetup scale="73" fitToHeight="2" orientation="landscape" r:id="rId1"/>
  <headerFooter>
    <oddFooter>&amp;C&amp;P de &amp;N</oddFooter>
  </headerFooter>
  <colBreaks count="1" manualBreakCount="1">
    <brk id="13" max="6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M63"/>
  <sheetViews>
    <sheetView view="pageBreakPreview" zoomScale="90" zoomScaleNormal="87" zoomScaleSheetLayoutView="90" workbookViewId="0">
      <pane ySplit="8" topLeftCell="A30" activePane="bottomLeft" state="frozen"/>
      <selection activeCell="C31" sqref="C31"/>
      <selection pane="bottomLeft" activeCell="I47" sqref="I47"/>
    </sheetView>
  </sheetViews>
  <sheetFormatPr baseColWidth="10" defaultColWidth="11.42578125" defaultRowHeight="12.75" x14ac:dyDescent="0.2"/>
  <cols>
    <col min="1" max="1" width="11.42578125" style="2"/>
    <col min="2" max="2" width="17" style="2" customWidth="1"/>
    <col min="3" max="3" width="11.42578125" style="2"/>
    <col min="4" max="4" width="12" style="2" customWidth="1"/>
    <col min="5" max="5" width="12.140625" style="2" customWidth="1"/>
    <col min="6" max="6" width="12.85546875" style="2" bestFit="1" customWidth="1"/>
    <col min="7" max="7" width="11.42578125" style="2"/>
    <col min="8" max="8" width="15.85546875" style="2" customWidth="1"/>
    <col min="9" max="9" width="14.42578125" style="2" bestFit="1" customWidth="1"/>
    <col min="10" max="10" width="14.7109375" style="2" customWidth="1"/>
    <col min="11" max="12" width="11.42578125" style="2"/>
    <col min="13" max="13" width="14.85546875" style="2" customWidth="1"/>
    <col min="14" max="16384" width="11.42578125" style="2"/>
  </cols>
  <sheetData>
    <row r="1" spans="1:13" ht="18" customHeight="1" x14ac:dyDescent="0.25">
      <c r="A1" s="24"/>
      <c r="B1" s="24"/>
      <c r="C1" s="24"/>
      <c r="D1" s="24"/>
      <c r="E1" s="24"/>
      <c r="F1" s="24"/>
      <c r="G1" s="25"/>
      <c r="H1" s="25"/>
      <c r="I1" s="25"/>
      <c r="J1" s="24"/>
      <c r="K1" s="26"/>
      <c r="L1" s="326" t="s">
        <v>121</v>
      </c>
      <c r="M1" s="326"/>
    </row>
    <row r="2" spans="1:13" ht="15" x14ac:dyDescent="0.25">
      <c r="A2" s="327" t="s">
        <v>22</v>
      </c>
      <c r="B2" s="327"/>
      <c r="C2" s="327"/>
      <c r="D2" s="327"/>
      <c r="E2" s="327"/>
      <c r="F2" s="21"/>
      <c r="G2" s="21"/>
      <c r="H2" s="27"/>
      <c r="I2" s="27"/>
      <c r="J2" s="23"/>
      <c r="K2" s="28"/>
      <c r="L2" s="22"/>
      <c r="M2" s="23"/>
    </row>
    <row r="3" spans="1:13" ht="15" x14ac:dyDescent="0.25">
      <c r="A3" s="328" t="s">
        <v>21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</row>
    <row r="4" spans="1:13" ht="15" x14ac:dyDescent="0.25">
      <c r="A4" s="338" t="s">
        <v>126</v>
      </c>
      <c r="B4" s="338"/>
      <c r="C4" s="338"/>
      <c r="D4" s="338"/>
      <c r="E4" s="338"/>
      <c r="F4" s="338"/>
      <c r="G4" s="29"/>
      <c r="H4" s="29"/>
      <c r="I4" s="29"/>
      <c r="J4" s="29"/>
      <c r="K4" s="29"/>
      <c r="L4" s="29"/>
      <c r="M4" s="23"/>
    </row>
    <row r="5" spans="1:13" ht="14.25" customHeight="1" x14ac:dyDescent="0.25">
      <c r="A5" s="339" t="s">
        <v>84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</row>
    <row r="6" spans="1:13" ht="14.25" thickBot="1" x14ac:dyDescent="0.3">
      <c r="A6" s="9"/>
      <c r="B6" s="9"/>
      <c r="C6" s="9"/>
      <c r="D6" s="9"/>
      <c r="E6" s="9"/>
      <c r="F6" s="9"/>
      <c r="G6" s="9"/>
      <c r="H6" s="10"/>
      <c r="I6" s="329"/>
      <c r="J6" s="329"/>
      <c r="K6" s="330"/>
      <c r="L6" s="330"/>
      <c r="M6" s="10"/>
    </row>
    <row r="7" spans="1:13" ht="15.75" customHeight="1" x14ac:dyDescent="0.2">
      <c r="A7" s="324" t="s">
        <v>2</v>
      </c>
      <c r="B7" s="324" t="s">
        <v>3</v>
      </c>
      <c r="C7" s="331" t="s">
        <v>1</v>
      </c>
      <c r="D7" s="332"/>
      <c r="E7" s="332"/>
      <c r="F7" s="333"/>
      <c r="G7" s="334" t="s">
        <v>4</v>
      </c>
      <c r="H7" s="335"/>
      <c r="I7" s="336" t="s">
        <v>5</v>
      </c>
      <c r="J7" s="337"/>
      <c r="K7" s="322" t="s">
        <v>6</v>
      </c>
      <c r="L7" s="323"/>
      <c r="M7" s="324" t="s">
        <v>7</v>
      </c>
    </row>
    <row r="8" spans="1:13" ht="15" customHeight="1" thickBot="1" x14ac:dyDescent="0.25">
      <c r="A8" s="340"/>
      <c r="B8" s="340"/>
      <c r="C8" s="138" t="s">
        <v>0</v>
      </c>
      <c r="D8" s="138" t="s">
        <v>8</v>
      </c>
      <c r="E8" s="138" t="s">
        <v>24</v>
      </c>
      <c r="F8" s="139" t="s">
        <v>9</v>
      </c>
      <c r="G8" s="140" t="s">
        <v>2</v>
      </c>
      <c r="H8" s="141" t="s">
        <v>10</v>
      </c>
      <c r="I8" s="140" t="s">
        <v>11</v>
      </c>
      <c r="J8" s="133" t="s">
        <v>12</v>
      </c>
      <c r="K8" s="134" t="s">
        <v>13</v>
      </c>
      <c r="L8" s="136" t="s">
        <v>2</v>
      </c>
      <c r="M8" s="340"/>
    </row>
    <row r="9" spans="1:13" x14ac:dyDescent="0.2">
      <c r="A9" s="215" t="s">
        <v>14</v>
      </c>
      <c r="B9" s="217">
        <f>SUM(B10:B11)</f>
        <v>64643.94</v>
      </c>
      <c r="C9" s="217">
        <f t="shared" ref="C9:F9" si="0">SUM(C10:C11)</f>
        <v>0</v>
      </c>
      <c r="D9" s="217">
        <f t="shared" si="0"/>
        <v>0</v>
      </c>
      <c r="E9" s="217">
        <f t="shared" si="0"/>
        <v>0</v>
      </c>
      <c r="F9" s="217">
        <f t="shared" si="0"/>
        <v>0</v>
      </c>
      <c r="G9" s="236"/>
      <c r="H9" s="266">
        <f>SUM(H10:H11)</f>
        <v>64643.94</v>
      </c>
      <c r="I9" s="244"/>
      <c r="J9" s="247"/>
      <c r="K9" s="250"/>
      <c r="L9" s="255"/>
      <c r="M9" s="142"/>
    </row>
    <row r="10" spans="1:13" x14ac:dyDescent="0.2">
      <c r="A10" s="120">
        <v>44211</v>
      </c>
      <c r="B10" s="219">
        <v>33864.870000000003</v>
      </c>
      <c r="C10" s="226"/>
      <c r="D10" s="226"/>
      <c r="E10" s="218"/>
      <c r="F10" s="232">
        <f>+C10+D10+E10</f>
        <v>0</v>
      </c>
      <c r="G10" s="237">
        <v>44211</v>
      </c>
      <c r="H10" s="219">
        <v>33864.870000000003</v>
      </c>
      <c r="I10" s="245" t="s">
        <v>91</v>
      </c>
      <c r="J10" s="248" t="s">
        <v>26</v>
      </c>
      <c r="K10" s="251" t="s">
        <v>85</v>
      </c>
      <c r="L10" s="239">
        <v>44211</v>
      </c>
      <c r="M10" s="135"/>
    </row>
    <row r="11" spans="1:13" x14ac:dyDescent="0.2">
      <c r="A11" s="198">
        <v>44211</v>
      </c>
      <c r="B11" s="220">
        <v>30779.07</v>
      </c>
      <c r="C11" s="227"/>
      <c r="D11" s="227"/>
      <c r="E11" s="231"/>
      <c r="F11" s="233"/>
      <c r="G11" s="238">
        <v>44211</v>
      </c>
      <c r="H11" s="220">
        <v>30779.07</v>
      </c>
      <c r="I11" s="246" t="s">
        <v>91</v>
      </c>
      <c r="J11" s="249"/>
      <c r="K11" s="252" t="s">
        <v>85</v>
      </c>
      <c r="L11" s="240">
        <v>44211</v>
      </c>
      <c r="M11" s="212"/>
    </row>
    <row r="12" spans="1:13" x14ac:dyDescent="0.2">
      <c r="A12" s="216" t="s">
        <v>15</v>
      </c>
      <c r="B12" s="221">
        <f>SUM(B13:B14)</f>
        <v>119131.98999999999</v>
      </c>
      <c r="C12" s="221">
        <f t="shared" ref="C12:F12" si="1">SUM(C13:C14)</f>
        <v>0</v>
      </c>
      <c r="D12" s="221">
        <f t="shared" si="1"/>
        <v>0</v>
      </c>
      <c r="E12" s="221">
        <f t="shared" si="1"/>
        <v>0</v>
      </c>
      <c r="F12" s="221">
        <f t="shared" si="1"/>
        <v>0</v>
      </c>
      <c r="G12" s="222"/>
      <c r="H12" s="267">
        <f>SUM(H13:H14)</f>
        <v>119131.98999999999</v>
      </c>
      <c r="I12" s="241"/>
      <c r="J12" s="248"/>
      <c r="K12" s="251"/>
      <c r="L12" s="256"/>
      <c r="M12" s="143"/>
    </row>
    <row r="13" spans="1:13" x14ac:dyDescent="0.2">
      <c r="A13" s="120">
        <v>44242</v>
      </c>
      <c r="B13" s="222">
        <v>57261.74</v>
      </c>
      <c r="C13" s="126"/>
      <c r="D13" s="126"/>
      <c r="E13" s="126"/>
      <c r="F13" s="232">
        <f t="shared" ref="F13:F22" si="2">+C13+D13+E13</f>
        <v>0</v>
      </c>
      <c r="G13" s="239">
        <v>44242</v>
      </c>
      <c r="H13" s="222">
        <v>57261.74</v>
      </c>
      <c r="I13" s="245" t="s">
        <v>91</v>
      </c>
      <c r="J13" s="248" t="s">
        <v>26</v>
      </c>
      <c r="K13" s="251" t="s">
        <v>86</v>
      </c>
      <c r="L13" s="239">
        <v>44242</v>
      </c>
      <c r="M13" s="143"/>
    </row>
    <row r="14" spans="1:13" x14ac:dyDescent="0.2">
      <c r="A14" s="198">
        <v>44242</v>
      </c>
      <c r="B14" s="223">
        <v>61870.25</v>
      </c>
      <c r="C14" s="228"/>
      <c r="D14" s="228"/>
      <c r="E14" s="228"/>
      <c r="F14" s="233"/>
      <c r="G14" s="240">
        <v>44242</v>
      </c>
      <c r="H14" s="223">
        <v>61870.25</v>
      </c>
      <c r="I14" s="246" t="s">
        <v>91</v>
      </c>
      <c r="J14" s="249" t="s">
        <v>26</v>
      </c>
      <c r="K14" s="252" t="s">
        <v>86</v>
      </c>
      <c r="L14" s="240">
        <v>44242</v>
      </c>
      <c r="M14" s="213"/>
    </row>
    <row r="15" spans="1:13" x14ac:dyDescent="0.2">
      <c r="A15" s="216" t="s">
        <v>16</v>
      </c>
      <c r="B15" s="221">
        <f>SUM(B16:B17)</f>
        <v>109199.22</v>
      </c>
      <c r="C15" s="221">
        <f t="shared" ref="C15:F15" si="3">SUM(C16:C17)</f>
        <v>0</v>
      </c>
      <c r="D15" s="221">
        <f t="shared" si="3"/>
        <v>0</v>
      </c>
      <c r="E15" s="221">
        <f t="shared" si="3"/>
        <v>0</v>
      </c>
      <c r="F15" s="221">
        <f t="shared" si="3"/>
        <v>0</v>
      </c>
      <c r="G15" s="241"/>
      <c r="H15" s="267">
        <f>SUM(H16:H17)</f>
        <v>109199.22</v>
      </c>
      <c r="I15" s="224"/>
      <c r="J15" s="248"/>
      <c r="K15" s="251"/>
      <c r="L15" s="256"/>
      <c r="M15" s="143"/>
    </row>
    <row r="16" spans="1:13" x14ac:dyDescent="0.2">
      <c r="A16" s="117">
        <v>44267</v>
      </c>
      <c r="B16" s="222">
        <v>54252.31</v>
      </c>
      <c r="C16" s="126"/>
      <c r="D16" s="126"/>
      <c r="E16" s="126"/>
      <c r="F16" s="232">
        <f t="shared" si="2"/>
        <v>0</v>
      </c>
      <c r="G16" s="239">
        <v>44267</v>
      </c>
      <c r="H16" s="222">
        <v>54252.31</v>
      </c>
      <c r="I16" s="245" t="s">
        <v>91</v>
      </c>
      <c r="J16" s="248" t="s">
        <v>26</v>
      </c>
      <c r="K16" s="251" t="s">
        <v>87</v>
      </c>
      <c r="L16" s="239">
        <v>44267</v>
      </c>
      <c r="M16" s="143"/>
    </row>
    <row r="17" spans="1:13" x14ac:dyDescent="0.2">
      <c r="A17" s="117">
        <v>44267</v>
      </c>
      <c r="B17" s="223">
        <v>54946.91</v>
      </c>
      <c r="C17" s="228"/>
      <c r="D17" s="228"/>
      <c r="E17" s="228"/>
      <c r="F17" s="233"/>
      <c r="G17" s="240">
        <v>44267</v>
      </c>
      <c r="H17" s="223">
        <v>54946.91</v>
      </c>
      <c r="I17" s="246" t="s">
        <v>91</v>
      </c>
      <c r="J17" s="249" t="s">
        <v>26</v>
      </c>
      <c r="K17" s="252" t="s">
        <v>87</v>
      </c>
      <c r="L17" s="240">
        <v>44267</v>
      </c>
      <c r="M17" s="213"/>
    </row>
    <row r="18" spans="1:13" x14ac:dyDescent="0.2">
      <c r="A18" s="57" t="s">
        <v>17</v>
      </c>
      <c r="B18" s="221">
        <f>SUM(B19:B20)</f>
        <v>101132.57</v>
      </c>
      <c r="C18" s="221">
        <f t="shared" ref="C18:F18" si="4">SUM(C19:C20)</f>
        <v>0</v>
      </c>
      <c r="D18" s="221">
        <f t="shared" si="4"/>
        <v>0</v>
      </c>
      <c r="E18" s="221">
        <f t="shared" si="4"/>
        <v>0</v>
      </c>
      <c r="F18" s="221">
        <f t="shared" si="4"/>
        <v>0</v>
      </c>
      <c r="G18" s="222"/>
      <c r="H18" s="267">
        <f>SUM(H19:H20)</f>
        <v>101132.57</v>
      </c>
      <c r="I18" s="224"/>
      <c r="J18" s="248"/>
      <c r="K18" s="251"/>
      <c r="L18" s="256"/>
      <c r="M18" s="143"/>
    </row>
    <row r="19" spans="1:13" x14ac:dyDescent="0.2">
      <c r="A19" s="101">
        <v>44301</v>
      </c>
      <c r="B19" s="222">
        <v>50657.85</v>
      </c>
      <c r="C19" s="126"/>
      <c r="D19" s="126"/>
      <c r="E19" s="126"/>
      <c r="F19" s="232">
        <f t="shared" si="2"/>
        <v>0</v>
      </c>
      <c r="G19" s="239">
        <v>44301</v>
      </c>
      <c r="H19" s="222">
        <v>50657.85</v>
      </c>
      <c r="I19" s="245" t="s">
        <v>91</v>
      </c>
      <c r="J19" s="248" t="s">
        <v>26</v>
      </c>
      <c r="K19" s="251" t="s">
        <v>88</v>
      </c>
      <c r="L19" s="239">
        <v>44301</v>
      </c>
      <c r="M19" s="143"/>
    </row>
    <row r="20" spans="1:13" x14ac:dyDescent="0.2">
      <c r="A20" s="198">
        <v>44301</v>
      </c>
      <c r="B20" s="223">
        <v>50474.720000000001</v>
      </c>
      <c r="C20" s="228"/>
      <c r="D20" s="228"/>
      <c r="E20" s="228"/>
      <c r="F20" s="233"/>
      <c r="G20" s="240">
        <v>44301</v>
      </c>
      <c r="H20" s="223">
        <v>50474.720000000001</v>
      </c>
      <c r="I20" s="246" t="s">
        <v>91</v>
      </c>
      <c r="J20" s="249" t="s">
        <v>26</v>
      </c>
      <c r="K20" s="252" t="s">
        <v>88</v>
      </c>
      <c r="L20" s="240">
        <v>44301</v>
      </c>
      <c r="M20" s="213"/>
    </row>
    <row r="21" spans="1:13" x14ac:dyDescent="0.2">
      <c r="A21" s="79" t="s">
        <v>18</v>
      </c>
      <c r="B21" s="221">
        <f>SUM(B22:B23)</f>
        <v>120986.81</v>
      </c>
      <c r="C21" s="221">
        <f t="shared" ref="C21:F21" si="5">SUM(C22:C23)</f>
        <v>0</v>
      </c>
      <c r="D21" s="221">
        <f t="shared" si="5"/>
        <v>0</v>
      </c>
      <c r="E21" s="221">
        <f t="shared" si="5"/>
        <v>0</v>
      </c>
      <c r="F21" s="221">
        <f t="shared" si="5"/>
        <v>0</v>
      </c>
      <c r="G21" s="222"/>
      <c r="H21" s="267">
        <f>SUM(H22:H23)</f>
        <v>120986.81</v>
      </c>
      <c r="I21" s="224"/>
      <c r="J21" s="248"/>
      <c r="K21" s="251"/>
      <c r="L21" s="256"/>
      <c r="M21" s="143"/>
    </row>
    <row r="22" spans="1:13" s="18" customFormat="1" x14ac:dyDescent="0.2">
      <c r="A22" s="119">
        <v>44330</v>
      </c>
      <c r="B22" s="224">
        <v>59609.42</v>
      </c>
      <c r="C22" s="229"/>
      <c r="D22" s="229"/>
      <c r="E22" s="229"/>
      <c r="F22" s="234">
        <f t="shared" si="2"/>
        <v>0</v>
      </c>
      <c r="G22" s="242">
        <v>44330</v>
      </c>
      <c r="H22" s="224">
        <v>59609.42</v>
      </c>
      <c r="I22" s="245" t="s">
        <v>91</v>
      </c>
      <c r="J22" s="248" t="s">
        <v>26</v>
      </c>
      <c r="K22" s="253" t="s">
        <v>89</v>
      </c>
      <c r="L22" s="242">
        <v>44330</v>
      </c>
      <c r="M22" s="137"/>
    </row>
    <row r="23" spans="1:13" s="18" customFormat="1" x14ac:dyDescent="0.2">
      <c r="A23" s="119">
        <v>44330</v>
      </c>
      <c r="B23" s="225">
        <v>61377.39</v>
      </c>
      <c r="C23" s="230"/>
      <c r="D23" s="230"/>
      <c r="E23" s="230"/>
      <c r="F23" s="235"/>
      <c r="G23" s="243">
        <v>44330</v>
      </c>
      <c r="H23" s="225">
        <v>61377.39</v>
      </c>
      <c r="I23" s="246" t="s">
        <v>91</v>
      </c>
      <c r="J23" s="249" t="s">
        <v>26</v>
      </c>
      <c r="K23" s="254" t="s">
        <v>89</v>
      </c>
      <c r="L23" s="243">
        <v>44330</v>
      </c>
      <c r="M23" s="214"/>
    </row>
    <row r="24" spans="1:13" x14ac:dyDescent="0.2">
      <c r="A24" s="57" t="s">
        <v>19</v>
      </c>
      <c r="B24" s="221">
        <f>SUM(B25:B26)</f>
        <v>110210.45</v>
      </c>
      <c r="C24" s="221">
        <f t="shared" ref="C24:F24" si="6">SUM(C25:C26)</f>
        <v>0</v>
      </c>
      <c r="D24" s="221">
        <f t="shared" si="6"/>
        <v>0</v>
      </c>
      <c r="E24" s="221">
        <f t="shared" si="6"/>
        <v>0</v>
      </c>
      <c r="F24" s="221">
        <f t="shared" si="6"/>
        <v>0</v>
      </c>
      <c r="G24" s="222"/>
      <c r="H24" s="267">
        <f>SUM(H25:H26)</f>
        <v>110210.45</v>
      </c>
      <c r="I24" s="224"/>
      <c r="J24" s="248"/>
      <c r="K24" s="251"/>
      <c r="L24" s="256"/>
      <c r="M24" s="143"/>
    </row>
    <row r="25" spans="1:13" x14ac:dyDescent="0.2">
      <c r="A25" s="101">
        <v>44362</v>
      </c>
      <c r="B25" s="222">
        <v>55103.839999999997</v>
      </c>
      <c r="C25" s="126"/>
      <c r="D25" s="126"/>
      <c r="E25" s="126"/>
      <c r="F25" s="232">
        <f t="shared" ref="F25:F35" si="7">+C25+D25+E25</f>
        <v>0</v>
      </c>
      <c r="G25" s="239">
        <v>44362</v>
      </c>
      <c r="H25" s="222">
        <v>55103.839999999997</v>
      </c>
      <c r="I25" s="245" t="s">
        <v>91</v>
      </c>
      <c r="J25" s="248" t="s">
        <v>26</v>
      </c>
      <c r="K25" s="251" t="s">
        <v>90</v>
      </c>
      <c r="L25" s="239">
        <v>44362</v>
      </c>
      <c r="M25" s="143"/>
    </row>
    <row r="26" spans="1:13" x14ac:dyDescent="0.2">
      <c r="A26" s="120">
        <v>44362</v>
      </c>
      <c r="B26" s="223">
        <v>55106.61</v>
      </c>
      <c r="C26" s="228"/>
      <c r="D26" s="228"/>
      <c r="E26" s="228"/>
      <c r="F26" s="233">
        <f t="shared" si="7"/>
        <v>0</v>
      </c>
      <c r="G26" s="240">
        <v>44362</v>
      </c>
      <c r="H26" s="223">
        <v>55106.61</v>
      </c>
      <c r="I26" s="246" t="s">
        <v>91</v>
      </c>
      <c r="J26" s="249" t="s">
        <v>26</v>
      </c>
      <c r="K26" s="252" t="s">
        <v>90</v>
      </c>
      <c r="L26" s="240">
        <v>44362</v>
      </c>
      <c r="M26" s="213"/>
    </row>
    <row r="27" spans="1:13" x14ac:dyDescent="0.2">
      <c r="A27" s="57" t="s">
        <v>92</v>
      </c>
      <c r="B27" s="221">
        <f>SUM(B28:B29)</f>
        <v>115140.08</v>
      </c>
      <c r="C27" s="221">
        <f t="shared" ref="C27:F27" si="8">SUM(C28:C29)</f>
        <v>0</v>
      </c>
      <c r="D27" s="221">
        <f t="shared" si="8"/>
        <v>0</v>
      </c>
      <c r="E27" s="221">
        <f t="shared" si="8"/>
        <v>0</v>
      </c>
      <c r="F27" s="221">
        <f t="shared" si="8"/>
        <v>0</v>
      </c>
      <c r="G27" s="239"/>
      <c r="H27" s="267">
        <f>SUM(H28:H29)</f>
        <v>115140.08</v>
      </c>
      <c r="I27" s="245"/>
      <c r="J27" s="248"/>
      <c r="K27" s="251"/>
      <c r="L27" s="239"/>
      <c r="M27" s="143"/>
    </row>
    <row r="28" spans="1:13" x14ac:dyDescent="0.2">
      <c r="A28" s="120">
        <v>44392</v>
      </c>
      <c r="B28" s="222">
        <v>56707.8</v>
      </c>
      <c r="C28" s="126"/>
      <c r="D28" s="126"/>
      <c r="E28" s="126"/>
      <c r="F28" s="232">
        <f t="shared" si="7"/>
        <v>0</v>
      </c>
      <c r="G28" s="239">
        <v>44392</v>
      </c>
      <c r="H28" s="222">
        <v>56707.8</v>
      </c>
      <c r="I28" s="245" t="s">
        <v>91</v>
      </c>
      <c r="J28" s="248" t="s">
        <v>26</v>
      </c>
      <c r="K28" s="251" t="s">
        <v>118</v>
      </c>
      <c r="L28" s="239">
        <v>44392</v>
      </c>
      <c r="M28" s="143"/>
    </row>
    <row r="29" spans="1:13" x14ac:dyDescent="0.2">
      <c r="A29" s="120">
        <v>44392</v>
      </c>
      <c r="B29" s="223">
        <v>58432.28</v>
      </c>
      <c r="C29" s="228"/>
      <c r="D29" s="228"/>
      <c r="E29" s="228"/>
      <c r="F29" s="233">
        <f t="shared" si="7"/>
        <v>0</v>
      </c>
      <c r="G29" s="240">
        <v>44392</v>
      </c>
      <c r="H29" s="223">
        <v>58432.28</v>
      </c>
      <c r="I29" s="246" t="s">
        <v>91</v>
      </c>
      <c r="J29" s="249" t="s">
        <v>26</v>
      </c>
      <c r="K29" s="252" t="s">
        <v>118</v>
      </c>
      <c r="L29" s="240">
        <v>44392</v>
      </c>
      <c r="M29" s="213"/>
    </row>
    <row r="30" spans="1:13" x14ac:dyDescent="0.2">
      <c r="A30" s="57" t="s">
        <v>94</v>
      </c>
      <c r="B30" s="221">
        <f>SUM(B31:B32)</f>
        <v>110891.11</v>
      </c>
      <c r="C30" s="221">
        <f t="shared" ref="C30:F30" si="9">SUM(C31:C32)</f>
        <v>0</v>
      </c>
      <c r="D30" s="221">
        <f t="shared" si="9"/>
        <v>0</v>
      </c>
      <c r="E30" s="221">
        <f t="shared" si="9"/>
        <v>0</v>
      </c>
      <c r="F30" s="221">
        <f t="shared" si="9"/>
        <v>0</v>
      </c>
      <c r="G30" s="239"/>
      <c r="H30" s="267">
        <f>SUM(H31:H32)</f>
        <v>110891.11</v>
      </c>
      <c r="I30" s="245"/>
      <c r="J30" s="248"/>
      <c r="K30" s="251"/>
      <c r="L30" s="239"/>
      <c r="M30" s="143"/>
    </row>
    <row r="31" spans="1:13" x14ac:dyDescent="0.2">
      <c r="A31" s="120">
        <v>44421</v>
      </c>
      <c r="B31" s="222">
        <v>55405.66</v>
      </c>
      <c r="C31" s="126"/>
      <c r="D31" s="126"/>
      <c r="E31" s="126"/>
      <c r="F31" s="232">
        <f t="shared" si="7"/>
        <v>0</v>
      </c>
      <c r="G31" s="239">
        <v>44421</v>
      </c>
      <c r="H31" s="222">
        <v>55405.66</v>
      </c>
      <c r="I31" s="245" t="s">
        <v>91</v>
      </c>
      <c r="J31" s="248" t="s">
        <v>26</v>
      </c>
      <c r="K31" s="251" t="s">
        <v>119</v>
      </c>
      <c r="L31" s="239">
        <v>44421</v>
      </c>
      <c r="M31" s="143"/>
    </row>
    <row r="32" spans="1:13" x14ac:dyDescent="0.2">
      <c r="A32" s="120">
        <v>44421</v>
      </c>
      <c r="B32" s="223">
        <v>55485.45</v>
      </c>
      <c r="C32" s="228"/>
      <c r="D32" s="228"/>
      <c r="E32" s="228"/>
      <c r="F32" s="233">
        <f t="shared" si="7"/>
        <v>0</v>
      </c>
      <c r="G32" s="240">
        <v>44421</v>
      </c>
      <c r="H32" s="223">
        <v>55485.45</v>
      </c>
      <c r="I32" s="246" t="s">
        <v>91</v>
      </c>
      <c r="J32" s="249" t="s">
        <v>26</v>
      </c>
      <c r="K32" s="252" t="s">
        <v>119</v>
      </c>
      <c r="L32" s="240">
        <v>44421</v>
      </c>
      <c r="M32" s="213"/>
    </row>
    <row r="33" spans="1:13" x14ac:dyDescent="0.2">
      <c r="A33" s="57" t="s">
        <v>96</v>
      </c>
      <c r="B33" s="221">
        <f>SUM(B34:B35)</f>
        <v>111922.19</v>
      </c>
      <c r="C33" s="221">
        <f t="shared" ref="C33:F33" si="10">SUM(C34:C35)</f>
        <v>0</v>
      </c>
      <c r="D33" s="221">
        <f t="shared" si="10"/>
        <v>0</v>
      </c>
      <c r="E33" s="221">
        <f t="shared" si="10"/>
        <v>0</v>
      </c>
      <c r="F33" s="221">
        <f t="shared" si="10"/>
        <v>0</v>
      </c>
      <c r="G33" s="239"/>
      <c r="H33" s="267">
        <f>SUM(H34:H35)</f>
        <v>111922.19</v>
      </c>
      <c r="I33" s="245"/>
      <c r="J33" s="248"/>
      <c r="K33" s="251"/>
      <c r="L33" s="239"/>
      <c r="M33" s="143"/>
    </row>
    <row r="34" spans="1:13" x14ac:dyDescent="0.2">
      <c r="A34" s="120">
        <v>44454</v>
      </c>
      <c r="B34" s="222">
        <v>59634.31</v>
      </c>
      <c r="C34" s="126"/>
      <c r="D34" s="126"/>
      <c r="E34" s="126"/>
      <c r="F34" s="232">
        <f t="shared" si="7"/>
        <v>0</v>
      </c>
      <c r="G34" s="239">
        <v>44454</v>
      </c>
      <c r="H34" s="222">
        <v>59634.31</v>
      </c>
      <c r="I34" s="245" t="s">
        <v>91</v>
      </c>
      <c r="J34" s="248" t="s">
        <v>26</v>
      </c>
      <c r="K34" s="251" t="s">
        <v>120</v>
      </c>
      <c r="L34" s="239">
        <v>44454</v>
      </c>
      <c r="M34" s="143"/>
    </row>
    <row r="35" spans="1:13" x14ac:dyDescent="0.2">
      <c r="A35" s="120">
        <v>44454</v>
      </c>
      <c r="B35" s="222">
        <v>52287.88</v>
      </c>
      <c r="C35" s="126"/>
      <c r="D35" s="126"/>
      <c r="E35" s="126"/>
      <c r="F35" s="232">
        <f t="shared" si="7"/>
        <v>0</v>
      </c>
      <c r="G35" s="239">
        <v>44454</v>
      </c>
      <c r="H35" s="222">
        <v>52287.88</v>
      </c>
      <c r="I35" s="245" t="s">
        <v>91</v>
      </c>
      <c r="J35" s="248" t="s">
        <v>26</v>
      </c>
      <c r="K35" s="251" t="s">
        <v>120</v>
      </c>
      <c r="L35" s="239">
        <v>44454</v>
      </c>
      <c r="M35" s="143"/>
    </row>
    <row r="36" spans="1:13" x14ac:dyDescent="0.2">
      <c r="A36" s="57" t="s">
        <v>128</v>
      </c>
      <c r="B36" s="203">
        <f>SUM(B37:B38)</f>
        <v>100706.36</v>
      </c>
      <c r="C36" s="203">
        <f t="shared" ref="C36" si="11">SUM(C37:C38)</f>
        <v>0</v>
      </c>
      <c r="D36" s="203">
        <f t="shared" ref="D36" si="12">SUM(D37:D38)</f>
        <v>0</v>
      </c>
      <c r="E36" s="203">
        <f t="shared" ref="E36" si="13">SUM(E37:E38)</f>
        <v>0</v>
      </c>
      <c r="F36" s="203">
        <f t="shared" ref="F36" si="14">SUM(F37:F38)</f>
        <v>0</v>
      </c>
      <c r="G36" s="257"/>
      <c r="H36" s="268">
        <f>SUM(H37:H38)</f>
        <v>100706.36</v>
      </c>
      <c r="I36" s="258"/>
      <c r="J36" s="259"/>
      <c r="K36" s="260"/>
      <c r="L36" s="257"/>
      <c r="M36" s="261"/>
    </row>
    <row r="37" spans="1:13" x14ac:dyDescent="0.2">
      <c r="A37" s="120">
        <v>44482</v>
      </c>
      <c r="B37" s="222">
        <v>47156.61</v>
      </c>
      <c r="C37" s="126"/>
      <c r="D37" s="126"/>
      <c r="E37" s="126"/>
      <c r="F37" s="232">
        <f t="shared" ref="F37:F38" si="15">+C37+D37+E37</f>
        <v>0</v>
      </c>
      <c r="G37" s="239">
        <v>44482</v>
      </c>
      <c r="H37" s="222">
        <v>47156.61</v>
      </c>
      <c r="I37" s="245" t="s">
        <v>91</v>
      </c>
      <c r="J37" s="248" t="s">
        <v>133</v>
      </c>
      <c r="K37" s="251" t="s">
        <v>140</v>
      </c>
      <c r="L37" s="239">
        <v>44482</v>
      </c>
      <c r="M37" s="143"/>
    </row>
    <row r="38" spans="1:13" x14ac:dyDescent="0.2">
      <c r="A38" s="120">
        <v>44482</v>
      </c>
      <c r="B38" s="222">
        <v>53549.75</v>
      </c>
      <c r="C38" s="126"/>
      <c r="D38" s="126"/>
      <c r="E38" s="126"/>
      <c r="F38" s="232">
        <f t="shared" si="15"/>
        <v>0</v>
      </c>
      <c r="G38" s="239">
        <v>44482</v>
      </c>
      <c r="H38" s="222">
        <v>53549.75</v>
      </c>
      <c r="I38" s="245" t="s">
        <v>91</v>
      </c>
      <c r="J38" s="248" t="s">
        <v>133</v>
      </c>
      <c r="K38" s="251" t="s">
        <v>140</v>
      </c>
      <c r="L38" s="239">
        <v>44482</v>
      </c>
      <c r="M38" s="143"/>
    </row>
    <row r="39" spans="1:13" x14ac:dyDescent="0.2">
      <c r="A39" s="57" t="s">
        <v>129</v>
      </c>
      <c r="B39" s="203">
        <f>SUM(B40:B41)</f>
        <v>105777.9</v>
      </c>
      <c r="C39" s="203">
        <f t="shared" ref="C39" si="16">SUM(C40:C41)</f>
        <v>0</v>
      </c>
      <c r="D39" s="203">
        <f t="shared" ref="D39" si="17">SUM(D40:D41)</f>
        <v>0</v>
      </c>
      <c r="E39" s="203">
        <f t="shared" ref="E39" si="18">SUM(E40:E41)</f>
        <v>0</v>
      </c>
      <c r="F39" s="203">
        <f t="shared" ref="F39" si="19">SUM(F40:F41)</f>
        <v>0</v>
      </c>
      <c r="G39" s="257"/>
      <c r="H39" s="268">
        <f>SUM(H40:H41)</f>
        <v>105777.9</v>
      </c>
      <c r="I39" s="258"/>
      <c r="J39" s="259"/>
      <c r="K39" s="260"/>
      <c r="L39" s="257"/>
      <c r="M39" s="261"/>
    </row>
    <row r="40" spans="1:13" x14ac:dyDescent="0.2">
      <c r="A40" s="120">
        <v>44512</v>
      </c>
      <c r="B40" s="222">
        <v>50764.88</v>
      </c>
      <c r="C40" s="126"/>
      <c r="D40" s="126"/>
      <c r="E40" s="126"/>
      <c r="F40" s="232">
        <f t="shared" ref="F40:F41" si="20">+C40+D40+E40</f>
        <v>0</v>
      </c>
      <c r="G40" s="239">
        <v>44512</v>
      </c>
      <c r="H40" s="222">
        <v>50764.88</v>
      </c>
      <c r="I40" s="245" t="s">
        <v>91</v>
      </c>
      <c r="J40" s="248" t="s">
        <v>133</v>
      </c>
      <c r="K40" s="251" t="s">
        <v>141</v>
      </c>
      <c r="L40" s="239">
        <v>44512</v>
      </c>
      <c r="M40" s="143"/>
    </row>
    <row r="41" spans="1:13" x14ac:dyDescent="0.2">
      <c r="A41" s="120">
        <v>44512</v>
      </c>
      <c r="B41" s="222">
        <v>55013.02</v>
      </c>
      <c r="C41" s="126"/>
      <c r="D41" s="126"/>
      <c r="E41" s="126"/>
      <c r="F41" s="232">
        <f t="shared" si="20"/>
        <v>0</v>
      </c>
      <c r="G41" s="239">
        <v>44512</v>
      </c>
      <c r="H41" s="222">
        <v>55013.02</v>
      </c>
      <c r="I41" s="245" t="s">
        <v>91</v>
      </c>
      <c r="J41" s="248" t="s">
        <v>133</v>
      </c>
      <c r="K41" s="251" t="s">
        <v>141</v>
      </c>
      <c r="L41" s="239">
        <v>44512</v>
      </c>
      <c r="M41" s="143"/>
    </row>
    <row r="42" spans="1:13" x14ac:dyDescent="0.2">
      <c r="A42" s="57" t="s">
        <v>130</v>
      </c>
      <c r="B42" s="203">
        <f>SUM(B43:B44)</f>
        <v>108089.07</v>
      </c>
      <c r="C42" s="203">
        <f t="shared" ref="C42" si="21">SUM(C43:C44)</f>
        <v>0</v>
      </c>
      <c r="D42" s="203">
        <f t="shared" ref="D42" si="22">SUM(D43:D44)</f>
        <v>0</v>
      </c>
      <c r="E42" s="203">
        <f t="shared" ref="E42" si="23">SUM(E43:E44)</f>
        <v>0</v>
      </c>
      <c r="F42" s="203">
        <f t="shared" ref="F42" si="24">SUM(F43:F44)</f>
        <v>0</v>
      </c>
      <c r="G42" s="257"/>
      <c r="H42" s="268">
        <f>SUM(H43:H44)</f>
        <v>108089.07</v>
      </c>
      <c r="I42" s="258"/>
      <c r="J42" s="259"/>
      <c r="K42" s="260"/>
      <c r="L42" s="257"/>
      <c r="M42" s="261"/>
    </row>
    <row r="43" spans="1:13" x14ac:dyDescent="0.2">
      <c r="A43" s="120">
        <v>44545</v>
      </c>
      <c r="B43" s="222">
        <v>48950.52</v>
      </c>
      <c r="C43" s="126"/>
      <c r="D43" s="126"/>
      <c r="E43" s="126"/>
      <c r="F43" s="232">
        <f t="shared" ref="F43:F44" si="25">+C43+D43+E43</f>
        <v>0</v>
      </c>
      <c r="G43" s="239">
        <v>44545</v>
      </c>
      <c r="H43" s="222">
        <v>48950.52</v>
      </c>
      <c r="I43" s="245" t="s">
        <v>91</v>
      </c>
      <c r="J43" s="248" t="s">
        <v>133</v>
      </c>
      <c r="K43" s="251" t="s">
        <v>142</v>
      </c>
      <c r="L43" s="239">
        <v>44545</v>
      </c>
      <c r="M43" s="143"/>
    </row>
    <row r="44" spans="1:13" ht="13.5" thickBot="1" x14ac:dyDescent="0.25">
      <c r="A44" s="120">
        <v>44545</v>
      </c>
      <c r="B44" s="222">
        <v>59138.55</v>
      </c>
      <c r="C44" s="126"/>
      <c r="D44" s="126"/>
      <c r="E44" s="126"/>
      <c r="F44" s="232">
        <f t="shared" si="25"/>
        <v>0</v>
      </c>
      <c r="G44" s="239">
        <v>44545</v>
      </c>
      <c r="H44" s="222">
        <v>59138.55</v>
      </c>
      <c r="I44" s="245" t="s">
        <v>91</v>
      </c>
      <c r="J44" s="248" t="s">
        <v>133</v>
      </c>
      <c r="K44" s="251" t="s">
        <v>142</v>
      </c>
      <c r="L44" s="239">
        <v>44545</v>
      </c>
      <c r="M44" s="143"/>
    </row>
    <row r="45" spans="1:13" ht="22.5" customHeight="1" thickBot="1" x14ac:dyDescent="0.25">
      <c r="A45" s="175" t="s">
        <v>20</v>
      </c>
      <c r="B45" s="176">
        <f>SUM(B9+B12+B15+B18+B21+B24+B27+B30+B33+B36+B39+B42)</f>
        <v>1277831.69</v>
      </c>
      <c r="C45" s="176">
        <f>SUM(C9+C12+C15+C18+C21+C24+C27+C30+C33+C36+C39+C42)</f>
        <v>0</v>
      </c>
      <c r="D45" s="176">
        <f>SUM(D9+D12+D15+D18+D21+D24+D27+D30+D33+D36+D39+D42)</f>
        <v>0</v>
      </c>
      <c r="E45" s="176">
        <f>SUM(E9+E12+E15+E18+E21+E24+E27+E30+E33+E36+E39+E42)</f>
        <v>0</v>
      </c>
      <c r="F45" s="176">
        <f>SUM(F9+F12+F15+F18+F21+F24+F27+F30+F33+F36+F39+F42)</f>
        <v>0</v>
      </c>
      <c r="G45" s="269"/>
      <c r="H45" s="176">
        <f>SUM(H9+H12+H15+H18+H21+H24+H27+H30+H33+H36+H39+H42)</f>
        <v>1277831.69</v>
      </c>
      <c r="I45" s="264"/>
      <c r="J45" s="263"/>
      <c r="K45" s="263"/>
      <c r="L45" s="263"/>
      <c r="M45" s="265"/>
    </row>
    <row r="46" spans="1:13" x14ac:dyDescent="0.2">
      <c r="A46" s="11"/>
      <c r="B46" s="11"/>
      <c r="C46" s="127"/>
      <c r="D46" s="11"/>
      <c r="F46" s="112"/>
      <c r="G46" s="12"/>
    </row>
    <row r="47" spans="1:13" x14ac:dyDescent="0.2">
      <c r="A47" s="11"/>
      <c r="B47" s="11"/>
      <c r="C47" s="127"/>
      <c r="D47" s="11"/>
      <c r="F47" s="112"/>
      <c r="G47" s="12"/>
      <c r="I47" s="315"/>
      <c r="J47" s="315"/>
    </row>
    <row r="48" spans="1:13" x14ac:dyDescent="0.2">
      <c r="B48" s="12"/>
      <c r="C48" s="12"/>
      <c r="D48" s="12"/>
      <c r="G48" s="12"/>
    </row>
    <row r="49" spans="1:13" x14ac:dyDescent="0.2">
      <c r="B49" s="12"/>
      <c r="C49" s="12"/>
      <c r="D49" s="12"/>
      <c r="G49" s="12"/>
    </row>
    <row r="51" spans="1:13" s="1" customFormat="1" ht="13.5" x14ac:dyDescent="0.25"/>
    <row r="52" spans="1:13" s="18" customFormat="1" ht="13.5" x14ac:dyDescent="0.25">
      <c r="A52" s="13"/>
      <c r="B52" s="14"/>
      <c r="C52" s="14"/>
      <c r="D52" s="14"/>
      <c r="E52" s="14"/>
      <c r="F52" s="14"/>
      <c r="G52" s="14"/>
      <c r="H52" s="14"/>
      <c r="I52" s="14"/>
      <c r="J52" s="15"/>
      <c r="K52" s="16"/>
      <c r="L52" s="17"/>
      <c r="M52" s="13"/>
    </row>
    <row r="53" spans="1:13" s="18" customFormat="1" ht="13.5" x14ac:dyDescent="0.25">
      <c r="A53" s="13"/>
      <c r="B53" s="14"/>
      <c r="C53" s="14"/>
      <c r="D53" s="14"/>
      <c r="E53" s="14"/>
      <c r="F53" s="14"/>
      <c r="G53" s="14"/>
      <c r="H53" s="14"/>
      <c r="I53" s="14"/>
      <c r="J53" s="15"/>
      <c r="K53" s="16"/>
      <c r="L53" s="17"/>
      <c r="M53" s="13"/>
    </row>
    <row r="54" spans="1:13" s="18" customFormat="1" ht="13.5" x14ac:dyDescent="0.25">
      <c r="A54" s="13"/>
      <c r="B54" s="14"/>
      <c r="C54" s="14"/>
      <c r="D54" s="14"/>
      <c r="E54" s="14"/>
      <c r="F54" s="14"/>
      <c r="G54" s="14"/>
      <c r="H54" s="14"/>
      <c r="I54" s="14"/>
      <c r="J54" s="15"/>
      <c r="K54" s="16"/>
      <c r="L54" s="17"/>
      <c r="M54" s="13"/>
    </row>
    <row r="55" spans="1:13" s="18" customFormat="1" ht="15" customHeight="1" x14ac:dyDescent="0.25">
      <c r="A55" s="13"/>
      <c r="B55" s="14"/>
      <c r="C55" s="14"/>
      <c r="D55" s="14"/>
      <c r="E55" s="14"/>
      <c r="F55" s="14"/>
      <c r="G55" s="14"/>
      <c r="H55" s="14"/>
      <c r="I55" s="14"/>
      <c r="J55" s="15"/>
      <c r="K55" s="16"/>
      <c r="L55" s="17"/>
      <c r="M55" s="13"/>
    </row>
    <row r="56" spans="1:13" s="18" customFormat="1" ht="15" customHeight="1" x14ac:dyDescent="0.25">
      <c r="A56" s="13"/>
      <c r="B56" s="14"/>
      <c r="C56" s="14"/>
      <c r="D56" s="14"/>
      <c r="E56" s="14"/>
      <c r="F56" s="14"/>
      <c r="G56" s="14"/>
      <c r="H56" s="14"/>
      <c r="I56" s="14"/>
      <c r="J56" s="15"/>
      <c r="K56" s="16"/>
      <c r="L56" s="17"/>
      <c r="M56" s="13"/>
    </row>
    <row r="57" spans="1:13" s="18" customFormat="1" ht="15" customHeight="1" x14ac:dyDescent="0.25">
      <c r="A57" s="13"/>
      <c r="B57" s="14"/>
      <c r="C57" s="14"/>
      <c r="D57" s="14"/>
      <c r="E57" s="14"/>
      <c r="F57" s="14"/>
      <c r="G57" s="14"/>
      <c r="H57" s="14"/>
      <c r="I57" s="14"/>
      <c r="J57" s="15"/>
      <c r="K57" s="16"/>
      <c r="L57" s="17"/>
      <c r="M57" s="13"/>
    </row>
    <row r="58" spans="1:13" s="18" customFormat="1" ht="15" customHeight="1" x14ac:dyDescent="0.25">
      <c r="A58" s="13"/>
      <c r="B58" s="14"/>
      <c r="C58" s="14"/>
      <c r="D58" s="14"/>
      <c r="E58" s="14"/>
      <c r="F58" s="14"/>
      <c r="G58" s="14"/>
      <c r="H58" s="14"/>
      <c r="I58" s="14"/>
      <c r="J58" s="15"/>
      <c r="K58" s="16"/>
      <c r="L58" s="17"/>
      <c r="M58" s="13"/>
    </row>
    <row r="60" spans="1:13" x14ac:dyDescent="0.2">
      <c r="A60" s="109">
        <v>44317</v>
      </c>
    </row>
    <row r="62" spans="1:13" ht="13.5" x14ac:dyDescent="0.25">
      <c r="A62" s="19"/>
    </row>
    <row r="63" spans="1:13" ht="13.5" x14ac:dyDescent="0.25">
      <c r="A63" s="20"/>
    </row>
  </sheetData>
  <mergeCells count="14">
    <mergeCell ref="M7:M8"/>
    <mergeCell ref="A7:A8"/>
    <mergeCell ref="B7:B8"/>
    <mergeCell ref="C7:F7"/>
    <mergeCell ref="G7:H7"/>
    <mergeCell ref="I7:J7"/>
    <mergeCell ref="K7:L7"/>
    <mergeCell ref="I6:J6"/>
    <mergeCell ref="K6:L6"/>
    <mergeCell ref="L1:M1"/>
    <mergeCell ref="A2:E2"/>
    <mergeCell ref="A3:M3"/>
    <mergeCell ref="A4:F4"/>
    <mergeCell ref="A5:M5"/>
  </mergeCells>
  <pageMargins left="0.70866141732283472" right="0.51181102362204722" top="0.47244094488188981" bottom="0.55118110236220474" header="0.31496062992125984" footer="0.31496062992125984"/>
  <pageSetup scale="68" fitToHeight="2" orientation="landscape" r:id="rId1"/>
  <headerFooter>
    <oddFooter>&amp;C&amp;P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N71"/>
  <sheetViews>
    <sheetView view="pageBreakPreview" zoomScale="90" zoomScaleNormal="90" zoomScaleSheetLayoutView="90" workbookViewId="0">
      <pane ySplit="8" topLeftCell="A9" activePane="bottomLeft" state="frozen"/>
      <selection activeCell="C31" sqref="C31"/>
      <selection pane="bottomLeft" activeCell="F40" sqref="F40"/>
    </sheetView>
  </sheetViews>
  <sheetFormatPr baseColWidth="10" defaultColWidth="11.42578125" defaultRowHeight="12.75" x14ac:dyDescent="0.2"/>
  <cols>
    <col min="1" max="1" width="11.42578125" style="2"/>
    <col min="2" max="2" width="18.42578125" style="2" customWidth="1"/>
    <col min="3" max="3" width="11.42578125" style="2"/>
    <col min="4" max="4" width="12" style="2" customWidth="1"/>
    <col min="5" max="5" width="12.140625" style="2" customWidth="1"/>
    <col min="6" max="6" width="12.85546875" style="2" bestFit="1" customWidth="1"/>
    <col min="7" max="7" width="11.42578125" style="2"/>
    <col min="8" max="8" width="18.5703125" style="2" customWidth="1"/>
    <col min="9" max="9" width="14.42578125" style="2" bestFit="1" customWidth="1"/>
    <col min="10" max="10" width="15.5703125" style="2" customWidth="1"/>
    <col min="11" max="12" width="11.42578125" style="2"/>
    <col min="13" max="13" width="14.5703125" style="2" customWidth="1"/>
    <col min="14" max="14" width="3.7109375" style="2" customWidth="1"/>
    <col min="15" max="16384" width="11.42578125" style="2"/>
  </cols>
  <sheetData>
    <row r="1" spans="1:14" ht="18" customHeight="1" x14ac:dyDescent="0.25">
      <c r="A1" s="24"/>
      <c r="B1" s="24"/>
      <c r="C1" s="24"/>
      <c r="D1" s="24"/>
      <c r="E1" s="24"/>
      <c r="F1" s="24"/>
      <c r="G1" s="25"/>
      <c r="H1" s="25"/>
      <c r="I1" s="25"/>
      <c r="J1" s="24"/>
      <c r="K1" s="26"/>
      <c r="L1" s="326" t="s">
        <v>121</v>
      </c>
      <c r="M1" s="326"/>
    </row>
    <row r="2" spans="1:14" ht="15" x14ac:dyDescent="0.25">
      <c r="A2" s="327" t="s">
        <v>22</v>
      </c>
      <c r="B2" s="327"/>
      <c r="C2" s="327"/>
      <c r="D2" s="327"/>
      <c r="E2" s="327"/>
      <c r="F2" s="21"/>
      <c r="G2" s="21"/>
      <c r="H2" s="27"/>
      <c r="I2" s="27"/>
      <c r="J2" s="23"/>
      <c r="K2" s="28"/>
      <c r="L2" s="22"/>
      <c r="M2" s="23"/>
    </row>
    <row r="3" spans="1:14" ht="15" x14ac:dyDescent="0.25">
      <c r="A3" s="328" t="s">
        <v>21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</row>
    <row r="4" spans="1:14" ht="15" x14ac:dyDescent="0.25">
      <c r="A4" s="338" t="s">
        <v>126</v>
      </c>
      <c r="B4" s="338"/>
      <c r="C4" s="338"/>
      <c r="D4" s="338"/>
      <c r="E4" s="338"/>
      <c r="F4" s="338"/>
      <c r="G4" s="29"/>
      <c r="H4" s="29"/>
      <c r="I4" s="29"/>
      <c r="J4" s="29"/>
      <c r="K4" s="29"/>
      <c r="L4" s="29"/>
      <c r="M4" s="23"/>
    </row>
    <row r="5" spans="1:14" ht="29.25" customHeight="1" x14ac:dyDescent="0.25">
      <c r="A5" s="339" t="s">
        <v>66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</row>
    <row r="6" spans="1:14" ht="14.25" thickBot="1" x14ac:dyDescent="0.3">
      <c r="A6" s="9"/>
      <c r="B6" s="9"/>
      <c r="C6" s="9"/>
      <c r="D6" s="9"/>
      <c r="E6" s="9"/>
      <c r="F6" s="9"/>
      <c r="G6" s="9"/>
      <c r="H6" s="10"/>
      <c r="I6" s="329"/>
      <c r="J6" s="329"/>
      <c r="K6" s="330"/>
      <c r="L6" s="330"/>
      <c r="M6" s="10"/>
    </row>
    <row r="7" spans="1:14" ht="15.75" customHeight="1" x14ac:dyDescent="0.2">
      <c r="A7" s="324" t="s">
        <v>2</v>
      </c>
      <c r="B7" s="324" t="s">
        <v>3</v>
      </c>
      <c r="C7" s="331" t="s">
        <v>1</v>
      </c>
      <c r="D7" s="332"/>
      <c r="E7" s="332"/>
      <c r="F7" s="333"/>
      <c r="G7" s="334" t="s">
        <v>4</v>
      </c>
      <c r="H7" s="335"/>
      <c r="I7" s="336" t="s">
        <v>5</v>
      </c>
      <c r="J7" s="337"/>
      <c r="K7" s="322" t="s">
        <v>6</v>
      </c>
      <c r="L7" s="323"/>
      <c r="M7" s="324" t="s">
        <v>7</v>
      </c>
    </row>
    <row r="8" spans="1:14" ht="15" customHeight="1" thickBot="1" x14ac:dyDescent="0.25">
      <c r="A8" s="325"/>
      <c r="B8" s="325"/>
      <c r="C8" s="32" t="s">
        <v>0</v>
      </c>
      <c r="D8" s="32" t="s">
        <v>8</v>
      </c>
      <c r="E8" s="32" t="s">
        <v>24</v>
      </c>
      <c r="F8" s="33" t="s">
        <v>9</v>
      </c>
      <c r="G8" s="34" t="s">
        <v>2</v>
      </c>
      <c r="H8" s="35" t="s">
        <v>10</v>
      </c>
      <c r="I8" s="34" t="s">
        <v>11</v>
      </c>
      <c r="J8" s="36" t="s">
        <v>12</v>
      </c>
      <c r="K8" s="37" t="s">
        <v>13</v>
      </c>
      <c r="L8" s="38" t="s">
        <v>2</v>
      </c>
      <c r="M8" s="325"/>
    </row>
    <row r="9" spans="1:14" x14ac:dyDescent="0.2">
      <c r="A9" s="40" t="s">
        <v>14</v>
      </c>
      <c r="B9" s="146">
        <f>+B10</f>
        <v>883084.17</v>
      </c>
      <c r="C9" s="278">
        <f t="shared" ref="C9:F9" si="0">+C10</f>
        <v>0</v>
      </c>
      <c r="D9" s="278">
        <f t="shared" si="0"/>
        <v>0</v>
      </c>
      <c r="E9" s="278">
        <f t="shared" si="0"/>
        <v>0</v>
      </c>
      <c r="F9" s="278">
        <f t="shared" si="0"/>
        <v>0</v>
      </c>
      <c r="G9" s="44"/>
      <c r="H9" s="149">
        <f>+H10</f>
        <v>883084.17</v>
      </c>
      <c r="I9" s="45"/>
      <c r="J9" s="46"/>
      <c r="K9" s="286"/>
      <c r="L9" s="280"/>
      <c r="M9" s="47"/>
    </row>
    <row r="10" spans="1:14" x14ac:dyDescent="0.2">
      <c r="A10" s="97">
        <v>44225</v>
      </c>
      <c r="B10" s="96">
        <v>883084.17</v>
      </c>
      <c r="C10" s="92"/>
      <c r="D10" s="93"/>
      <c r="E10" s="94"/>
      <c r="F10" s="52">
        <f>+C10+D10+E10</f>
        <v>0</v>
      </c>
      <c r="G10" s="99">
        <v>44225</v>
      </c>
      <c r="H10" s="96">
        <v>883084.17</v>
      </c>
      <c r="I10" s="272" t="s">
        <v>67</v>
      </c>
      <c r="J10" s="48" t="s">
        <v>26</v>
      </c>
      <c r="K10" s="287" t="s">
        <v>68</v>
      </c>
      <c r="L10" s="281">
        <v>44225</v>
      </c>
      <c r="M10" s="95"/>
    </row>
    <row r="11" spans="1:14" x14ac:dyDescent="0.2">
      <c r="A11" s="57" t="s">
        <v>15</v>
      </c>
      <c r="B11" s="152">
        <f>+B12</f>
        <v>883084.17</v>
      </c>
      <c r="C11" s="152">
        <f t="shared" ref="C11:F11" si="1">+C12</f>
        <v>0</v>
      </c>
      <c r="D11" s="152">
        <f t="shared" si="1"/>
        <v>0</v>
      </c>
      <c r="E11" s="152">
        <f t="shared" si="1"/>
        <v>0</v>
      </c>
      <c r="F11" s="152">
        <f t="shared" si="1"/>
        <v>0</v>
      </c>
      <c r="G11" s="61"/>
      <c r="H11" s="151">
        <f>+H12</f>
        <v>883084.17</v>
      </c>
      <c r="J11" s="63"/>
      <c r="K11" s="288"/>
      <c r="L11" s="282"/>
      <c r="M11" s="64"/>
    </row>
    <row r="12" spans="1:14" x14ac:dyDescent="0.2">
      <c r="A12" s="193">
        <v>44253</v>
      </c>
      <c r="B12" s="71">
        <v>883084.17</v>
      </c>
      <c r="C12" s="72"/>
      <c r="D12" s="73"/>
      <c r="E12" s="73"/>
      <c r="F12" s="74">
        <f t="shared" ref="F12:F20" si="2">+C12+D12+E12</f>
        <v>0</v>
      </c>
      <c r="G12" s="193">
        <v>44253</v>
      </c>
      <c r="H12" s="71">
        <v>883084.17</v>
      </c>
      <c r="I12" s="272" t="s">
        <v>67</v>
      </c>
      <c r="J12" s="76" t="s">
        <v>26</v>
      </c>
      <c r="K12" s="194" t="s">
        <v>69</v>
      </c>
      <c r="L12" s="283">
        <v>44253</v>
      </c>
      <c r="M12" s="78"/>
    </row>
    <row r="13" spans="1:14" x14ac:dyDescent="0.2">
      <c r="A13" s="79" t="s">
        <v>16</v>
      </c>
      <c r="B13" s="156">
        <f>+B14+B15+B16</f>
        <v>883084.67999999993</v>
      </c>
      <c r="C13" s="156">
        <f t="shared" ref="C13:F13" si="3">+C14+C15+C16</f>
        <v>0</v>
      </c>
      <c r="D13" s="156">
        <f t="shared" si="3"/>
        <v>0</v>
      </c>
      <c r="E13" s="156">
        <f t="shared" si="3"/>
        <v>0</v>
      </c>
      <c r="F13" s="156">
        <f t="shared" si="3"/>
        <v>0</v>
      </c>
      <c r="G13" s="270"/>
      <c r="H13" s="151">
        <f>+H14+H15+H16</f>
        <v>883084.67999999993</v>
      </c>
      <c r="I13" s="62"/>
      <c r="J13" s="300"/>
      <c r="K13" s="289"/>
      <c r="L13" s="284"/>
      <c r="M13" s="87"/>
    </row>
    <row r="14" spans="1:14" x14ac:dyDescent="0.2">
      <c r="A14" s="101">
        <v>44273</v>
      </c>
      <c r="B14" s="65">
        <v>0.17</v>
      </c>
      <c r="C14" s="66"/>
      <c r="D14" s="67"/>
      <c r="E14" s="67"/>
      <c r="F14" s="68">
        <f t="shared" si="2"/>
        <v>0</v>
      </c>
      <c r="G14" s="101">
        <v>44273</v>
      </c>
      <c r="H14" s="65">
        <v>0.17</v>
      </c>
      <c r="I14" s="299" t="s">
        <v>67</v>
      </c>
      <c r="J14" s="48" t="s">
        <v>26</v>
      </c>
      <c r="K14" s="290" t="s">
        <v>70</v>
      </c>
      <c r="L14" s="285">
        <v>44273</v>
      </c>
      <c r="M14" s="70"/>
    </row>
    <row r="15" spans="1:14" x14ac:dyDescent="0.2">
      <c r="A15" s="117">
        <v>44273</v>
      </c>
      <c r="B15" s="80">
        <v>0.17</v>
      </c>
      <c r="C15" s="81"/>
      <c r="D15" s="82"/>
      <c r="E15" s="82"/>
      <c r="F15" s="83"/>
      <c r="G15" s="117">
        <v>44273</v>
      </c>
      <c r="H15" s="80">
        <v>0.17</v>
      </c>
      <c r="I15" s="116" t="s">
        <v>67</v>
      </c>
      <c r="J15" s="48" t="s">
        <v>26</v>
      </c>
      <c r="K15" s="289" t="s">
        <v>71</v>
      </c>
      <c r="L15" s="118">
        <v>44273</v>
      </c>
      <c r="M15" s="70"/>
    </row>
    <row r="16" spans="1:14" x14ac:dyDescent="0.2">
      <c r="A16" s="117">
        <v>44273</v>
      </c>
      <c r="B16" s="80">
        <v>883084.34</v>
      </c>
      <c r="C16" s="81"/>
      <c r="D16" s="82"/>
      <c r="E16" s="82"/>
      <c r="F16" s="83"/>
      <c r="G16" s="117">
        <v>44273</v>
      </c>
      <c r="H16" s="80">
        <v>883084.34</v>
      </c>
      <c r="I16" s="116" t="s">
        <v>67</v>
      </c>
      <c r="J16" s="48" t="s">
        <v>26</v>
      </c>
      <c r="K16" s="289" t="s">
        <v>72</v>
      </c>
      <c r="L16" s="118">
        <v>44273</v>
      </c>
      <c r="M16" s="87"/>
    </row>
    <row r="17" spans="1:13" x14ac:dyDescent="0.2">
      <c r="A17" s="57" t="s">
        <v>17</v>
      </c>
      <c r="B17" s="152">
        <f>+B18</f>
        <v>883084.34</v>
      </c>
      <c r="C17" s="152">
        <f t="shared" ref="C17:F17" si="4">+C18</f>
        <v>0</v>
      </c>
      <c r="D17" s="152">
        <f t="shared" si="4"/>
        <v>0</v>
      </c>
      <c r="E17" s="152">
        <f t="shared" si="4"/>
        <v>0</v>
      </c>
      <c r="F17" s="152">
        <f t="shared" si="4"/>
        <v>0</v>
      </c>
      <c r="G17" s="61"/>
      <c r="H17" s="151">
        <f>+H18</f>
        <v>883084.34</v>
      </c>
      <c r="I17" s="62"/>
      <c r="J17" s="63"/>
      <c r="K17" s="288"/>
      <c r="L17" s="282"/>
      <c r="M17" s="64"/>
    </row>
    <row r="18" spans="1:13" x14ac:dyDescent="0.2">
      <c r="A18" s="193">
        <v>44316</v>
      </c>
      <c r="B18" s="71">
        <v>883084.34</v>
      </c>
      <c r="C18" s="72"/>
      <c r="D18" s="73"/>
      <c r="E18" s="73"/>
      <c r="F18" s="74">
        <f t="shared" si="2"/>
        <v>0</v>
      </c>
      <c r="G18" s="193">
        <v>44316</v>
      </c>
      <c r="H18" s="71">
        <v>883084.34</v>
      </c>
      <c r="I18" s="272" t="s">
        <v>67</v>
      </c>
      <c r="J18" s="76" t="s">
        <v>26</v>
      </c>
      <c r="K18" s="194" t="s">
        <v>73</v>
      </c>
      <c r="L18" s="283">
        <v>44316</v>
      </c>
      <c r="M18" s="78"/>
    </row>
    <row r="19" spans="1:13" x14ac:dyDescent="0.2">
      <c r="A19" s="79" t="s">
        <v>18</v>
      </c>
      <c r="B19" s="156">
        <f>+B20</f>
        <v>883084.34</v>
      </c>
      <c r="C19" s="156">
        <f t="shared" ref="C19:F19" si="5">+C20</f>
        <v>0</v>
      </c>
      <c r="D19" s="156">
        <f t="shared" si="5"/>
        <v>0</v>
      </c>
      <c r="E19" s="156">
        <f t="shared" si="5"/>
        <v>0</v>
      </c>
      <c r="F19" s="156">
        <f t="shared" si="5"/>
        <v>0</v>
      </c>
      <c r="G19" s="84"/>
      <c r="H19" s="161">
        <f>+H20</f>
        <v>883084.34</v>
      </c>
      <c r="I19" s="85"/>
      <c r="J19" s="86"/>
      <c r="K19" s="289"/>
      <c r="L19" s="284"/>
      <c r="M19" s="87"/>
    </row>
    <row r="20" spans="1:13" s="18" customFormat="1" x14ac:dyDescent="0.2">
      <c r="A20" s="110">
        <v>44347</v>
      </c>
      <c r="B20" s="102">
        <v>883084.34</v>
      </c>
      <c r="C20" s="103"/>
      <c r="D20" s="104"/>
      <c r="E20" s="104"/>
      <c r="F20" s="105">
        <f t="shared" si="2"/>
        <v>0</v>
      </c>
      <c r="G20" s="119">
        <v>44347</v>
      </c>
      <c r="H20" s="102">
        <v>883084.34</v>
      </c>
      <c r="I20" s="116" t="s">
        <v>67</v>
      </c>
      <c r="J20" s="48" t="s">
        <v>26</v>
      </c>
      <c r="K20" s="291" t="s">
        <v>74</v>
      </c>
      <c r="L20" s="283">
        <v>44347</v>
      </c>
      <c r="M20" s="107"/>
    </row>
    <row r="21" spans="1:13" x14ac:dyDescent="0.2">
      <c r="A21" s="57" t="s">
        <v>19</v>
      </c>
      <c r="B21" s="152">
        <f>+B22</f>
        <v>883084.34</v>
      </c>
      <c r="C21" s="152">
        <f t="shared" ref="C21:F21" si="6">+C22</f>
        <v>0</v>
      </c>
      <c r="D21" s="152">
        <f t="shared" si="6"/>
        <v>0</v>
      </c>
      <c r="E21" s="152">
        <f t="shared" si="6"/>
        <v>0</v>
      </c>
      <c r="F21" s="152">
        <f t="shared" si="6"/>
        <v>0</v>
      </c>
      <c r="G21" s="61"/>
      <c r="H21" s="151">
        <f>+H22</f>
        <v>883084.34</v>
      </c>
      <c r="I21" s="62"/>
      <c r="J21" s="63"/>
      <c r="K21" s="288"/>
      <c r="L21" s="282"/>
      <c r="M21" s="64"/>
    </row>
    <row r="22" spans="1:13" x14ac:dyDescent="0.2">
      <c r="A22" s="101">
        <v>44377</v>
      </c>
      <c r="B22" s="71">
        <v>883084.34</v>
      </c>
      <c r="C22" s="72"/>
      <c r="D22" s="73"/>
      <c r="E22" s="73"/>
      <c r="F22" s="74">
        <f t="shared" ref="F22:F26" si="7">+C22+D22+E22</f>
        <v>0</v>
      </c>
      <c r="G22" s="193">
        <v>44377</v>
      </c>
      <c r="H22" s="71">
        <v>883084.34</v>
      </c>
      <c r="I22" s="272" t="s">
        <v>67</v>
      </c>
      <c r="J22" s="76" t="s">
        <v>26</v>
      </c>
      <c r="K22" s="194" t="s">
        <v>75</v>
      </c>
      <c r="L22" s="195">
        <v>44377</v>
      </c>
      <c r="M22" s="78"/>
    </row>
    <row r="23" spans="1:13" x14ac:dyDescent="0.2">
      <c r="A23" s="57" t="s">
        <v>92</v>
      </c>
      <c r="B23" s="277">
        <f>+B24</f>
        <v>883084.34</v>
      </c>
      <c r="C23" s="277">
        <f t="shared" ref="C23:F23" si="8">+C24</f>
        <v>0</v>
      </c>
      <c r="D23" s="277">
        <f t="shared" si="8"/>
        <v>0</v>
      </c>
      <c r="E23" s="277">
        <f t="shared" si="8"/>
        <v>0</v>
      </c>
      <c r="F23" s="277">
        <f t="shared" si="8"/>
        <v>0</v>
      </c>
      <c r="G23" s="122"/>
      <c r="H23" s="297">
        <f>+H24</f>
        <v>883084.34</v>
      </c>
      <c r="I23" s="258"/>
      <c r="J23" s="298"/>
      <c r="K23" s="288"/>
      <c r="L23" s="188"/>
      <c r="M23" s="64"/>
    </row>
    <row r="24" spans="1:13" x14ac:dyDescent="0.2">
      <c r="A24" s="122">
        <v>44407</v>
      </c>
      <c r="B24" s="273">
        <v>883084.34</v>
      </c>
      <c r="C24" s="274"/>
      <c r="D24" s="275"/>
      <c r="E24" s="228"/>
      <c r="F24" s="276">
        <f t="shared" si="7"/>
        <v>0</v>
      </c>
      <c r="G24" s="211">
        <v>44407</v>
      </c>
      <c r="H24" s="273">
        <v>883084.34</v>
      </c>
      <c r="I24" s="272" t="s">
        <v>67</v>
      </c>
      <c r="J24" s="76" t="s">
        <v>26</v>
      </c>
      <c r="K24" s="293" t="s">
        <v>122</v>
      </c>
      <c r="L24" s="199">
        <v>44407</v>
      </c>
      <c r="M24" s="200"/>
    </row>
    <row r="25" spans="1:13" x14ac:dyDescent="0.2">
      <c r="A25" s="57" t="s">
        <v>94</v>
      </c>
      <c r="B25" s="277">
        <f>+B26</f>
        <v>883084.34</v>
      </c>
      <c r="C25" s="277">
        <f t="shared" ref="C25:F25" si="9">+C26</f>
        <v>0</v>
      </c>
      <c r="D25" s="277">
        <f t="shared" si="9"/>
        <v>0</v>
      </c>
      <c r="E25" s="277">
        <f t="shared" si="9"/>
        <v>0</v>
      </c>
      <c r="F25" s="277">
        <f t="shared" si="9"/>
        <v>0</v>
      </c>
      <c r="G25" s="122"/>
      <c r="H25" s="163">
        <f>+H26</f>
        <v>883084.34</v>
      </c>
      <c r="I25" s="132"/>
      <c r="J25" s="63"/>
      <c r="K25" s="288"/>
      <c r="L25" s="188"/>
      <c r="M25" s="64"/>
    </row>
    <row r="26" spans="1:13" x14ac:dyDescent="0.2">
      <c r="A26" s="122">
        <v>44439</v>
      </c>
      <c r="B26" s="273">
        <v>883084.34</v>
      </c>
      <c r="C26" s="274"/>
      <c r="D26" s="275"/>
      <c r="E26" s="228"/>
      <c r="F26" s="276">
        <f t="shared" si="7"/>
        <v>0</v>
      </c>
      <c r="G26" s="211">
        <v>44439</v>
      </c>
      <c r="H26" s="273">
        <v>883084.34</v>
      </c>
      <c r="I26" s="296" t="s">
        <v>67</v>
      </c>
      <c r="J26" s="296" t="s">
        <v>26</v>
      </c>
      <c r="K26" s="293" t="s">
        <v>123</v>
      </c>
      <c r="L26" s="195">
        <v>44439</v>
      </c>
      <c r="M26" s="200"/>
    </row>
    <row r="27" spans="1:13" x14ac:dyDescent="0.2">
      <c r="A27" s="57" t="s">
        <v>96</v>
      </c>
      <c r="B27" s="277">
        <f>+B28</f>
        <v>883084.34</v>
      </c>
      <c r="C27" s="277">
        <f t="shared" ref="C27:F27" si="10">+C28</f>
        <v>0</v>
      </c>
      <c r="D27" s="277">
        <f t="shared" si="10"/>
        <v>0</v>
      </c>
      <c r="E27" s="277">
        <f t="shared" si="10"/>
        <v>0</v>
      </c>
      <c r="F27" s="277">
        <f t="shared" si="10"/>
        <v>0</v>
      </c>
      <c r="G27" s="122"/>
      <c r="H27" s="279">
        <f>+H28</f>
        <v>883084.34</v>
      </c>
      <c r="I27" s="131"/>
      <c r="J27" s="63"/>
      <c r="K27" s="288"/>
      <c r="L27" s="301"/>
      <c r="M27" s="190"/>
    </row>
    <row r="28" spans="1:13" x14ac:dyDescent="0.2">
      <c r="A28" s="122">
        <v>44469</v>
      </c>
      <c r="B28" s="273">
        <v>883084.34</v>
      </c>
      <c r="C28" s="274"/>
      <c r="D28" s="275"/>
      <c r="E28" s="228"/>
      <c r="F28" s="276">
        <f t="shared" ref="F28" si="11">+C28+D28+E28</f>
        <v>0</v>
      </c>
      <c r="G28" s="211">
        <v>44469</v>
      </c>
      <c r="H28" s="273">
        <v>883084.34</v>
      </c>
      <c r="I28" s="272" t="s">
        <v>67</v>
      </c>
      <c r="J28" s="86" t="s">
        <v>26</v>
      </c>
      <c r="K28" s="293" t="s">
        <v>145</v>
      </c>
      <c r="L28" s="199">
        <v>44469</v>
      </c>
      <c r="M28" s="78"/>
    </row>
    <row r="29" spans="1:13" x14ac:dyDescent="0.2">
      <c r="A29" s="57" t="s">
        <v>128</v>
      </c>
      <c r="B29" s="277">
        <f>+B30</f>
        <v>883084.34</v>
      </c>
      <c r="C29" s="277">
        <f t="shared" ref="C29:F29" si="12">+C30</f>
        <v>0</v>
      </c>
      <c r="D29" s="277">
        <f t="shared" si="12"/>
        <v>0</v>
      </c>
      <c r="E29" s="277">
        <f t="shared" si="12"/>
        <v>0</v>
      </c>
      <c r="F29" s="277">
        <f t="shared" si="12"/>
        <v>0</v>
      </c>
      <c r="G29" s="122"/>
      <c r="H29" s="279">
        <f>+H30</f>
        <v>883084.34</v>
      </c>
      <c r="I29" s="131"/>
      <c r="J29" s="63"/>
      <c r="K29" s="288"/>
      <c r="L29" s="188"/>
      <c r="M29" s="64"/>
    </row>
    <row r="30" spans="1:13" x14ac:dyDescent="0.2">
      <c r="A30" s="122">
        <v>44498</v>
      </c>
      <c r="B30" s="273">
        <v>883084.34</v>
      </c>
      <c r="C30" s="274"/>
      <c r="D30" s="275"/>
      <c r="E30" s="228"/>
      <c r="F30" s="276">
        <f t="shared" ref="F30" si="13">+C30+D30+E30</f>
        <v>0</v>
      </c>
      <c r="G30" s="211">
        <v>44498</v>
      </c>
      <c r="H30" s="273">
        <v>883084.34</v>
      </c>
      <c r="I30" s="272" t="s">
        <v>67</v>
      </c>
      <c r="J30" s="86" t="s">
        <v>133</v>
      </c>
      <c r="K30" s="293" t="s">
        <v>146</v>
      </c>
      <c r="L30" s="195">
        <v>44498</v>
      </c>
      <c r="M30" s="200"/>
    </row>
    <row r="31" spans="1:13" x14ac:dyDescent="0.2">
      <c r="A31" s="57" t="s">
        <v>129</v>
      </c>
      <c r="B31" s="277">
        <f>+B32</f>
        <v>883084.34</v>
      </c>
      <c r="C31" s="277">
        <f t="shared" ref="C31:F31" si="14">+C32</f>
        <v>0</v>
      </c>
      <c r="D31" s="277">
        <f t="shared" si="14"/>
        <v>0</v>
      </c>
      <c r="E31" s="277">
        <f t="shared" si="14"/>
        <v>0</v>
      </c>
      <c r="F31" s="277">
        <f t="shared" si="14"/>
        <v>0</v>
      </c>
      <c r="G31" s="122"/>
      <c r="H31" s="279">
        <f>+H32</f>
        <v>883084.34</v>
      </c>
      <c r="I31" s="131"/>
      <c r="J31" s="63"/>
      <c r="K31" s="288"/>
      <c r="L31" s="301"/>
      <c r="M31" s="190"/>
    </row>
    <row r="32" spans="1:13" x14ac:dyDescent="0.2">
      <c r="A32" s="122">
        <v>44530</v>
      </c>
      <c r="B32" s="273">
        <v>883084.34</v>
      </c>
      <c r="C32" s="274"/>
      <c r="D32" s="275"/>
      <c r="E32" s="228"/>
      <c r="F32" s="276">
        <f t="shared" ref="F32" si="15">+C32+D32+E32</f>
        <v>0</v>
      </c>
      <c r="G32" s="211">
        <v>44530</v>
      </c>
      <c r="H32" s="273">
        <v>883084.34</v>
      </c>
      <c r="I32" s="272" t="s">
        <v>67</v>
      </c>
      <c r="J32" s="86" t="s">
        <v>133</v>
      </c>
      <c r="K32" s="293" t="s">
        <v>147</v>
      </c>
      <c r="L32" s="199">
        <v>44530</v>
      </c>
      <c r="M32" s="78"/>
    </row>
    <row r="33" spans="1:13" x14ac:dyDescent="0.2">
      <c r="A33" s="57" t="s">
        <v>130</v>
      </c>
      <c r="B33" s="277">
        <f>+B34</f>
        <v>883088.26</v>
      </c>
      <c r="C33" s="277">
        <f t="shared" ref="C33:F33" si="16">+C34</f>
        <v>0</v>
      </c>
      <c r="D33" s="277">
        <f t="shared" si="16"/>
        <v>0</v>
      </c>
      <c r="E33" s="277">
        <f t="shared" si="16"/>
        <v>0</v>
      </c>
      <c r="F33" s="277">
        <f t="shared" si="16"/>
        <v>0</v>
      </c>
      <c r="G33" s="122"/>
      <c r="H33" s="279">
        <f>+H34</f>
        <v>883088.26</v>
      </c>
      <c r="I33" s="131"/>
      <c r="J33" s="63"/>
      <c r="K33" s="288"/>
      <c r="L33" s="188"/>
      <c r="M33" s="190"/>
    </row>
    <row r="34" spans="1:13" ht="13.5" thickBot="1" x14ac:dyDescent="0.25">
      <c r="A34" s="122">
        <v>44545</v>
      </c>
      <c r="B34" s="123">
        <v>883088.26</v>
      </c>
      <c r="C34" s="124"/>
      <c r="D34" s="125"/>
      <c r="E34" s="126"/>
      <c r="F34" s="121">
        <f t="shared" ref="F34" si="17">+C34+D34+E34</f>
        <v>0</v>
      </c>
      <c r="G34" s="122">
        <v>44545</v>
      </c>
      <c r="H34" s="123">
        <v>883088.26</v>
      </c>
      <c r="I34" s="116" t="s">
        <v>67</v>
      </c>
      <c r="J34" s="86" t="s">
        <v>133</v>
      </c>
      <c r="K34" s="294" t="s">
        <v>148</v>
      </c>
      <c r="L34" s="302">
        <v>44545</v>
      </c>
      <c r="M34" s="208"/>
    </row>
    <row r="35" spans="1:13" ht="22.5" customHeight="1" thickBot="1" x14ac:dyDescent="0.25">
      <c r="A35" s="175" t="s">
        <v>20</v>
      </c>
      <c r="B35" s="176">
        <f>SUM(B9+B11+B13+B17+B19+B21+B23+B25+B27+B29+B31+B33)</f>
        <v>10597016</v>
      </c>
      <c r="C35" s="176">
        <f t="shared" ref="C35:F35" si="18">SUM(C9+C11+C13+C17+C19+C21+C23+C25+C27+C29+C31+C33)</f>
        <v>0</v>
      </c>
      <c r="D35" s="176">
        <f t="shared" si="18"/>
        <v>0</v>
      </c>
      <c r="E35" s="176">
        <f t="shared" si="18"/>
        <v>0</v>
      </c>
      <c r="F35" s="176">
        <f t="shared" si="18"/>
        <v>0</v>
      </c>
      <c r="G35" s="269"/>
      <c r="H35" s="176">
        <f>SUM(H9+H11+H13+H17+H19+H21+H23+H25+H27+H29+H31+H33)</f>
        <v>10597016</v>
      </c>
      <c r="I35" s="89"/>
      <c r="J35" s="88"/>
      <c r="K35" s="88"/>
      <c r="L35" s="88"/>
      <c r="M35" s="90"/>
    </row>
    <row r="36" spans="1:13" x14ac:dyDescent="0.2">
      <c r="A36" s="11"/>
      <c r="B36" s="11"/>
      <c r="C36" s="11"/>
      <c r="D36" s="11"/>
      <c r="F36" s="112"/>
      <c r="G36" s="12"/>
    </row>
    <row r="37" spans="1:13" x14ac:dyDescent="0.2">
      <c r="A37" s="11"/>
      <c r="B37" s="11"/>
      <c r="C37" s="11"/>
      <c r="D37" s="11"/>
      <c r="F37" s="112"/>
      <c r="G37" s="12"/>
    </row>
    <row r="38" spans="1:13" x14ac:dyDescent="0.2">
      <c r="A38" s="11"/>
      <c r="B38" s="11"/>
      <c r="C38" s="11"/>
      <c r="D38" s="11"/>
      <c r="F38" s="112"/>
      <c r="G38" s="12"/>
    </row>
    <row r="39" spans="1:13" x14ac:dyDescent="0.2">
      <c r="A39" s="11"/>
      <c r="B39" s="11"/>
      <c r="C39" s="11"/>
      <c r="D39" s="11"/>
      <c r="F39" s="112"/>
      <c r="G39" s="12"/>
    </row>
    <row r="40" spans="1:13" x14ac:dyDescent="0.2">
      <c r="A40" s="11"/>
      <c r="B40" s="11"/>
      <c r="C40" s="11"/>
      <c r="D40" s="11"/>
      <c r="F40" s="112"/>
      <c r="G40" s="12"/>
    </row>
    <row r="41" spans="1:13" x14ac:dyDescent="0.2">
      <c r="A41" s="11"/>
      <c r="B41" s="11"/>
      <c r="C41" s="11"/>
      <c r="D41" s="11"/>
      <c r="F41" s="112"/>
      <c r="G41" s="12"/>
    </row>
    <row r="42" spans="1:13" x14ac:dyDescent="0.2">
      <c r="A42" s="11"/>
      <c r="B42" s="11"/>
      <c r="C42" s="11"/>
      <c r="D42" s="11"/>
      <c r="F42" s="112"/>
      <c r="G42" s="12"/>
    </row>
    <row r="43" spans="1:13" x14ac:dyDescent="0.2">
      <c r="A43" s="11"/>
      <c r="B43" s="11"/>
      <c r="C43" s="11"/>
      <c r="D43" s="11"/>
      <c r="F43" s="112"/>
      <c r="G43" s="12"/>
    </row>
    <row r="44" spans="1:13" x14ac:dyDescent="0.2">
      <c r="A44" s="11"/>
      <c r="B44" s="11"/>
      <c r="C44" s="11"/>
      <c r="D44" s="11"/>
      <c r="F44" s="112"/>
      <c r="G44" s="12"/>
    </row>
    <row r="45" spans="1:13" x14ac:dyDescent="0.2">
      <c r="B45" s="12"/>
      <c r="C45" s="12"/>
      <c r="D45" s="12"/>
      <c r="G45" s="12"/>
    </row>
    <row r="46" spans="1:13" x14ac:dyDescent="0.2">
      <c r="B46" s="12"/>
      <c r="C46" s="12"/>
      <c r="D46" s="12"/>
      <c r="G46" s="12"/>
    </row>
    <row r="48" spans="1:13" s="1" customFormat="1" ht="13.5" x14ac:dyDescent="0.25"/>
    <row r="49" spans="1:13" s="18" customFormat="1" ht="13.5" x14ac:dyDescent="0.25">
      <c r="A49" s="13"/>
      <c r="B49" s="14"/>
      <c r="C49" s="14"/>
      <c r="D49" s="14"/>
      <c r="E49" s="14"/>
      <c r="F49" s="14"/>
      <c r="G49" s="14"/>
      <c r="H49" s="14"/>
      <c r="I49" s="14"/>
      <c r="J49" s="15"/>
      <c r="K49" s="16"/>
      <c r="L49" s="17"/>
      <c r="M49" s="13"/>
    </row>
    <row r="50" spans="1:13" s="18" customFormat="1" ht="13.5" x14ac:dyDescent="0.25">
      <c r="A50" s="13"/>
      <c r="B50" s="14"/>
      <c r="C50" s="14"/>
      <c r="D50" s="14"/>
      <c r="E50" s="14"/>
      <c r="F50" s="14"/>
      <c r="G50" s="14"/>
      <c r="H50" s="14"/>
      <c r="I50" s="14"/>
      <c r="J50" s="15"/>
      <c r="K50" s="16"/>
      <c r="L50" s="17"/>
      <c r="M50" s="13"/>
    </row>
    <row r="51" spans="1:13" s="18" customFormat="1" ht="13.5" x14ac:dyDescent="0.25">
      <c r="A51" s="13"/>
      <c r="B51" s="14"/>
      <c r="C51" s="14"/>
      <c r="D51" s="14"/>
      <c r="E51" s="14"/>
      <c r="F51" s="14"/>
      <c r="G51" s="14"/>
      <c r="H51" s="14"/>
      <c r="I51" s="14"/>
      <c r="J51" s="15"/>
      <c r="K51" s="16"/>
      <c r="L51" s="17"/>
      <c r="M51" s="13"/>
    </row>
    <row r="52" spans="1:13" s="18" customFormat="1" ht="13.5" x14ac:dyDescent="0.25">
      <c r="A52" s="13"/>
      <c r="B52" s="14"/>
      <c r="C52" s="14"/>
      <c r="D52" s="14"/>
      <c r="E52" s="14"/>
      <c r="F52" s="14"/>
      <c r="G52" s="14"/>
      <c r="H52" s="14"/>
      <c r="I52" s="14"/>
      <c r="J52" s="15"/>
      <c r="K52" s="16"/>
      <c r="L52" s="17"/>
      <c r="M52" s="13"/>
    </row>
    <row r="53" spans="1:13" s="18" customFormat="1" ht="13.5" x14ac:dyDescent="0.25">
      <c r="A53" s="13"/>
      <c r="B53" s="14"/>
      <c r="C53" s="14"/>
      <c r="D53" s="14"/>
      <c r="E53" s="14"/>
      <c r="F53" s="14"/>
      <c r="G53" s="14"/>
      <c r="H53" s="14"/>
      <c r="I53" s="14"/>
      <c r="J53" s="15"/>
      <c r="K53" s="16"/>
      <c r="L53" s="17"/>
      <c r="M53" s="13"/>
    </row>
    <row r="54" spans="1:13" s="18" customFormat="1" ht="13.5" x14ac:dyDescent="0.25">
      <c r="A54" s="13"/>
      <c r="B54" s="14"/>
      <c r="C54" s="14"/>
      <c r="D54" s="14"/>
      <c r="E54" s="14"/>
      <c r="F54" s="14"/>
      <c r="G54" s="14"/>
      <c r="H54" s="14"/>
      <c r="I54" s="14"/>
      <c r="J54" s="15"/>
      <c r="K54" s="16"/>
      <c r="L54" s="17"/>
      <c r="M54" s="13"/>
    </row>
    <row r="55" spans="1:13" s="18" customFormat="1" ht="13.5" x14ac:dyDescent="0.25">
      <c r="A55" s="13"/>
      <c r="B55" s="14"/>
      <c r="C55" s="14"/>
      <c r="D55" s="14"/>
      <c r="E55" s="14"/>
      <c r="F55" s="14"/>
      <c r="G55" s="14"/>
      <c r="H55" s="14"/>
      <c r="I55" s="14"/>
      <c r="J55" s="15"/>
      <c r="K55" s="16"/>
      <c r="L55" s="17"/>
      <c r="M55" s="13"/>
    </row>
    <row r="56" spans="1:13" s="18" customFormat="1" ht="13.5" x14ac:dyDescent="0.25">
      <c r="A56" s="13"/>
      <c r="B56" s="14"/>
      <c r="C56" s="14"/>
      <c r="D56" s="14"/>
      <c r="E56" s="14"/>
      <c r="F56" s="14"/>
      <c r="G56" s="14"/>
      <c r="H56" s="14"/>
      <c r="I56" s="14"/>
      <c r="J56" s="15"/>
      <c r="K56" s="16"/>
      <c r="L56" s="17"/>
      <c r="M56" s="13"/>
    </row>
    <row r="57" spans="1:13" s="18" customFormat="1" ht="13.5" x14ac:dyDescent="0.25">
      <c r="A57" s="13"/>
      <c r="B57" s="14"/>
      <c r="C57" s="14"/>
      <c r="D57" s="14"/>
      <c r="E57" s="14"/>
      <c r="F57" s="14"/>
      <c r="G57" s="14"/>
      <c r="H57" s="14"/>
      <c r="I57" s="14"/>
      <c r="J57" s="15"/>
      <c r="K57" s="16"/>
      <c r="L57" s="17"/>
      <c r="M57" s="13"/>
    </row>
    <row r="58" spans="1:13" s="18" customFormat="1" ht="13.5" x14ac:dyDescent="0.25">
      <c r="A58" s="13"/>
      <c r="B58" s="14"/>
      <c r="C58" s="14"/>
      <c r="D58" s="14"/>
      <c r="E58" s="14"/>
      <c r="F58" s="14"/>
      <c r="G58" s="14"/>
      <c r="H58" s="14"/>
      <c r="I58" s="14"/>
      <c r="J58" s="15"/>
      <c r="K58" s="16"/>
      <c r="L58" s="17"/>
      <c r="M58" s="13"/>
    </row>
    <row r="59" spans="1:13" s="18" customFormat="1" ht="13.5" x14ac:dyDescent="0.25">
      <c r="A59" s="13"/>
      <c r="B59" s="14"/>
      <c r="C59" s="14"/>
      <c r="D59" s="14"/>
      <c r="E59" s="14"/>
      <c r="F59" s="14"/>
      <c r="G59" s="14"/>
      <c r="H59" s="14"/>
      <c r="I59" s="14"/>
      <c r="J59" s="15"/>
      <c r="K59" s="16"/>
      <c r="L59" s="17"/>
      <c r="M59" s="13"/>
    </row>
    <row r="60" spans="1:13" s="18" customFormat="1" ht="13.5" x14ac:dyDescent="0.25">
      <c r="A60" s="13"/>
      <c r="B60" s="14"/>
      <c r="C60" s="14"/>
      <c r="D60" s="14"/>
      <c r="E60" s="14"/>
      <c r="F60" s="14"/>
      <c r="G60" s="14"/>
      <c r="H60" s="14"/>
      <c r="I60" s="14"/>
      <c r="J60" s="15"/>
      <c r="K60" s="16"/>
      <c r="L60" s="17"/>
      <c r="M60" s="13"/>
    </row>
    <row r="61" spans="1:13" s="18" customFormat="1" ht="13.5" x14ac:dyDescent="0.25">
      <c r="A61" s="13"/>
      <c r="B61" s="14"/>
      <c r="C61" s="14"/>
      <c r="D61" s="14"/>
      <c r="E61" s="14"/>
      <c r="F61" s="14"/>
      <c r="G61" s="14"/>
      <c r="H61" s="14"/>
      <c r="I61" s="14"/>
      <c r="J61" s="15"/>
      <c r="K61" s="16"/>
      <c r="L61" s="17"/>
      <c r="M61" s="13"/>
    </row>
    <row r="62" spans="1:13" s="18" customFormat="1" ht="13.5" x14ac:dyDescent="0.25">
      <c r="A62" s="13"/>
      <c r="B62" s="14"/>
      <c r="C62" s="14"/>
      <c r="D62" s="14"/>
      <c r="E62" s="14"/>
      <c r="F62" s="14"/>
      <c r="G62" s="14"/>
      <c r="H62" s="14"/>
      <c r="I62" s="14"/>
      <c r="J62" s="15"/>
      <c r="K62" s="16"/>
      <c r="L62" s="17"/>
      <c r="M62" s="13"/>
    </row>
    <row r="63" spans="1:13" s="18" customFormat="1" ht="15" customHeight="1" x14ac:dyDescent="0.25">
      <c r="A63" s="13"/>
      <c r="B63" s="14"/>
      <c r="C63" s="14"/>
      <c r="D63" s="14"/>
      <c r="E63" s="14"/>
      <c r="F63" s="14"/>
      <c r="G63" s="14"/>
      <c r="H63" s="14"/>
      <c r="I63" s="14"/>
      <c r="J63" s="15"/>
      <c r="K63" s="16"/>
      <c r="L63" s="17"/>
      <c r="M63" s="13"/>
    </row>
    <row r="64" spans="1:13" s="18" customFormat="1" ht="15" customHeight="1" x14ac:dyDescent="0.25">
      <c r="A64" s="13"/>
      <c r="B64" s="14"/>
      <c r="C64" s="14"/>
      <c r="D64" s="14"/>
      <c r="E64" s="14"/>
      <c r="F64" s="14"/>
      <c r="G64" s="14"/>
      <c r="H64" s="14"/>
      <c r="I64" s="14"/>
      <c r="J64" s="15"/>
      <c r="K64" s="16"/>
      <c r="L64" s="17"/>
      <c r="M64" s="13"/>
    </row>
    <row r="65" spans="1:13" s="18" customFormat="1" ht="15" customHeight="1" x14ac:dyDescent="0.25">
      <c r="A65" s="13"/>
      <c r="B65" s="14"/>
      <c r="C65" s="14"/>
      <c r="D65" s="14"/>
      <c r="E65" s="14"/>
      <c r="F65" s="14"/>
      <c r="G65" s="14"/>
      <c r="H65" s="14"/>
      <c r="I65" s="14"/>
      <c r="J65" s="15"/>
      <c r="K65" s="16"/>
      <c r="L65" s="17"/>
      <c r="M65" s="13"/>
    </row>
    <row r="66" spans="1:13" s="18" customFormat="1" ht="15" customHeight="1" x14ac:dyDescent="0.25">
      <c r="A66" s="13"/>
      <c r="B66" s="14"/>
      <c r="C66" s="14"/>
      <c r="D66" s="14"/>
      <c r="E66" s="14"/>
      <c r="F66" s="14"/>
      <c r="G66" s="14"/>
      <c r="H66" s="14"/>
      <c r="I66" s="14"/>
      <c r="J66" s="15"/>
      <c r="K66" s="16"/>
      <c r="L66" s="17"/>
      <c r="M66" s="13"/>
    </row>
    <row r="68" spans="1:13" x14ac:dyDescent="0.2">
      <c r="A68" s="109">
        <v>44317</v>
      </c>
    </row>
    <row r="70" spans="1:13" ht="13.5" x14ac:dyDescent="0.25">
      <c r="A70" s="19"/>
    </row>
    <row r="71" spans="1:13" ht="13.5" x14ac:dyDescent="0.25">
      <c r="A71" s="20"/>
    </row>
  </sheetData>
  <mergeCells count="14">
    <mergeCell ref="L1:M1"/>
    <mergeCell ref="A2:E2"/>
    <mergeCell ref="A3:M3"/>
    <mergeCell ref="A4:F4"/>
    <mergeCell ref="I6:J6"/>
    <mergeCell ref="K6:L6"/>
    <mergeCell ref="A5:N5"/>
    <mergeCell ref="M7:M8"/>
    <mergeCell ref="A7:A8"/>
    <mergeCell ref="B7:B8"/>
    <mergeCell ref="C7:F7"/>
    <mergeCell ref="G7:H7"/>
    <mergeCell ref="I7:J7"/>
    <mergeCell ref="K7:L7"/>
  </mergeCells>
  <pageMargins left="0.70866141732283472" right="0.51181102362204722" top="0.47244094488188981" bottom="0.55118110236220474" header="0.31496062992125984" footer="0.31496062992125984"/>
  <pageSetup scale="68" fitToHeight="2" orientation="landscape" r:id="rId1"/>
  <headerFooter>
    <oddFooter>&amp;C&amp;P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M51"/>
  <sheetViews>
    <sheetView view="pageBreakPreview" zoomScale="90" zoomScaleNormal="87" zoomScaleSheetLayoutView="90" workbookViewId="0">
      <pane ySplit="8" topLeftCell="A18" activePane="bottomLeft" state="frozen"/>
      <selection activeCell="C31" sqref="C31"/>
      <selection pane="bottomLeft" activeCell="F41" sqref="F41"/>
    </sheetView>
  </sheetViews>
  <sheetFormatPr baseColWidth="10" defaultColWidth="11.42578125" defaultRowHeight="12.75" x14ac:dyDescent="0.2"/>
  <cols>
    <col min="1" max="1" width="11.42578125" style="2"/>
    <col min="2" max="2" width="17" style="2" customWidth="1"/>
    <col min="3" max="3" width="11.42578125" style="2"/>
    <col min="4" max="4" width="12" style="2" customWidth="1"/>
    <col min="5" max="5" width="12.140625" style="2" customWidth="1"/>
    <col min="6" max="6" width="12.85546875" style="2" bestFit="1" customWidth="1"/>
    <col min="7" max="7" width="11.42578125" style="2"/>
    <col min="8" max="8" width="15.85546875" style="2" customWidth="1"/>
    <col min="9" max="9" width="14.42578125" style="2" bestFit="1" customWidth="1"/>
    <col min="10" max="10" width="15.28515625" style="2" customWidth="1"/>
    <col min="11" max="12" width="11.42578125" style="2"/>
    <col min="13" max="13" width="14.85546875" style="2" customWidth="1"/>
    <col min="14" max="16384" width="11.42578125" style="2"/>
  </cols>
  <sheetData>
    <row r="1" spans="1:13" ht="18" customHeight="1" x14ac:dyDescent="0.25">
      <c r="A1" s="24"/>
      <c r="B1" s="24"/>
      <c r="C1" s="24"/>
      <c r="D1" s="24"/>
      <c r="E1" s="24"/>
      <c r="F1" s="24"/>
      <c r="G1" s="25"/>
      <c r="H1" s="25"/>
      <c r="I1" s="25"/>
      <c r="J1" s="24"/>
      <c r="K1" s="26"/>
      <c r="L1" s="326" t="s">
        <v>121</v>
      </c>
      <c r="M1" s="326"/>
    </row>
    <row r="2" spans="1:13" ht="15" x14ac:dyDescent="0.25">
      <c r="A2" s="327" t="s">
        <v>22</v>
      </c>
      <c r="B2" s="327"/>
      <c r="C2" s="327"/>
      <c r="D2" s="327"/>
      <c r="E2" s="327"/>
      <c r="F2" s="21"/>
      <c r="G2" s="21"/>
      <c r="H2" s="27"/>
      <c r="I2" s="27"/>
      <c r="J2" s="23"/>
      <c r="K2" s="28"/>
      <c r="L2" s="22"/>
      <c r="M2" s="23"/>
    </row>
    <row r="3" spans="1:13" ht="15" x14ac:dyDescent="0.25">
      <c r="A3" s="328" t="s">
        <v>21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</row>
    <row r="4" spans="1:13" ht="15" x14ac:dyDescent="0.25">
      <c r="A4" s="338" t="s">
        <v>126</v>
      </c>
      <c r="B4" s="338"/>
      <c r="C4" s="338"/>
      <c r="D4" s="338"/>
      <c r="E4" s="338"/>
      <c r="F4" s="338"/>
      <c r="G4" s="29"/>
      <c r="H4" s="29"/>
      <c r="I4" s="29"/>
      <c r="J4" s="29"/>
      <c r="K4" s="29"/>
      <c r="L4" s="29"/>
      <c r="M4" s="23"/>
    </row>
    <row r="5" spans="1:13" ht="14.25" customHeight="1" x14ac:dyDescent="0.25">
      <c r="A5" s="339" t="s">
        <v>76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</row>
    <row r="6" spans="1:13" ht="14.25" thickBot="1" x14ac:dyDescent="0.3">
      <c r="A6" s="9"/>
      <c r="B6" s="9"/>
      <c r="C6" s="9"/>
      <c r="D6" s="9"/>
      <c r="E6" s="9"/>
      <c r="F6" s="9"/>
      <c r="G6" s="9"/>
      <c r="H6" s="10"/>
      <c r="I6" s="329"/>
      <c r="J6" s="329"/>
      <c r="K6" s="330"/>
      <c r="L6" s="330"/>
      <c r="M6" s="10"/>
    </row>
    <row r="7" spans="1:13" ht="15.75" customHeight="1" x14ac:dyDescent="0.2">
      <c r="A7" s="324" t="s">
        <v>2</v>
      </c>
      <c r="B7" s="324" t="s">
        <v>3</v>
      </c>
      <c r="C7" s="331" t="s">
        <v>1</v>
      </c>
      <c r="D7" s="332"/>
      <c r="E7" s="332"/>
      <c r="F7" s="333"/>
      <c r="G7" s="334" t="s">
        <v>4</v>
      </c>
      <c r="H7" s="335"/>
      <c r="I7" s="336" t="s">
        <v>5</v>
      </c>
      <c r="J7" s="337"/>
      <c r="K7" s="322" t="s">
        <v>6</v>
      </c>
      <c r="L7" s="323"/>
      <c r="M7" s="324" t="s">
        <v>7</v>
      </c>
    </row>
    <row r="8" spans="1:13" ht="15" customHeight="1" thickBot="1" x14ac:dyDescent="0.25">
      <c r="A8" s="325"/>
      <c r="B8" s="325"/>
      <c r="C8" s="32" t="s">
        <v>0</v>
      </c>
      <c r="D8" s="32" t="s">
        <v>8</v>
      </c>
      <c r="E8" s="32" t="s">
        <v>24</v>
      </c>
      <c r="F8" s="33" t="s">
        <v>9</v>
      </c>
      <c r="G8" s="34" t="s">
        <v>2</v>
      </c>
      <c r="H8" s="35" t="s">
        <v>10</v>
      </c>
      <c r="I8" s="34" t="s">
        <v>11</v>
      </c>
      <c r="J8" s="36" t="s">
        <v>12</v>
      </c>
      <c r="K8" s="37" t="s">
        <v>13</v>
      </c>
      <c r="L8" s="38" t="s">
        <v>2</v>
      </c>
      <c r="M8" s="325"/>
    </row>
    <row r="9" spans="1:13" x14ac:dyDescent="0.2">
      <c r="A9" s="40" t="s">
        <v>14</v>
      </c>
      <c r="B9" s="303">
        <f>+B10</f>
        <v>2522722.4</v>
      </c>
      <c r="C9" s="39"/>
      <c r="D9" s="41"/>
      <c r="E9" s="42"/>
      <c r="F9" s="43"/>
      <c r="G9" s="44"/>
      <c r="H9" s="149">
        <f>+H10</f>
        <v>2522722.4</v>
      </c>
      <c r="I9" s="45"/>
      <c r="J9" s="46"/>
      <c r="K9" s="286"/>
      <c r="L9" s="186"/>
      <c r="M9" s="306"/>
    </row>
    <row r="10" spans="1:13" x14ac:dyDescent="0.2">
      <c r="A10" s="97">
        <v>44225</v>
      </c>
      <c r="B10" s="96">
        <v>2522722.4</v>
      </c>
      <c r="C10" s="92"/>
      <c r="D10" s="93"/>
      <c r="E10" s="94"/>
      <c r="F10" s="52">
        <f>+C10+D10+E10</f>
        <v>0</v>
      </c>
      <c r="G10" s="99">
        <v>44225</v>
      </c>
      <c r="H10" s="96">
        <v>2522722.4</v>
      </c>
      <c r="I10" s="116" t="s">
        <v>83</v>
      </c>
      <c r="J10" s="48" t="s">
        <v>26</v>
      </c>
      <c r="K10" s="287" t="s">
        <v>77</v>
      </c>
      <c r="L10" s="312">
        <v>44225</v>
      </c>
      <c r="M10" s="307"/>
    </row>
    <row r="11" spans="1:13" x14ac:dyDescent="0.2">
      <c r="A11" s="57" t="s">
        <v>15</v>
      </c>
      <c r="B11" s="151">
        <f>+B12</f>
        <v>2522722.4</v>
      </c>
      <c r="C11" s="58"/>
      <c r="D11" s="59"/>
      <c r="E11" s="59"/>
      <c r="F11" s="60"/>
      <c r="G11" s="61"/>
      <c r="H11" s="151">
        <f>+H12</f>
        <v>2522722.4</v>
      </c>
      <c r="J11" s="63"/>
      <c r="K11" s="288"/>
      <c r="L11" s="182"/>
      <c r="M11" s="308"/>
    </row>
    <row r="12" spans="1:13" x14ac:dyDescent="0.2">
      <c r="A12" s="193">
        <v>44253</v>
      </c>
      <c r="B12" s="71">
        <v>2522722.4</v>
      </c>
      <c r="C12" s="72"/>
      <c r="D12" s="73"/>
      <c r="E12" s="73"/>
      <c r="F12" s="74">
        <f t="shared" ref="F12:F18" si="0">+C12+D12+E12</f>
        <v>0</v>
      </c>
      <c r="G12" s="193">
        <v>44253</v>
      </c>
      <c r="H12" s="71">
        <v>2522722.4</v>
      </c>
      <c r="I12" s="272" t="s">
        <v>83</v>
      </c>
      <c r="J12" s="76" t="s">
        <v>26</v>
      </c>
      <c r="K12" s="194" t="s">
        <v>78</v>
      </c>
      <c r="L12" s="195">
        <v>44253</v>
      </c>
      <c r="M12" s="295"/>
    </row>
    <row r="13" spans="1:13" x14ac:dyDescent="0.2">
      <c r="A13" s="79" t="s">
        <v>16</v>
      </c>
      <c r="B13" s="161">
        <f>+B14</f>
        <v>2522722.4</v>
      </c>
      <c r="C13" s="81"/>
      <c r="D13" s="82"/>
      <c r="E13" s="82"/>
      <c r="F13" s="83"/>
      <c r="G13" s="270"/>
      <c r="H13" s="151">
        <f>+H14</f>
        <v>2522722.4</v>
      </c>
      <c r="I13" s="271"/>
      <c r="J13" s="197"/>
      <c r="K13" s="289"/>
      <c r="L13" s="184"/>
      <c r="M13" s="309"/>
    </row>
    <row r="14" spans="1:13" x14ac:dyDescent="0.2">
      <c r="A14" s="101">
        <v>44286</v>
      </c>
      <c r="B14" s="65">
        <v>2522722.4</v>
      </c>
      <c r="C14" s="66"/>
      <c r="D14" s="67"/>
      <c r="E14" s="67"/>
      <c r="F14" s="68">
        <f t="shared" si="0"/>
        <v>0</v>
      </c>
      <c r="G14" s="101">
        <v>44286</v>
      </c>
      <c r="H14" s="65">
        <v>2522722.4</v>
      </c>
      <c r="I14" s="116" t="s">
        <v>83</v>
      </c>
      <c r="J14" s="48" t="s">
        <v>26</v>
      </c>
      <c r="K14" s="290" t="s">
        <v>79</v>
      </c>
      <c r="L14" s="313">
        <v>44273</v>
      </c>
      <c r="M14" s="310"/>
    </row>
    <row r="15" spans="1:13" x14ac:dyDescent="0.2">
      <c r="A15" s="57" t="s">
        <v>17</v>
      </c>
      <c r="B15" s="151">
        <f>+B16</f>
        <v>2522722.4</v>
      </c>
      <c r="C15" s="58"/>
      <c r="D15" s="59"/>
      <c r="E15" s="59"/>
      <c r="F15" s="60"/>
      <c r="G15" s="61"/>
      <c r="H15" s="151">
        <f>+H16</f>
        <v>2522722.4</v>
      </c>
      <c r="I15" s="62"/>
      <c r="J15" s="63"/>
      <c r="K15" s="288"/>
      <c r="L15" s="182"/>
      <c r="M15" s="308"/>
    </row>
    <row r="16" spans="1:13" x14ac:dyDescent="0.2">
      <c r="A16" s="193">
        <v>44316</v>
      </c>
      <c r="B16" s="71">
        <v>2522722.4</v>
      </c>
      <c r="C16" s="72"/>
      <c r="D16" s="73"/>
      <c r="E16" s="73"/>
      <c r="F16" s="74">
        <f t="shared" si="0"/>
        <v>0</v>
      </c>
      <c r="G16" s="193">
        <v>44316</v>
      </c>
      <c r="H16" s="71">
        <v>2522722.4</v>
      </c>
      <c r="I16" s="272" t="s">
        <v>83</v>
      </c>
      <c r="J16" s="76" t="s">
        <v>26</v>
      </c>
      <c r="K16" s="194" t="s">
        <v>80</v>
      </c>
      <c r="L16" s="195">
        <v>44316</v>
      </c>
      <c r="M16" s="295"/>
    </row>
    <row r="17" spans="1:13" x14ac:dyDescent="0.2">
      <c r="A17" s="79" t="s">
        <v>18</v>
      </c>
      <c r="B17" s="161">
        <f>+B18</f>
        <v>2522722.4</v>
      </c>
      <c r="C17" s="81"/>
      <c r="D17" s="82"/>
      <c r="E17" s="82"/>
      <c r="F17" s="83"/>
      <c r="G17" s="84"/>
      <c r="H17" s="161">
        <f>+H18</f>
        <v>2522722.4</v>
      </c>
      <c r="I17" s="85"/>
      <c r="J17" s="86"/>
      <c r="K17" s="289"/>
      <c r="L17" s="184"/>
      <c r="M17" s="309"/>
    </row>
    <row r="18" spans="1:13" s="18" customFormat="1" x14ac:dyDescent="0.2">
      <c r="A18" s="119">
        <v>44347</v>
      </c>
      <c r="B18" s="102">
        <v>2522722.4</v>
      </c>
      <c r="C18" s="103"/>
      <c r="D18" s="104"/>
      <c r="E18" s="104"/>
      <c r="F18" s="105">
        <f t="shared" si="0"/>
        <v>0</v>
      </c>
      <c r="G18" s="119">
        <v>44347</v>
      </c>
      <c r="H18" s="102">
        <v>2522722.4</v>
      </c>
      <c r="I18" s="116" t="s">
        <v>83</v>
      </c>
      <c r="J18" s="48" t="s">
        <v>26</v>
      </c>
      <c r="K18" s="291" t="s">
        <v>81</v>
      </c>
      <c r="L18" s="314">
        <v>44347</v>
      </c>
      <c r="M18" s="311"/>
    </row>
    <row r="19" spans="1:13" x14ac:dyDescent="0.2">
      <c r="A19" s="57" t="s">
        <v>19</v>
      </c>
      <c r="B19" s="151">
        <f>+B20</f>
        <v>2522722.4</v>
      </c>
      <c r="C19" s="58"/>
      <c r="D19" s="59"/>
      <c r="E19" s="59"/>
      <c r="F19" s="60"/>
      <c r="G19" s="61"/>
      <c r="H19" s="151">
        <f>+H20</f>
        <v>2522722.4</v>
      </c>
      <c r="I19" s="62"/>
      <c r="J19" s="63"/>
      <c r="K19" s="288"/>
      <c r="L19" s="182"/>
      <c r="M19" s="308"/>
    </row>
    <row r="20" spans="1:13" x14ac:dyDescent="0.2">
      <c r="A20" s="101">
        <v>44377</v>
      </c>
      <c r="B20" s="71">
        <v>2522722.4</v>
      </c>
      <c r="C20" s="72"/>
      <c r="D20" s="73"/>
      <c r="E20" s="73"/>
      <c r="F20" s="74">
        <f t="shared" ref="F20:F24" si="1">+C20+D20+E20</f>
        <v>0</v>
      </c>
      <c r="G20" s="193">
        <v>44377</v>
      </c>
      <c r="H20" s="71">
        <v>2522722.4</v>
      </c>
      <c r="I20" s="272" t="s">
        <v>83</v>
      </c>
      <c r="J20" s="76" t="s">
        <v>26</v>
      </c>
      <c r="K20" s="194" t="s">
        <v>82</v>
      </c>
      <c r="L20" s="195">
        <v>44377</v>
      </c>
      <c r="M20" s="295"/>
    </row>
    <row r="21" spans="1:13" x14ac:dyDescent="0.2">
      <c r="A21" s="57" t="s">
        <v>92</v>
      </c>
      <c r="B21" s="279">
        <f>+B22</f>
        <v>2522722.4</v>
      </c>
      <c r="C21" s="124"/>
      <c r="D21" s="125"/>
      <c r="E21" s="126"/>
      <c r="F21" s="121"/>
      <c r="G21" s="122"/>
      <c r="H21" s="279">
        <f>+H22</f>
        <v>2522722.4</v>
      </c>
      <c r="I21" s="304"/>
      <c r="J21" s="298"/>
      <c r="K21" s="292"/>
      <c r="L21" s="188"/>
      <c r="M21" s="201"/>
    </row>
    <row r="22" spans="1:13" x14ac:dyDescent="0.2">
      <c r="A22" s="120">
        <v>44407</v>
      </c>
      <c r="B22" s="71">
        <v>2522722.4</v>
      </c>
      <c r="C22" s="274"/>
      <c r="D22" s="275"/>
      <c r="E22" s="228"/>
      <c r="F22" s="74">
        <f t="shared" si="1"/>
        <v>0</v>
      </c>
      <c r="G22" s="198">
        <v>44407</v>
      </c>
      <c r="H22" s="71">
        <v>2522722.4</v>
      </c>
      <c r="I22" s="272" t="s">
        <v>83</v>
      </c>
      <c r="J22" s="76" t="s">
        <v>26</v>
      </c>
      <c r="K22" s="293" t="s">
        <v>124</v>
      </c>
      <c r="L22" s="199">
        <v>44407</v>
      </c>
      <c r="M22" s="200"/>
    </row>
    <row r="23" spans="1:13" x14ac:dyDescent="0.2">
      <c r="A23" s="57" t="s">
        <v>94</v>
      </c>
      <c r="B23" s="279">
        <f>+B24</f>
        <v>2522722.4</v>
      </c>
      <c r="C23" s="124"/>
      <c r="D23" s="125"/>
      <c r="E23" s="126"/>
      <c r="F23" s="121"/>
      <c r="G23" s="122"/>
      <c r="H23" s="279">
        <f>+H24</f>
        <v>2522722.4</v>
      </c>
      <c r="I23" s="305"/>
      <c r="J23" s="300"/>
      <c r="K23" s="292"/>
      <c r="L23" s="188"/>
      <c r="M23" s="190"/>
    </row>
    <row r="24" spans="1:13" x14ac:dyDescent="0.2">
      <c r="A24" s="120">
        <v>44439</v>
      </c>
      <c r="B24" s="71">
        <v>2522722.4</v>
      </c>
      <c r="C24" s="274"/>
      <c r="D24" s="275"/>
      <c r="E24" s="228"/>
      <c r="F24" s="74">
        <f t="shared" si="1"/>
        <v>0</v>
      </c>
      <c r="G24" s="198">
        <v>44439</v>
      </c>
      <c r="H24" s="71">
        <v>2522722.4</v>
      </c>
      <c r="I24" s="272" t="s">
        <v>83</v>
      </c>
      <c r="J24" s="76" t="s">
        <v>26</v>
      </c>
      <c r="K24" s="293" t="s">
        <v>125</v>
      </c>
      <c r="L24" s="199">
        <v>44439</v>
      </c>
      <c r="M24" s="200"/>
    </row>
    <row r="25" spans="1:13" x14ac:dyDescent="0.2">
      <c r="A25" s="57" t="s">
        <v>96</v>
      </c>
      <c r="B25" s="279">
        <f>+B26</f>
        <v>2522722.4</v>
      </c>
      <c r="C25" s="124"/>
      <c r="D25" s="125"/>
      <c r="E25" s="126"/>
      <c r="F25" s="121"/>
      <c r="G25" s="122"/>
      <c r="H25" s="279">
        <f>+H26</f>
        <v>2522722.4</v>
      </c>
      <c r="I25" s="305"/>
      <c r="J25" s="300"/>
      <c r="K25" s="292"/>
      <c r="L25" s="188"/>
      <c r="M25" s="190"/>
    </row>
    <row r="26" spans="1:13" x14ac:dyDescent="0.2">
      <c r="A26" s="120">
        <v>44469</v>
      </c>
      <c r="B26" s="71">
        <v>2522722.4</v>
      </c>
      <c r="C26" s="274"/>
      <c r="D26" s="275"/>
      <c r="E26" s="228"/>
      <c r="F26" s="74">
        <f t="shared" ref="F26" si="2">+C26+D26+E26</f>
        <v>0</v>
      </c>
      <c r="G26" s="198">
        <v>44469</v>
      </c>
      <c r="H26" s="71">
        <v>2522722.4</v>
      </c>
      <c r="I26" s="272" t="s">
        <v>132</v>
      </c>
      <c r="J26" s="76" t="s">
        <v>133</v>
      </c>
      <c r="K26" s="293" t="s">
        <v>143</v>
      </c>
      <c r="L26" s="199">
        <v>44469</v>
      </c>
      <c r="M26" s="200"/>
    </row>
    <row r="27" spans="1:13" x14ac:dyDescent="0.2">
      <c r="A27" s="57" t="s">
        <v>128</v>
      </c>
      <c r="B27" s="279">
        <f>+B28</f>
        <v>2522722.4</v>
      </c>
      <c r="C27" s="124"/>
      <c r="D27" s="125"/>
      <c r="E27" s="126"/>
      <c r="F27" s="121"/>
      <c r="G27" s="122"/>
      <c r="H27" s="279">
        <f>+H28</f>
        <v>2522722.4</v>
      </c>
      <c r="I27" s="305"/>
      <c r="J27" s="300"/>
      <c r="K27" s="292"/>
      <c r="L27" s="188"/>
      <c r="M27" s="190"/>
    </row>
    <row r="28" spans="1:13" x14ac:dyDescent="0.2">
      <c r="A28" s="120">
        <v>44498</v>
      </c>
      <c r="B28" s="71">
        <v>2522722.4</v>
      </c>
      <c r="C28" s="274"/>
      <c r="D28" s="275"/>
      <c r="E28" s="228"/>
      <c r="F28" s="74">
        <f t="shared" ref="F28" si="3">+C28+D28+E28</f>
        <v>0</v>
      </c>
      <c r="G28" s="198">
        <v>44498</v>
      </c>
      <c r="H28" s="71">
        <v>2522722.4</v>
      </c>
      <c r="I28" s="272" t="s">
        <v>132</v>
      </c>
      <c r="J28" s="76" t="s">
        <v>133</v>
      </c>
      <c r="K28" s="293" t="s">
        <v>144</v>
      </c>
      <c r="L28" s="199">
        <v>44498</v>
      </c>
      <c r="M28" s="190"/>
    </row>
    <row r="29" spans="1:13" x14ac:dyDescent="0.2">
      <c r="A29" s="57" t="s">
        <v>129</v>
      </c>
      <c r="B29" s="279">
        <f>+B30</f>
        <v>0</v>
      </c>
      <c r="C29" s="124"/>
      <c r="D29" s="125"/>
      <c r="E29" s="126"/>
      <c r="F29" s="121"/>
      <c r="G29" s="122"/>
      <c r="H29" s="279">
        <f>+H30</f>
        <v>0</v>
      </c>
      <c r="I29" s="305"/>
      <c r="J29" s="300"/>
      <c r="K29" s="292"/>
      <c r="L29" s="188"/>
      <c r="M29" s="201"/>
    </row>
    <row r="30" spans="1:13" x14ac:dyDescent="0.2">
      <c r="A30" s="120"/>
      <c r="B30" s="71">
        <v>0</v>
      </c>
      <c r="C30" s="274"/>
      <c r="D30" s="275"/>
      <c r="E30" s="228"/>
      <c r="F30" s="74">
        <f t="shared" ref="F30" si="4">+C30+D30+E30</f>
        <v>0</v>
      </c>
      <c r="G30" s="198"/>
      <c r="H30" s="71"/>
      <c r="I30" s="272"/>
      <c r="J30" s="76"/>
      <c r="K30" s="293"/>
      <c r="L30" s="199"/>
      <c r="M30" s="200"/>
    </row>
    <row r="31" spans="1:13" x14ac:dyDescent="0.2">
      <c r="A31" s="57" t="s">
        <v>130</v>
      </c>
      <c r="B31" s="279">
        <f>+B32</f>
        <v>0</v>
      </c>
      <c r="C31" s="124"/>
      <c r="D31" s="125"/>
      <c r="E31" s="126"/>
      <c r="F31" s="121"/>
      <c r="G31" s="122"/>
      <c r="H31" s="279">
        <f>+H32</f>
        <v>0</v>
      </c>
      <c r="I31" s="305"/>
      <c r="J31" s="300"/>
      <c r="K31" s="292"/>
      <c r="L31" s="188"/>
      <c r="M31" s="190"/>
    </row>
    <row r="32" spans="1:13" ht="13.5" thickBot="1" x14ac:dyDescent="0.25">
      <c r="A32" s="120"/>
      <c r="B32" s="49">
        <v>0</v>
      </c>
      <c r="C32" s="124"/>
      <c r="D32" s="125"/>
      <c r="E32" s="126"/>
      <c r="F32" s="52">
        <f t="shared" ref="F32" si="5">+C32+D32+E32</f>
        <v>0</v>
      </c>
      <c r="G32" s="120"/>
      <c r="H32" s="49"/>
      <c r="I32" s="272"/>
      <c r="J32" s="210"/>
      <c r="K32" s="292"/>
      <c r="L32" s="189"/>
      <c r="M32" s="191"/>
    </row>
    <row r="33" spans="1:13" ht="22.5" customHeight="1" thickBot="1" x14ac:dyDescent="0.25">
      <c r="A33" s="262" t="s">
        <v>20</v>
      </c>
      <c r="B33" s="176">
        <f>+B9+B11+B13+B15+B17+B19+B21+B23+B25+B27+B30+B32</f>
        <v>25227223.999999996</v>
      </c>
      <c r="C33" s="176">
        <f t="shared" ref="C33:H33" si="6">+C9+C11+C13+C15+C17+C19+C21+C23+C25+C27+C30+C32</f>
        <v>0</v>
      </c>
      <c r="D33" s="176">
        <f t="shared" si="6"/>
        <v>0</v>
      </c>
      <c r="E33" s="176">
        <f t="shared" si="6"/>
        <v>0</v>
      </c>
      <c r="F33" s="176">
        <f t="shared" si="6"/>
        <v>0</v>
      </c>
      <c r="G33" s="176">
        <f t="shared" si="6"/>
        <v>0</v>
      </c>
      <c r="H33" s="176">
        <f t="shared" si="6"/>
        <v>25227223.999999996</v>
      </c>
      <c r="I33" s="89"/>
      <c r="J33" s="88"/>
      <c r="K33" s="88"/>
      <c r="L33" s="88"/>
      <c r="M33" s="90"/>
    </row>
    <row r="34" spans="1:13" x14ac:dyDescent="0.2">
      <c r="A34" s="11"/>
      <c r="B34" s="11"/>
      <c r="C34" s="11"/>
      <c r="D34" s="11"/>
      <c r="F34" s="112"/>
      <c r="G34" s="12"/>
    </row>
    <row r="35" spans="1:13" x14ac:dyDescent="0.2">
      <c r="A35" s="11"/>
      <c r="B35" s="11"/>
      <c r="C35" s="11"/>
      <c r="D35" s="11"/>
      <c r="F35" s="112"/>
      <c r="G35" s="12"/>
    </row>
    <row r="36" spans="1:13" x14ac:dyDescent="0.2">
      <c r="A36" s="11"/>
      <c r="B36" s="11"/>
      <c r="C36" s="11"/>
      <c r="D36" s="11"/>
      <c r="F36" s="112"/>
      <c r="G36" s="12"/>
    </row>
    <row r="37" spans="1:13" x14ac:dyDescent="0.2">
      <c r="A37" s="11"/>
      <c r="B37" s="11"/>
      <c r="C37" s="11"/>
      <c r="D37" s="11"/>
      <c r="F37" s="112"/>
      <c r="G37" s="12"/>
    </row>
    <row r="38" spans="1:13" x14ac:dyDescent="0.2">
      <c r="A38" s="11"/>
      <c r="B38" s="11"/>
      <c r="C38" s="11"/>
      <c r="D38" s="11"/>
      <c r="F38" s="112"/>
      <c r="G38" s="12"/>
    </row>
    <row r="39" spans="1:13" x14ac:dyDescent="0.2">
      <c r="A39" s="11"/>
      <c r="B39" s="11"/>
      <c r="C39" s="11"/>
      <c r="D39" s="11"/>
      <c r="F39" s="112"/>
      <c r="G39" s="12"/>
    </row>
    <row r="40" spans="1:13" x14ac:dyDescent="0.2">
      <c r="A40" s="11"/>
      <c r="B40" s="11"/>
      <c r="C40" s="11"/>
      <c r="D40" s="11"/>
      <c r="F40" s="112"/>
      <c r="G40" s="12"/>
    </row>
    <row r="41" spans="1:13" x14ac:dyDescent="0.2">
      <c r="A41" s="11"/>
      <c r="B41" s="11"/>
      <c r="C41" s="11"/>
      <c r="D41" s="11"/>
      <c r="F41" s="112"/>
      <c r="G41" s="12"/>
    </row>
    <row r="42" spans="1:13" x14ac:dyDescent="0.2">
      <c r="A42" s="11"/>
      <c r="B42" s="11"/>
      <c r="C42" s="11"/>
      <c r="D42" s="11"/>
      <c r="F42" s="112"/>
      <c r="G42" s="12"/>
    </row>
    <row r="43" spans="1:13" x14ac:dyDescent="0.2">
      <c r="A43" s="11"/>
      <c r="B43" s="11"/>
      <c r="C43" s="11"/>
      <c r="D43" s="11"/>
      <c r="F43" s="112"/>
      <c r="G43" s="12"/>
    </row>
    <row r="44" spans="1:13" x14ac:dyDescent="0.2">
      <c r="B44" s="12"/>
      <c r="C44" s="12"/>
      <c r="D44" s="12"/>
      <c r="G44" s="12"/>
    </row>
    <row r="45" spans="1:13" x14ac:dyDescent="0.2">
      <c r="B45" s="12"/>
      <c r="C45" s="12"/>
      <c r="D45" s="12"/>
      <c r="G45" s="12"/>
    </row>
    <row r="46" spans="1:13" x14ac:dyDescent="0.2">
      <c r="B46" s="12"/>
      <c r="C46" s="12"/>
      <c r="D46" s="12"/>
      <c r="G46" s="12"/>
    </row>
    <row r="47" spans="1:13" x14ac:dyDescent="0.2">
      <c r="B47" s="12"/>
      <c r="C47" s="12"/>
      <c r="D47" s="12"/>
      <c r="G47" s="12"/>
    </row>
    <row r="49" spans="1:13" s="1" customFormat="1" ht="13.5" x14ac:dyDescent="0.25"/>
    <row r="50" spans="1:13" s="18" customFormat="1" ht="13.5" x14ac:dyDescent="0.25">
      <c r="A50" s="13"/>
      <c r="B50" s="14"/>
      <c r="C50" s="14"/>
      <c r="D50" s="14"/>
      <c r="E50" s="14"/>
      <c r="F50" s="14"/>
      <c r="G50" s="14"/>
      <c r="H50" s="14"/>
      <c r="I50" s="14"/>
      <c r="J50" s="15"/>
      <c r="K50" s="16"/>
      <c r="L50" s="17"/>
      <c r="M50" s="13"/>
    </row>
    <row r="51" spans="1:13" s="18" customFormat="1" ht="13.5" x14ac:dyDescent="0.25">
      <c r="A51" s="13"/>
      <c r="B51" s="14"/>
      <c r="C51" s="14"/>
      <c r="D51" s="14"/>
      <c r="E51" s="14"/>
      <c r="F51" s="14"/>
      <c r="G51" s="14"/>
      <c r="H51" s="14"/>
      <c r="I51" s="14"/>
      <c r="J51" s="15"/>
      <c r="K51" s="16"/>
      <c r="L51" s="17"/>
      <c r="M51" s="13"/>
    </row>
  </sheetData>
  <mergeCells count="14">
    <mergeCell ref="M7:M8"/>
    <mergeCell ref="A5:M5"/>
    <mergeCell ref="A7:A8"/>
    <mergeCell ref="B7:B8"/>
    <mergeCell ref="C7:F7"/>
    <mergeCell ref="G7:H7"/>
    <mergeCell ref="I7:J7"/>
    <mergeCell ref="K7:L7"/>
    <mergeCell ref="L1:M1"/>
    <mergeCell ref="A2:E2"/>
    <mergeCell ref="A3:M3"/>
    <mergeCell ref="A4:F4"/>
    <mergeCell ref="I6:J6"/>
    <mergeCell ref="K6:L6"/>
  </mergeCells>
  <pageMargins left="0.70866141732283472" right="0.51181102362204722" top="0.47244094488188981" bottom="0.55118110236220474" header="0.31496062992125984" footer="0.31496062992125984"/>
  <pageSetup scale="73" fitToHeight="2" orientation="landscape" r:id="rId1"/>
  <headerFooter>
    <oddFooter>&amp;C&amp;P de &amp;N</oddFooter>
  </headerFooter>
  <colBreaks count="1" manualBreakCount="1">
    <brk id="13" max="6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IP-5 Ramo 28</vt:lpstr>
      <vt:lpstr>IP-4 PRODDER</vt:lpstr>
      <vt:lpstr>IP-5 Faeism</vt:lpstr>
      <vt:lpstr>IP-4 Fortamun</vt:lpstr>
      <vt:lpstr>IP-4 Faism</vt:lpstr>
      <vt:lpstr>'IP-4 Faism'!Área_de_impresión</vt:lpstr>
      <vt:lpstr>'IP-4 Fortamun'!Área_de_impresión</vt:lpstr>
      <vt:lpstr>'IP-4 PRODDER'!Área_de_impresión</vt:lpstr>
      <vt:lpstr>'IP-5 Faeism'!Área_de_impresión</vt:lpstr>
      <vt:lpstr>'IP-5 Ramo 28'!Área_de_impresión</vt:lpstr>
      <vt:lpstr>'IP-5 Ramo 28'!Títulos_a_imprimir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Memo Luis</cp:lastModifiedBy>
  <cp:lastPrinted>2022-04-21T03:42:28Z</cp:lastPrinted>
  <dcterms:created xsi:type="dcterms:W3CDTF">2018-10-31T21:40:06Z</dcterms:created>
  <dcterms:modified xsi:type="dcterms:W3CDTF">2023-11-10T17:56:53Z</dcterms:modified>
</cp:coreProperties>
</file>