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rnes\OneDrive\Escritorio\SEVAC\"/>
    </mc:Choice>
  </mc:AlternateContent>
  <bookViews>
    <workbookView xWindow="-120" yWindow="-120" windowWidth="20736" windowHeight="11316" firstSheet="18" activeTab="18"/>
  </bookViews>
  <sheets>
    <sheet name="DISPOSICIONES" sheetId="64" state="hidden" r:id="rId1"/>
    <sheet name="opinion tecnica contralor" sheetId="91" state="hidden" r:id="rId2"/>
    <sheet name="EDICTO" sheetId="61" state="hidden" r:id="rId3"/>
    <sheet name="ASIGNACIONES" sheetId="63" state="hidden" r:id="rId4"/>
    <sheet name="ANALITICO" sheetId="86" state="hidden" r:id="rId5"/>
    <sheet name="C. OBJETO DEL GASTO" sheetId="23" state="hidden" r:id="rId6"/>
    <sheet name="TABULADOR SUELDOS GC" sheetId="20" state="hidden" r:id="rId7"/>
    <sheet name="TABULADOR SUELDOS FORTAMUN" sheetId="71" state="hidden" r:id="rId8"/>
    <sheet name="PRESUPUESTO G.C." sheetId="88" state="hidden" r:id="rId9"/>
    <sheet name="PRESUPUESTO FORTAMUN" sheetId="89" state="hidden" r:id="rId10"/>
    <sheet name="PRESUPUESTO FAISM-DF" sheetId="90" state="hidden" r:id="rId11"/>
    <sheet name="PRESUPUESTO COG" sheetId="96" state="hidden" r:id="rId12"/>
    <sheet name="PRESUPUESTO CA(1)" sheetId="87" state="hidden" r:id="rId13"/>
    <sheet name="PRESUPUESTO CA (2)" sheetId="57" state="hidden" r:id="rId14"/>
    <sheet name="PRESUPUESTO C. ECONO" sheetId="65" state="hidden" r:id="rId15"/>
    <sheet name="PRESUPUESTO C. FUNCIONAL" sheetId="78" state="hidden" r:id="rId16"/>
    <sheet name="PRESUPUESTO F. FINANC." sheetId="95" state="hidden" r:id="rId17"/>
    <sheet name="CLASIFICACION PROGRAMATICA" sheetId="93" state="hidden" r:id="rId18"/>
    <sheet name="BASE MENSUAL" sheetId="70" r:id="rId19"/>
    <sheet name="ANALITICO DE PLAZAS" sheetId="73" state="hidden" r:id="rId20"/>
    <sheet name="RESUMEN PERSONAL" sheetId="74" state="hidden" r:id="rId21"/>
    <sheet name="PROPUESTA INVERSION" sheetId="77" state="hidden" r:id="rId22"/>
    <sheet name="COMPARATIVOS" sheetId="81" state="hidden" r:id="rId23"/>
    <sheet name="INDICADORES" sheetId="75" state="hidden" r:id="rId24"/>
  </sheets>
  <externalReferences>
    <externalReference r:id="rId25"/>
    <externalReference r:id="rId26"/>
    <externalReference r:id="rId27"/>
    <externalReference r:id="rId28"/>
    <externalReference r:id="rId29"/>
  </externalReferences>
  <definedNames>
    <definedName name="_xlnm._FilterDatabase" localSheetId="4" hidden="1">ANALITICO!$A$12:$D$2426</definedName>
    <definedName name="_xlnm.Print_Area" localSheetId="4">ANALITICO!$A$1:$D$1777</definedName>
    <definedName name="_xlnm.Print_Area" localSheetId="19">'ANALITICO DE PLAZAS'!$A$1:$D$94</definedName>
    <definedName name="_xlnm.Print_Area" localSheetId="3">ASIGNACIONES!$A$1:$G$43</definedName>
    <definedName name="_xlnm.Print_Area" localSheetId="5">'C. OBJETO DEL GASTO'!$A$1:$AJ$851</definedName>
    <definedName name="_xlnm.Print_Area" localSheetId="2">EDICTO!$A$1:$I$25</definedName>
    <definedName name="_xlnm.Print_Area" localSheetId="21">'PROPUESTA INVERSION'!$A$1:$L$85</definedName>
    <definedName name="_xlnm.Print_Area" localSheetId="20">'RESUMEN PERSONAL'!$A$1:$E$42</definedName>
    <definedName name="_xlnm.Print_Area" localSheetId="7">'TABULADOR SUELDOS FORTAMUN'!$A$1:$J$138</definedName>
    <definedName name="_xlnm.Print_Area" localSheetId="6">'TABULADOR SUELDOS GC'!$A$1:$N$833</definedName>
    <definedName name="CORTEZ">'[1]ANEXO 4'!#REF!</definedName>
    <definedName name="CUMPLE" localSheetId="18">#REF!</definedName>
    <definedName name="CUMPLE" localSheetId="0">#REF!</definedName>
    <definedName name="CUMPLE" localSheetId="7">#REF!</definedName>
    <definedName name="CUMPLE">#REF!</definedName>
    <definedName name="DI">[2]Datos!$B$102:$B$109</definedName>
    <definedName name="DIM" localSheetId="18">#REF!</definedName>
    <definedName name="DIM" localSheetId="0">#REF!</definedName>
    <definedName name="DIM" localSheetId="7">#REF!</definedName>
    <definedName name="DIM">#REF!</definedName>
    <definedName name="EQUIPO">#REF!</definedName>
    <definedName name="EyO">[3]Dictamen!$B$16:$C$1012</definedName>
    <definedName name="G.I.">[1]LISTAS!$D$4:$D$9</definedName>
    <definedName name="GENERAL" localSheetId="18">#REF!</definedName>
    <definedName name="GENERAL" localSheetId="0">#REF!</definedName>
    <definedName name="GENERAL" localSheetId="7">#REF!</definedName>
    <definedName name="GENERAL">#REF!</definedName>
    <definedName name="GERARDO">#REF!</definedName>
    <definedName name="GI">[2]Datos!$B$95:$B$99</definedName>
    <definedName name="JAVIER">#REF!</definedName>
    <definedName name="OPINION">[3]Dictamen!$B$6:$C$11</definedName>
    <definedName name="OTRO">#REF!</definedName>
    <definedName name="PRODIM" localSheetId="18">'[1]ANEXO 4'!#REF!</definedName>
    <definedName name="PRODIM" localSheetId="0">'[1]ANEXO 4'!#REF!</definedName>
    <definedName name="PRODIM">'[1]ANEXO 4'!#REF!</definedName>
    <definedName name="PRODIMDF">[1]LISTAS!$B$4:$B$11</definedName>
    <definedName name="Rubro">[2]Datos!$M$2:$M$8</definedName>
    <definedName name="rvtwgwt4c" localSheetId="18">#REF!</definedName>
    <definedName name="rvtwgwt4c" localSheetId="0">#REF!</definedName>
    <definedName name="rvtwgwt4c" localSheetId="7">#REF!</definedName>
    <definedName name="rvtwgwt4c">#REF!</definedName>
    <definedName name="S" localSheetId="18">#REF!</definedName>
    <definedName name="S" localSheetId="0">#REF!</definedName>
    <definedName name="S" localSheetId="7">#REF!</definedName>
    <definedName name="S">#REF!</definedName>
    <definedName name="SDD" localSheetId="18">#REF!</definedName>
    <definedName name="SDD" localSheetId="0">#REF!</definedName>
    <definedName name="SDD" localSheetId="7">#REF!</definedName>
    <definedName name="SDD">#REF!</definedName>
    <definedName name="SiNo">'[2]Anexo 4A'!$X$2:$X$3</definedName>
    <definedName name="ssssssssssss" localSheetId="18">#REF!</definedName>
    <definedName name="ssssssssssss" localSheetId="0">#REF!</definedName>
    <definedName name="ssssssssssss" localSheetId="7">#REF!</definedName>
    <definedName name="ssssssssssss">#REF!</definedName>
    <definedName name="_xlnm.Print_Titles" localSheetId="4">ANALITICO!$1:$11</definedName>
    <definedName name="_xlnm.Print_Titles" localSheetId="19">'ANALITICO DE PLAZAS'!$1:$6</definedName>
    <definedName name="_xlnm.Print_Titles" localSheetId="18">'BASE MENSUAL'!$1:$7</definedName>
    <definedName name="_xlnm.Print_Titles" localSheetId="5">'C. OBJETO DEL GASTO'!$1:$6</definedName>
    <definedName name="_xlnm.Print_Titles" localSheetId="15">'PRESUPUESTO C. FUNCIONAL'!$1:$10</definedName>
    <definedName name="_xlnm.Print_Titles" localSheetId="13">'PRESUPUESTO CA (2)'!$1:$6</definedName>
    <definedName name="_xlnm.Print_Titles" localSheetId="12">'PRESUPUESTO CA(1)'!$1:$9</definedName>
    <definedName name="_xlnm.Print_Titles" localSheetId="10">'PRESUPUESTO FAISM-DF'!$1:$11</definedName>
    <definedName name="_xlnm.Print_Titles" localSheetId="9">'PRESUPUESTO FORTAMUN'!$1:$11</definedName>
    <definedName name="_xlnm.Print_Titles" localSheetId="8">'PRESUPUESTO G.C.'!$1:$11</definedName>
    <definedName name="_xlnm.Print_Titles" localSheetId="21">'PROPUESTA INVERSION'!$1:$10</definedName>
    <definedName name="_xlnm.Print_Titles" localSheetId="7">'TABULADOR SUELDOS FORTAMUN'!$1:$6</definedName>
    <definedName name="_xlnm.Print_Titles" localSheetId="6">'TABULADOR SUELDOS GC'!$1:$7</definedName>
    <definedName name="ZORRA">#REF!</definedName>
  </definedNames>
  <calcPr calcId="152511"/>
</workbook>
</file>

<file path=xl/calcChain.xml><?xml version="1.0" encoding="utf-8"?>
<calcChain xmlns="http://schemas.openxmlformats.org/spreadsheetml/2006/main">
  <c r="D1107" i="86" l="1"/>
  <c r="D1091" i="86"/>
  <c r="D1078" i="86"/>
  <c r="D1027" i="86"/>
  <c r="C219" i="89"/>
  <c r="C218" i="89" s="1"/>
  <c r="C217" i="89" s="1"/>
  <c r="C216" i="89" s="1"/>
  <c r="C215" i="89" s="1"/>
  <c r="C214" i="89" s="1"/>
  <c r="C213" i="89" s="1"/>
  <c r="C226" i="89"/>
  <c r="C225" i="89" s="1"/>
  <c r="C224" i="89" s="1"/>
  <c r="C223" i="89" s="1"/>
  <c r="C222" i="89" s="1"/>
  <c r="C221" i="89" s="1"/>
  <c r="C220" i="89" s="1"/>
  <c r="C233" i="89"/>
  <c r="C232" i="89" s="1"/>
  <c r="C231" i="89" s="1"/>
  <c r="C230" i="89" s="1"/>
  <c r="C229" i="89" s="1"/>
  <c r="C228" i="89" s="1"/>
  <c r="C227" i="89" s="1"/>
  <c r="C240" i="89"/>
  <c r="C239" i="89" s="1"/>
  <c r="C238" i="89" s="1"/>
  <c r="C237" i="89" s="1"/>
  <c r="C236" i="89" s="1"/>
  <c r="C235" i="89" s="1"/>
  <c r="C234" i="89" s="1"/>
  <c r="C247" i="89"/>
  <c r="C248" i="89"/>
  <c r="C246" i="89" s="1"/>
  <c r="C245" i="89" s="1"/>
  <c r="C244" i="89" s="1"/>
  <c r="C243" i="89" s="1"/>
  <c r="C242" i="89" s="1"/>
  <c r="C241" i="89" s="1"/>
  <c r="C254" i="89"/>
  <c r="C253" i="89" s="1"/>
  <c r="C252" i="89" s="1"/>
  <c r="C251" i="89" s="1"/>
  <c r="C250" i="89" s="1"/>
  <c r="C249" i="89" s="1"/>
  <c r="C255" i="89"/>
  <c r="C261" i="89"/>
  <c r="C260" i="89" s="1"/>
  <c r="C259" i="89" s="1"/>
  <c r="C258" i="89" s="1"/>
  <c r="C257" i="89" s="1"/>
  <c r="C256" i="89" s="1"/>
  <c r="C262" i="89"/>
  <c r="C269" i="89"/>
  <c r="C268" i="89" s="1"/>
  <c r="C267" i="89" s="1"/>
  <c r="C266" i="89" s="1"/>
  <c r="C265" i="89" s="1"/>
  <c r="C264" i="89" s="1"/>
  <c r="C263" i="89" s="1"/>
  <c r="C276" i="89"/>
  <c r="C275" i="89" s="1"/>
  <c r="C274" i="89" s="1"/>
  <c r="C273" i="89" s="1"/>
  <c r="C272" i="89" s="1"/>
  <c r="C271" i="89" s="1"/>
  <c r="C270" i="89" s="1"/>
  <c r="C283" i="89"/>
  <c r="C282" i="89" s="1"/>
  <c r="C281" i="89" s="1"/>
  <c r="C280" i="89" s="1"/>
  <c r="C279" i="89" s="1"/>
  <c r="C278" i="89" s="1"/>
  <c r="C277" i="89" s="1"/>
  <c r="C290" i="89"/>
  <c r="C289" i="89" s="1"/>
  <c r="C288" i="89" s="1"/>
  <c r="C287" i="89" s="1"/>
  <c r="C286" i="89" s="1"/>
  <c r="C285" i="89" s="1"/>
  <c r="C284" i="89" s="1"/>
  <c r="C305" i="89"/>
  <c r="C304" i="89" s="1"/>
  <c r="C303" i="89" s="1"/>
  <c r="C302" i="89" s="1"/>
  <c r="C301" i="89" s="1"/>
  <c r="C300" i="89" s="1"/>
  <c r="C299" i="89" s="1"/>
  <c r="C312" i="89"/>
  <c r="C311" i="89" s="1"/>
  <c r="C310" i="89" s="1"/>
  <c r="C309" i="89" s="1"/>
  <c r="C308" i="89" s="1"/>
  <c r="C307" i="89" s="1"/>
  <c r="C306" i="89" s="1"/>
  <c r="C324" i="89"/>
  <c r="C323" i="89" s="1"/>
  <c r="C322" i="89" s="1"/>
  <c r="C321" i="89" s="1"/>
  <c r="C320" i="89" s="1"/>
  <c r="C319" i="89" s="1"/>
  <c r="C318" i="89" s="1"/>
  <c r="C317" i="89" s="1"/>
  <c r="C316" i="89" s="1"/>
  <c r="C315" i="89" s="1"/>
  <c r="C314" i="89" s="1"/>
  <c r="C313" i="89" s="1"/>
  <c r="C298" i="89" l="1"/>
  <c r="C39" i="78" l="1"/>
  <c r="C102" i="90"/>
  <c r="C101" i="90" s="1"/>
  <c r="C100" i="90" s="1"/>
  <c r="C99" i="90" s="1"/>
  <c r="C98" i="90" s="1"/>
  <c r="C97" i="90" s="1"/>
  <c r="C96" i="90" s="1"/>
  <c r="C95" i="90" s="1"/>
  <c r="C94" i="90" s="1"/>
  <c r="C93" i="90" s="1"/>
  <c r="C92" i="90" s="1"/>
  <c r="C90" i="90"/>
  <c r="C89" i="90" s="1"/>
  <c r="C86" i="90"/>
  <c r="C85" i="90" s="1"/>
  <c r="C73" i="90"/>
  <c r="C72" i="90" s="1"/>
  <c r="C71" i="90" s="1"/>
  <c r="C70" i="90" s="1"/>
  <c r="C69" i="90" s="1"/>
  <c r="C68" i="90" s="1"/>
  <c r="C67" i="90" s="1"/>
  <c r="C66" i="90" s="1"/>
  <c r="C39" i="90"/>
  <c r="C38" i="90" s="1"/>
  <c r="C37" i="90" s="1"/>
  <c r="C36" i="90" s="1"/>
  <c r="C35" i="90" s="1"/>
  <c r="C34" i="90" s="1"/>
  <c r="C33" i="90" s="1"/>
  <c r="C32" i="90" s="1"/>
  <c r="C31" i="90" s="1"/>
  <c r="C27" i="90"/>
  <c r="C26" i="90" s="1"/>
  <c r="C25" i="90" s="1"/>
  <c r="C24" i="90" s="1"/>
  <c r="C23" i="90" s="1"/>
  <c r="C22" i="90" s="1"/>
  <c r="C21" i="90" s="1"/>
  <c r="C20" i="90" s="1"/>
  <c r="C19" i="90" s="1"/>
  <c r="C18" i="90" s="1"/>
  <c r="C449" i="89"/>
  <c r="C448" i="89" s="1"/>
  <c r="C447" i="89" s="1"/>
  <c r="C446" i="89" s="1"/>
  <c r="C445" i="89" s="1"/>
  <c r="C444" i="89" s="1"/>
  <c r="C443" i="89" s="1"/>
  <c r="C442" i="89"/>
  <c r="C441" i="89" s="1"/>
  <c r="C440" i="89" s="1"/>
  <c r="C439" i="89" s="1"/>
  <c r="C438" i="89"/>
  <c r="C437" i="89" s="1"/>
  <c r="C436" i="89" s="1"/>
  <c r="C435" i="89"/>
  <c r="C434" i="89" s="1"/>
  <c r="C433" i="89" s="1"/>
  <c r="C432" i="89" s="1"/>
  <c r="C431" i="89" s="1"/>
  <c r="C430" i="89" s="1"/>
  <c r="C429" i="89" s="1"/>
  <c r="C427" i="89"/>
  <c r="C426" i="89" s="1"/>
  <c r="C425" i="89" s="1"/>
  <c r="C424" i="89" s="1"/>
  <c r="C423" i="89" s="1"/>
  <c r="C422" i="89" s="1"/>
  <c r="C421" i="89" s="1"/>
  <c r="C420" i="89"/>
  <c r="C419" i="89"/>
  <c r="C418" i="89" s="1"/>
  <c r="C417" i="89" s="1"/>
  <c r="C416" i="89" s="1"/>
  <c r="C415" i="89" s="1"/>
  <c r="C414" i="89" s="1"/>
  <c r="C413" i="89"/>
  <c r="C412" i="89"/>
  <c r="C411" i="89" s="1"/>
  <c r="C410" i="89" s="1"/>
  <c r="C409" i="89" s="1"/>
  <c r="C408" i="89" s="1"/>
  <c r="C407" i="89" s="1"/>
  <c r="C406" i="89" s="1"/>
  <c r="C405" i="89"/>
  <c r="C404" i="89" s="1"/>
  <c r="C403" i="89" s="1"/>
  <c r="C402" i="89" s="1"/>
  <c r="C401" i="89" s="1"/>
  <c r="C400" i="89" s="1"/>
  <c r="C399" i="89" s="1"/>
  <c r="C398" i="89"/>
  <c r="C397" i="89" s="1"/>
  <c r="C396" i="89" s="1"/>
  <c r="C395" i="89" s="1"/>
  <c r="C394" i="89" s="1"/>
  <c r="C393" i="89" s="1"/>
  <c r="C392" i="89" s="1"/>
  <c r="C391" i="89"/>
  <c r="C390" i="89"/>
  <c r="C389" i="89" s="1"/>
  <c r="C388" i="89" s="1"/>
  <c r="C387" i="89" s="1"/>
  <c r="C386" i="89" s="1"/>
  <c r="C385" i="89" s="1"/>
  <c r="C384" i="89"/>
  <c r="C383" i="89" s="1"/>
  <c r="C382" i="89" s="1"/>
  <c r="C381" i="89" s="1"/>
  <c r="C380" i="89" s="1"/>
  <c r="C379" i="89" s="1"/>
  <c r="C378" i="89" s="1"/>
  <c r="C377" i="89"/>
  <c r="C376" i="89" s="1"/>
  <c r="C375" i="89" s="1"/>
  <c r="C374" i="89" s="1"/>
  <c r="C373" i="89" s="1"/>
  <c r="C372" i="89" s="1"/>
  <c r="C371" i="89" s="1"/>
  <c r="C370" i="89"/>
  <c r="C369" i="89" s="1"/>
  <c r="C368" i="89" s="1"/>
  <c r="C367" i="89" s="1"/>
  <c r="C366" i="89" s="1"/>
  <c r="C365" i="89" s="1"/>
  <c r="C364" i="89" s="1"/>
  <c r="C173" i="89"/>
  <c r="C172" i="89" s="1"/>
  <c r="C171" i="89" s="1"/>
  <c r="C170" i="89" s="1"/>
  <c r="C169" i="89" s="1"/>
  <c r="C168" i="89" s="1"/>
  <c r="C167" i="89" s="1"/>
  <c r="C166" i="89" s="1"/>
  <c r="C165" i="89"/>
  <c r="C164" i="89" s="1"/>
  <c r="C163" i="89" s="1"/>
  <c r="C162" i="89" s="1"/>
  <c r="C161" i="89" s="1"/>
  <c r="C160" i="89" s="1"/>
  <c r="C159" i="89" s="1"/>
  <c r="C158" i="89"/>
  <c r="C157" i="89" s="1"/>
  <c r="C156" i="89" s="1"/>
  <c r="C155" i="89" s="1"/>
  <c r="C154" i="89" s="1"/>
  <c r="C153" i="89" s="1"/>
  <c r="C152" i="89" s="1"/>
  <c r="C151" i="89"/>
  <c r="C150" i="89" s="1"/>
  <c r="C149" i="89" s="1"/>
  <c r="C148" i="89" s="1"/>
  <c r="C147" i="89" s="1"/>
  <c r="C146" i="89" s="1"/>
  <c r="C145" i="89" s="1"/>
  <c r="C144" i="89"/>
  <c r="C143" i="89"/>
  <c r="C136" i="89"/>
  <c r="C135" i="89" s="1"/>
  <c r="C134" i="89" s="1"/>
  <c r="C133" i="89" s="1"/>
  <c r="C132" i="89" s="1"/>
  <c r="C131" i="89" s="1"/>
  <c r="C130" i="89" s="1"/>
  <c r="C129" i="89"/>
  <c r="C128" i="89" s="1"/>
  <c r="C127" i="89" s="1"/>
  <c r="C126" i="89" s="1"/>
  <c r="C125" i="89" s="1"/>
  <c r="C124" i="89" s="1"/>
  <c r="C123" i="89" s="1"/>
  <c r="C122" i="89"/>
  <c r="C121" i="89" s="1"/>
  <c r="C120" i="89" s="1"/>
  <c r="C119" i="89" s="1"/>
  <c r="C118" i="89" s="1"/>
  <c r="C117" i="89" s="1"/>
  <c r="C116" i="89" s="1"/>
  <c r="C115" i="89"/>
  <c r="C114" i="89" s="1"/>
  <c r="C113" i="89" s="1"/>
  <c r="C112" i="89" s="1"/>
  <c r="C111" i="89" s="1"/>
  <c r="C110" i="89" s="1"/>
  <c r="C109" i="89" s="1"/>
  <c r="C69" i="89"/>
  <c r="C68" i="89" s="1"/>
  <c r="C67" i="89" s="1"/>
  <c r="C66" i="89" s="1"/>
  <c r="C65" i="89" s="1"/>
  <c r="C64" i="89" s="1"/>
  <c r="C63" i="89" s="1"/>
  <c r="C62" i="89"/>
  <c r="C61" i="89" s="1"/>
  <c r="C60" i="89" s="1"/>
  <c r="C59" i="89" s="1"/>
  <c r="C58" i="89" s="1"/>
  <c r="C57" i="89" s="1"/>
  <c r="C56" i="89" s="1"/>
  <c r="C1906" i="88"/>
  <c r="C1905" i="88" s="1"/>
  <c r="C1904" i="88" s="1"/>
  <c r="C1903" i="88" s="1"/>
  <c r="C1902" i="88" s="1"/>
  <c r="C1901" i="88" s="1"/>
  <c r="C1900" i="88" s="1"/>
  <c r="C1899" i="88"/>
  <c r="C1898" i="88" s="1"/>
  <c r="C1897" i="88" s="1"/>
  <c r="C1896" i="88" s="1"/>
  <c r="C1895" i="88" s="1"/>
  <c r="C1894" i="88" s="1"/>
  <c r="C1893" i="88" s="1"/>
  <c r="C1892" i="88"/>
  <c r="C1891" i="88" s="1"/>
  <c r="C1890" i="88" s="1"/>
  <c r="C1889" i="88" s="1"/>
  <c r="C1888" i="88" s="1"/>
  <c r="C1887" i="88" s="1"/>
  <c r="C1886" i="88" s="1"/>
  <c r="C1885" i="88"/>
  <c r="C1884" i="88" s="1"/>
  <c r="C1883" i="88" s="1"/>
  <c r="C1882" i="88" s="1"/>
  <c r="C1881" i="88" s="1"/>
  <c r="C1880" i="88" s="1"/>
  <c r="C1879" i="88" s="1"/>
  <c r="C1878" i="88"/>
  <c r="C1877" i="88" s="1"/>
  <c r="C1876" i="88" s="1"/>
  <c r="C1875" i="88" s="1"/>
  <c r="C1874" i="88" s="1"/>
  <c r="C1873" i="88" s="1"/>
  <c r="C1872" i="88" s="1"/>
  <c r="C1871" i="88"/>
  <c r="C1870" i="88" s="1"/>
  <c r="C1869" i="88" s="1"/>
  <c r="C1868" i="88" s="1"/>
  <c r="C1867" i="88" s="1"/>
  <c r="C1866" i="88" s="1"/>
  <c r="C1865" i="88" s="1"/>
  <c r="C1864" i="88"/>
  <c r="C1863" i="88" s="1"/>
  <c r="C1862" i="88" s="1"/>
  <c r="C1861" i="88" s="1"/>
  <c r="C1860" i="88" s="1"/>
  <c r="C1859" i="88" s="1"/>
  <c r="C1858" i="88" s="1"/>
  <c r="C1857" i="88"/>
  <c r="C1856" i="88" s="1"/>
  <c r="C1855" i="88" s="1"/>
  <c r="C1854" i="88" s="1"/>
  <c r="C1853" i="88" s="1"/>
  <c r="C1852" i="88" s="1"/>
  <c r="C1851" i="88" s="1"/>
  <c r="C1850" i="88"/>
  <c r="C1849" i="88" s="1"/>
  <c r="C1848" i="88" s="1"/>
  <c r="C1847" i="88" s="1"/>
  <c r="C1846" i="88" s="1"/>
  <c r="C1845" i="88" s="1"/>
  <c r="C1844" i="88" s="1"/>
  <c r="C1843" i="88"/>
  <c r="C1842" i="88" s="1"/>
  <c r="C1841" i="88" s="1"/>
  <c r="C1840" i="88" s="1"/>
  <c r="C1839" i="88" s="1"/>
  <c r="C1838" i="88" s="1"/>
  <c r="C1837" i="88" s="1"/>
  <c r="C1836" i="88"/>
  <c r="C1835" i="88" s="1"/>
  <c r="C1834" i="88" s="1"/>
  <c r="C1833" i="88" s="1"/>
  <c r="C1832" i="88" s="1"/>
  <c r="C1831" i="88" s="1"/>
  <c r="C1830" i="88" s="1"/>
  <c r="C1829" i="88"/>
  <c r="C1828" i="88" s="1"/>
  <c r="C1827" i="88" s="1"/>
  <c r="C1826" i="88" s="1"/>
  <c r="C1825" i="88" s="1"/>
  <c r="C1824" i="88" s="1"/>
  <c r="C1823" i="88" s="1"/>
  <c r="C1822" i="88"/>
  <c r="C1821" i="88" s="1"/>
  <c r="C1820" i="88" s="1"/>
  <c r="C1819" i="88" s="1"/>
  <c r="C1818" i="88" s="1"/>
  <c r="C1817" i="88" s="1"/>
  <c r="C1816" i="88" s="1"/>
  <c r="C1815" i="88"/>
  <c r="C1814" i="88" s="1"/>
  <c r="C1813" i="88" s="1"/>
  <c r="C1812" i="88" s="1"/>
  <c r="C1811" i="88" s="1"/>
  <c r="C1810" i="88" s="1"/>
  <c r="C1809" i="88" s="1"/>
  <c r="C1808" i="88"/>
  <c r="C1807" i="88" s="1"/>
  <c r="C1806" i="88" s="1"/>
  <c r="C1805" i="88" s="1"/>
  <c r="C1804" i="88" s="1"/>
  <c r="C1803" i="88" s="1"/>
  <c r="C1802" i="88" s="1"/>
  <c r="C1762" i="88"/>
  <c r="C1761" i="88" s="1"/>
  <c r="C1760" i="88" s="1"/>
  <c r="C1759" i="88" s="1"/>
  <c r="C1758" i="88" s="1"/>
  <c r="C1757" i="88" s="1"/>
  <c r="C1756" i="88" s="1"/>
  <c r="C1755" i="88"/>
  <c r="C1754" i="88" s="1"/>
  <c r="C1753" i="88" s="1"/>
  <c r="C1752" i="88" s="1"/>
  <c r="C1751" i="88" s="1"/>
  <c r="C1750" i="88" s="1"/>
  <c r="C1749" i="88" s="1"/>
  <c r="C1748" i="88"/>
  <c r="C1747" i="88" s="1"/>
  <c r="C1746" i="88" s="1"/>
  <c r="C1745" i="88" s="1"/>
  <c r="C1744" i="88" s="1"/>
  <c r="C1743" i="88" s="1"/>
  <c r="C1742" i="88" s="1"/>
  <c r="C1741" i="88"/>
  <c r="C1740" i="88" s="1"/>
  <c r="C1739" i="88" s="1"/>
  <c r="C1738" i="88" s="1"/>
  <c r="C1737" i="88" s="1"/>
  <c r="C1736" i="88" s="1"/>
  <c r="C1735" i="88" s="1"/>
  <c r="C1734" i="88"/>
  <c r="C1733" i="88" s="1"/>
  <c r="C1732" i="88" s="1"/>
  <c r="C1731" i="88" s="1"/>
  <c r="C1730" i="88" s="1"/>
  <c r="C1729" i="88" s="1"/>
  <c r="C1728" i="88" s="1"/>
  <c r="C1688" i="88"/>
  <c r="C1687" i="88" s="1"/>
  <c r="C1686" i="88" s="1"/>
  <c r="C1685" i="88" s="1"/>
  <c r="C1684" i="88" s="1"/>
  <c r="C1683" i="88" s="1"/>
  <c r="C1682" i="88" s="1"/>
  <c r="C1681" i="88" s="1"/>
  <c r="C1680" i="88"/>
  <c r="C1679" i="88" s="1"/>
  <c r="C1678" i="88" s="1"/>
  <c r="C1677" i="88" s="1"/>
  <c r="C1676" i="88" s="1"/>
  <c r="C1675" i="88" s="1"/>
  <c r="C1674" i="88" s="1"/>
  <c r="C1673" i="88" s="1"/>
  <c r="C1671" i="88"/>
  <c r="C1670" i="88" s="1"/>
  <c r="C1669" i="88" s="1"/>
  <c r="C1668" i="88" s="1"/>
  <c r="C1667" i="88" s="1"/>
  <c r="C1666" i="88" s="1"/>
  <c r="C1665" i="88" s="1"/>
  <c r="C1664" i="88"/>
  <c r="C1663" i="88" s="1"/>
  <c r="C1662" i="88" s="1"/>
  <c r="C1661" i="88" s="1"/>
  <c r="C1660" i="88" s="1"/>
  <c r="C1659" i="88" s="1"/>
  <c r="C1658" i="88" s="1"/>
  <c r="C1657" i="88"/>
  <c r="C1656" i="88" s="1"/>
  <c r="C1655" i="88" s="1"/>
  <c r="C1654" i="88" s="1"/>
  <c r="C1653" i="88" s="1"/>
  <c r="C1652" i="88" s="1"/>
  <c r="C1651" i="88" s="1"/>
  <c r="C1650" i="88"/>
  <c r="C1649" i="88" s="1"/>
  <c r="C1648" i="88" s="1"/>
  <c r="C1647" i="88" s="1"/>
  <c r="C1646" i="88" s="1"/>
  <c r="C1645" i="88" s="1"/>
  <c r="C1644" i="88" s="1"/>
  <c r="C1643" i="88"/>
  <c r="C1642" i="88"/>
  <c r="C1635" i="88"/>
  <c r="C1634" i="88" s="1"/>
  <c r="C1633" i="88" s="1"/>
  <c r="C1632" i="88" s="1"/>
  <c r="C1631" i="88" s="1"/>
  <c r="C1630" i="88" s="1"/>
  <c r="C1629" i="88" s="1"/>
  <c r="C1628" i="88"/>
  <c r="C1627" i="88" s="1"/>
  <c r="C1626" i="88" s="1"/>
  <c r="C1625" i="88" s="1"/>
  <c r="C1624" i="88" s="1"/>
  <c r="C1623" i="88" s="1"/>
  <c r="C1622" i="88" s="1"/>
  <c r="C1621" i="88"/>
  <c r="C1620" i="88" s="1"/>
  <c r="C1619" i="88" s="1"/>
  <c r="C1618" i="88" s="1"/>
  <c r="C1617" i="88" s="1"/>
  <c r="C1616" i="88" s="1"/>
  <c r="C1615" i="88" s="1"/>
  <c r="C1614" i="88"/>
  <c r="C1613" i="88" s="1"/>
  <c r="C1612" i="88" s="1"/>
  <c r="C1611" i="88" s="1"/>
  <c r="C1610" i="88" s="1"/>
  <c r="C1609" i="88" s="1"/>
  <c r="C1608" i="88" s="1"/>
  <c r="C1546" i="88"/>
  <c r="C1545" i="88" s="1"/>
  <c r="C1544" i="88" s="1"/>
  <c r="C1543" i="88" s="1"/>
  <c r="C1542" i="88" s="1"/>
  <c r="C1541" i="88" s="1"/>
  <c r="C1540" i="88" s="1"/>
  <c r="C1539" i="88"/>
  <c r="C1538" i="88" s="1"/>
  <c r="C1537" i="88" s="1"/>
  <c r="C1536" i="88" s="1"/>
  <c r="C1535" i="88" s="1"/>
  <c r="C1534" i="88" s="1"/>
  <c r="C1533" i="88" s="1"/>
  <c r="C1532" i="88"/>
  <c r="C1531" i="88"/>
  <c r="C1530" i="88" s="1"/>
  <c r="C1529" i="88" s="1"/>
  <c r="C1528" i="88" s="1"/>
  <c r="C1527" i="88" s="1"/>
  <c r="C1526" i="88" s="1"/>
  <c r="C1525" i="88"/>
  <c r="C1524" i="88" s="1"/>
  <c r="C1523" i="88" s="1"/>
  <c r="C1522" i="88" s="1"/>
  <c r="C1521" i="88" s="1"/>
  <c r="C1520" i="88" s="1"/>
  <c r="C1519" i="88" s="1"/>
  <c r="C1457" i="88"/>
  <c r="C1456" i="88" s="1"/>
  <c r="C1455" i="88" s="1"/>
  <c r="C1454" i="88" s="1"/>
  <c r="C1453" i="88" s="1"/>
  <c r="C1452" i="88" s="1"/>
  <c r="C1451" i="88" s="1"/>
  <c r="C1450" i="88"/>
  <c r="C1449" i="88" s="1"/>
  <c r="C1448" i="88" s="1"/>
  <c r="C1447" i="88" s="1"/>
  <c r="C1446" i="88" s="1"/>
  <c r="C1445" i="88" s="1"/>
  <c r="C1444" i="88" s="1"/>
  <c r="C1404" i="88"/>
  <c r="C1403" i="88" s="1"/>
  <c r="C1402" i="88" s="1"/>
  <c r="C1401" i="88" s="1"/>
  <c r="C1400" i="88" s="1"/>
  <c r="C1399" i="88" s="1"/>
  <c r="C1398" i="88" s="1"/>
  <c r="C1397" i="88"/>
  <c r="C1396" i="88" s="1"/>
  <c r="C1395" i="88" s="1"/>
  <c r="C1394" i="88" s="1"/>
  <c r="C1393" i="88" s="1"/>
  <c r="C1392" i="88" s="1"/>
  <c r="C1391" i="88" s="1"/>
  <c r="C1390" i="88"/>
  <c r="C1389" i="88" s="1"/>
  <c r="C1388" i="88" s="1"/>
  <c r="C1387" i="88" s="1"/>
  <c r="C1386" i="88" s="1"/>
  <c r="C1385" i="88" s="1"/>
  <c r="C1384" i="88" s="1"/>
  <c r="C1383" i="88" s="1"/>
  <c r="C1382" i="88"/>
  <c r="C1381" i="88" s="1"/>
  <c r="C1380" i="88" s="1"/>
  <c r="C1379" i="88" s="1"/>
  <c r="C1378" i="88" s="1"/>
  <c r="C1377" i="88" s="1"/>
  <c r="C1376" i="88" s="1"/>
  <c r="C1336" i="88"/>
  <c r="C1335" i="88" s="1"/>
  <c r="C1334" i="88" s="1"/>
  <c r="C1333" i="88" s="1"/>
  <c r="C1332" i="88" s="1"/>
  <c r="C1331" i="88" s="1"/>
  <c r="C1330" i="88" s="1"/>
  <c r="C1329" i="88"/>
  <c r="C1328" i="88" s="1"/>
  <c r="C1327" i="88" s="1"/>
  <c r="C1326" i="88" s="1"/>
  <c r="C1325" i="88" s="1"/>
  <c r="C1324" i="88" s="1"/>
  <c r="C1323" i="88" s="1"/>
  <c r="C1322" i="88"/>
  <c r="C1321" i="88" s="1"/>
  <c r="C1320" i="88" s="1"/>
  <c r="C1319" i="88" s="1"/>
  <c r="C1318" i="88" s="1"/>
  <c r="C1317" i="88" s="1"/>
  <c r="C1316" i="88" s="1"/>
  <c r="C1276" i="88"/>
  <c r="C1275" i="88" s="1"/>
  <c r="C1274" i="88" s="1"/>
  <c r="C1273" i="88" s="1"/>
  <c r="C1272" i="88" s="1"/>
  <c r="C1271" i="88" s="1"/>
  <c r="C1270" i="88" s="1"/>
  <c r="C1269" i="88"/>
  <c r="C1268" i="88" s="1"/>
  <c r="C1267" i="88" s="1"/>
  <c r="C1266" i="88" s="1"/>
  <c r="C1265" i="88" s="1"/>
  <c r="C1264" i="88" s="1"/>
  <c r="C1263" i="88" s="1"/>
  <c r="C1262" i="88"/>
  <c r="C1261" i="88" s="1"/>
  <c r="C1260" i="88" s="1"/>
  <c r="C1259" i="88" s="1"/>
  <c r="C1258" i="88" s="1"/>
  <c r="C1257" i="88" s="1"/>
  <c r="C1256" i="88" s="1"/>
  <c r="C1247" i="88"/>
  <c r="C1246" i="88" s="1"/>
  <c r="C1245" i="88" s="1"/>
  <c r="C1244" i="88" s="1"/>
  <c r="C1243" i="88" s="1"/>
  <c r="C1242" i="88" s="1"/>
  <c r="C1241" i="88" s="1"/>
  <c r="C1240" i="88"/>
  <c r="C1239" i="88" s="1"/>
  <c r="C1238" i="88" s="1"/>
  <c r="C1237" i="88" s="1"/>
  <c r="C1236" i="88" s="1"/>
  <c r="C1235" i="88" s="1"/>
  <c r="C1234" i="88" s="1"/>
  <c r="C1233" i="88"/>
  <c r="C1232" i="88" s="1"/>
  <c r="C1231" i="88" s="1"/>
  <c r="C1230" i="88" s="1"/>
  <c r="C1229" i="88" s="1"/>
  <c r="C1228" i="88" s="1"/>
  <c r="C1227" i="88" s="1"/>
  <c r="C1226" i="88"/>
  <c r="C1225" i="88" s="1"/>
  <c r="C1224" i="88" s="1"/>
  <c r="C1223" i="88" s="1"/>
  <c r="C1222" i="88" s="1"/>
  <c r="C1221" i="88" s="1"/>
  <c r="C1220" i="88" s="1"/>
  <c r="C1219" i="88"/>
  <c r="C1218" i="88" s="1"/>
  <c r="C1217" i="88" s="1"/>
  <c r="C1216" i="88" s="1"/>
  <c r="C1215" i="88" s="1"/>
  <c r="C1214" i="88" s="1"/>
  <c r="C1213" i="88" s="1"/>
  <c r="C1212" i="88"/>
  <c r="C1211" i="88" s="1"/>
  <c r="C1210" i="88" s="1"/>
  <c r="C1209" i="88" s="1"/>
  <c r="C1208" i="88" s="1"/>
  <c r="C1207" i="88" s="1"/>
  <c r="C1206" i="88" s="1"/>
  <c r="C1205" i="88"/>
  <c r="C1204" i="88" s="1"/>
  <c r="C1203" i="88" s="1"/>
  <c r="C1202" i="88" s="1"/>
  <c r="C1201" i="88" s="1"/>
  <c r="C1200" i="88" s="1"/>
  <c r="C1199" i="88" s="1"/>
  <c r="C1198" i="88"/>
  <c r="C1197" i="88" s="1"/>
  <c r="C1196" i="88" s="1"/>
  <c r="C1195" i="88" s="1"/>
  <c r="C1194" i="88" s="1"/>
  <c r="C1193" i="88" s="1"/>
  <c r="C1192" i="88" s="1"/>
  <c r="C1191" i="88"/>
  <c r="C1190" i="88"/>
  <c r="C1183" i="88"/>
  <c r="C1182" i="88"/>
  <c r="C1175" i="88"/>
  <c r="C1174" i="88" s="1"/>
  <c r="C1173" i="88" s="1"/>
  <c r="C1172" i="88" s="1"/>
  <c r="C1171" i="88" s="1"/>
  <c r="C1170" i="88" s="1"/>
  <c r="C1169" i="88" s="1"/>
  <c r="C1168" i="88"/>
  <c r="C1167" i="88" s="1"/>
  <c r="C1166" i="88" s="1"/>
  <c r="C1165" i="88" s="1"/>
  <c r="C1164" i="88" s="1"/>
  <c r="C1163" i="88" s="1"/>
  <c r="C1162" i="88" s="1"/>
  <c r="C1161" i="88"/>
  <c r="C1154" i="88"/>
  <c r="C1153" i="88" s="1"/>
  <c r="C1152" i="88" s="1"/>
  <c r="C1151" i="88" s="1"/>
  <c r="C1150" i="88" s="1"/>
  <c r="C1149" i="88" s="1"/>
  <c r="C1148" i="88" s="1"/>
  <c r="C1147" i="88"/>
  <c r="C1146" i="88" s="1"/>
  <c r="C1145" i="88" s="1"/>
  <c r="C1144" i="88" s="1"/>
  <c r="C1143" i="88" s="1"/>
  <c r="C1142" i="88" s="1"/>
  <c r="C1141" i="88" s="1"/>
  <c r="C1140" i="88"/>
  <c r="C1139" i="88" s="1"/>
  <c r="C1138" i="88" s="1"/>
  <c r="C1137" i="88" s="1"/>
  <c r="C1136" i="88" s="1"/>
  <c r="C1135" i="88" s="1"/>
  <c r="C1134" i="88" s="1"/>
  <c r="C1126" i="88"/>
  <c r="C1125" i="88" s="1"/>
  <c r="C1124" i="88" s="1"/>
  <c r="C1123" i="88" s="1"/>
  <c r="C1122" i="88" s="1"/>
  <c r="C1121" i="88" s="1"/>
  <c r="C1120" i="88" s="1"/>
  <c r="C1087" i="88"/>
  <c r="C1086" i="88" s="1"/>
  <c r="C1085" i="88" s="1"/>
  <c r="C1084" i="88" s="1"/>
  <c r="C1083" i="88" s="1"/>
  <c r="C1082" i="88" s="1"/>
  <c r="C1081" i="88" s="1"/>
  <c r="C1080" i="88"/>
  <c r="C1079" i="88" s="1"/>
  <c r="C1078" i="88" s="1"/>
  <c r="C1077" i="88" s="1"/>
  <c r="C1076" i="88" s="1"/>
  <c r="C1075" i="88" s="1"/>
  <c r="C1074" i="88" s="1"/>
  <c r="C1034" i="88"/>
  <c r="C1033" i="88" s="1"/>
  <c r="C1032" i="88" s="1"/>
  <c r="C1031" i="88" s="1"/>
  <c r="C1030" i="88" s="1"/>
  <c r="C1029" i="88" s="1"/>
  <c r="C1028" i="88" s="1"/>
  <c r="C1027" i="88"/>
  <c r="C1026" i="88" s="1"/>
  <c r="C1025" i="88" s="1"/>
  <c r="C1024" i="88" s="1"/>
  <c r="C1023" i="88" s="1"/>
  <c r="C1022" i="88" s="1"/>
  <c r="C1021" i="88" s="1"/>
  <c r="C1020" i="88"/>
  <c r="C1019" i="88" s="1"/>
  <c r="C1018" i="88" s="1"/>
  <c r="C1017" i="88" s="1"/>
  <c r="C1016" i="88" s="1"/>
  <c r="C1015" i="88" s="1"/>
  <c r="C1014" i="88" s="1"/>
  <c r="C974" i="88"/>
  <c r="C973" i="88" s="1"/>
  <c r="C972" i="88" s="1"/>
  <c r="C971" i="88" s="1"/>
  <c r="C970" i="88" s="1"/>
  <c r="C969" i="88" s="1"/>
  <c r="C968" i="88" s="1"/>
  <c r="C967" i="88" s="1"/>
  <c r="C966" i="88" s="1"/>
  <c r="C965" i="88"/>
  <c r="C964" i="88" s="1"/>
  <c r="C963" i="88" s="1"/>
  <c r="C962" i="88" s="1"/>
  <c r="C961" i="88" s="1"/>
  <c r="C960" i="88" s="1"/>
  <c r="C959" i="88" s="1"/>
  <c r="C958" i="88" s="1"/>
  <c r="C957" i="88" s="1"/>
  <c r="C956" i="88"/>
  <c r="C955" i="88" s="1"/>
  <c r="C954" i="88" s="1"/>
  <c r="C953" i="88" s="1"/>
  <c r="C952" i="88" s="1"/>
  <c r="C951" i="88" s="1"/>
  <c r="C950" i="88" s="1"/>
  <c r="C949" i="88" s="1"/>
  <c r="C948" i="88" s="1"/>
  <c r="C944" i="88"/>
  <c r="C943" i="88" s="1"/>
  <c r="C942" i="88" s="1"/>
  <c r="C941" i="88" s="1"/>
  <c r="C940" i="88" s="1"/>
  <c r="C939" i="88" s="1"/>
  <c r="C938" i="88" s="1"/>
  <c r="C937" i="88"/>
  <c r="C936" i="88" s="1"/>
  <c r="C935" i="88" s="1"/>
  <c r="C934" i="88" s="1"/>
  <c r="C933" i="88" s="1"/>
  <c r="C932" i="88" s="1"/>
  <c r="C931" i="88" s="1"/>
  <c r="C930" i="88"/>
  <c r="C929" i="88" s="1"/>
  <c r="C928" i="88" s="1"/>
  <c r="C927" i="88" s="1"/>
  <c r="C926" i="88" s="1"/>
  <c r="C925" i="88" s="1"/>
  <c r="C924" i="88" s="1"/>
  <c r="C923" i="88"/>
  <c r="C922" i="88" s="1"/>
  <c r="C921" i="88" s="1"/>
  <c r="C920" i="88" s="1"/>
  <c r="C919" i="88" s="1"/>
  <c r="C918" i="88" s="1"/>
  <c r="C917" i="88" s="1"/>
  <c r="C916" i="88"/>
  <c r="C915" i="88" s="1"/>
  <c r="C914" i="88" s="1"/>
  <c r="C913" i="88" s="1"/>
  <c r="C912" i="88" s="1"/>
  <c r="C911" i="88" s="1"/>
  <c r="C910" i="88" s="1"/>
  <c r="C870" i="88"/>
  <c r="C869" i="88" s="1"/>
  <c r="C868" i="88" s="1"/>
  <c r="C867" i="88" s="1"/>
  <c r="C866" i="88" s="1"/>
  <c r="C865" i="88" s="1"/>
  <c r="C864" i="88" s="1"/>
  <c r="C863" i="88"/>
  <c r="C862" i="88" s="1"/>
  <c r="C861" i="88" s="1"/>
  <c r="C860" i="88" s="1"/>
  <c r="C859" i="88" s="1"/>
  <c r="C858" i="88" s="1"/>
  <c r="C857" i="88" s="1"/>
  <c r="C817" i="88"/>
  <c r="C816" i="88" s="1"/>
  <c r="C815" i="88" s="1"/>
  <c r="C814" i="88" s="1"/>
  <c r="C813" i="88" s="1"/>
  <c r="C812" i="88" s="1"/>
  <c r="C811" i="88" s="1"/>
  <c r="C810" i="88"/>
  <c r="C809" i="88" s="1"/>
  <c r="C808" i="88" s="1"/>
  <c r="C807" i="88" s="1"/>
  <c r="C806" i="88" s="1"/>
  <c r="C805" i="88" s="1"/>
  <c r="C804" i="88" s="1"/>
  <c r="C764" i="88"/>
  <c r="C763" i="88" s="1"/>
  <c r="C762" i="88" s="1"/>
  <c r="C761" i="88" s="1"/>
  <c r="C760" i="88" s="1"/>
  <c r="C759" i="88" s="1"/>
  <c r="C758" i="88" s="1"/>
  <c r="C757" i="88"/>
  <c r="C756" i="88" s="1"/>
  <c r="C755" i="88" s="1"/>
  <c r="C754" i="88" s="1"/>
  <c r="C753" i="88" s="1"/>
  <c r="C752" i="88" s="1"/>
  <c r="C751" i="88" s="1"/>
  <c r="C689" i="88"/>
  <c r="C688" i="88" s="1"/>
  <c r="C687" i="88" s="1"/>
  <c r="C686" i="88" s="1"/>
  <c r="C685" i="88" s="1"/>
  <c r="C684" i="88" s="1"/>
  <c r="C683" i="88" s="1"/>
  <c r="C682" i="88"/>
  <c r="C681" i="88" s="1"/>
  <c r="C680" i="88" s="1"/>
  <c r="C679" i="88" s="1"/>
  <c r="C678" i="88" s="1"/>
  <c r="C677" i="88" s="1"/>
  <c r="C676" i="88" s="1"/>
  <c r="C629" i="88"/>
  <c r="C628" i="88" s="1"/>
  <c r="C627" i="88" s="1"/>
  <c r="C626" i="88" s="1"/>
  <c r="C625" i="88" s="1"/>
  <c r="C624" i="88" s="1"/>
  <c r="C623" i="88" s="1"/>
  <c r="C622" i="88"/>
  <c r="C621" i="88" s="1"/>
  <c r="C620" i="88" s="1"/>
  <c r="C619" i="88" s="1"/>
  <c r="C618" i="88" s="1"/>
  <c r="C617" i="88" s="1"/>
  <c r="C616" i="88" s="1"/>
  <c r="C615" i="88"/>
  <c r="C614" i="88" s="1"/>
  <c r="C613" i="88" s="1"/>
  <c r="C612" i="88" s="1"/>
  <c r="C611" i="88" s="1"/>
  <c r="C610" i="88" s="1"/>
  <c r="C609" i="88" s="1"/>
  <c r="C608" i="88"/>
  <c r="C607" i="88"/>
  <c r="C600" i="88"/>
  <c r="C599" i="88" s="1"/>
  <c r="C598" i="88" s="1"/>
  <c r="C597" i="88" s="1"/>
  <c r="C596" i="88" s="1"/>
  <c r="C595" i="88" s="1"/>
  <c r="C594" i="88" s="1"/>
  <c r="C593" i="88"/>
  <c r="C592" i="88" s="1"/>
  <c r="C591" i="88" s="1"/>
  <c r="C590" i="88" s="1"/>
  <c r="C589" i="88" s="1"/>
  <c r="C588" i="88" s="1"/>
  <c r="C587" i="88" s="1"/>
  <c r="C586" i="88"/>
  <c r="C585" i="88" s="1"/>
  <c r="C584" i="88" s="1"/>
  <c r="C583" i="88" s="1"/>
  <c r="C582" i="88" s="1"/>
  <c r="C581" i="88" s="1"/>
  <c r="C580" i="88" s="1"/>
  <c r="C518" i="88"/>
  <c r="C517" i="88" s="1"/>
  <c r="C516" i="88" s="1"/>
  <c r="C515" i="88" s="1"/>
  <c r="C514" i="88" s="1"/>
  <c r="C513" i="88" s="1"/>
  <c r="C512" i="88" s="1"/>
  <c r="C511" i="88"/>
  <c r="C510" i="88" s="1"/>
  <c r="C509" i="88" s="1"/>
  <c r="C508" i="88" s="1"/>
  <c r="C507" i="88" s="1"/>
  <c r="C506" i="88" s="1"/>
  <c r="C505" i="88" s="1"/>
  <c r="C465" i="88"/>
  <c r="C464" i="88" s="1"/>
  <c r="C463" i="88" s="1"/>
  <c r="C462" i="88" s="1"/>
  <c r="C461" i="88" s="1"/>
  <c r="C460" i="88" s="1"/>
  <c r="C459" i="88" s="1"/>
  <c r="C458" i="88"/>
  <c r="C457" i="88" s="1"/>
  <c r="C456" i="88" s="1"/>
  <c r="C455" i="88" s="1"/>
  <c r="C454" i="88" s="1"/>
  <c r="C453" i="88" s="1"/>
  <c r="C452" i="88" s="1"/>
  <c r="C451" i="88"/>
  <c r="C450" i="88" s="1"/>
  <c r="C449" i="88" s="1"/>
  <c r="C448" i="88" s="1"/>
  <c r="C447" i="88" s="1"/>
  <c r="C446" i="88" s="1"/>
  <c r="C445" i="88" s="1"/>
  <c r="C398" i="88"/>
  <c r="C397" i="88" s="1"/>
  <c r="C396" i="88" s="1"/>
  <c r="C395" i="88" s="1"/>
  <c r="C394" i="88" s="1"/>
  <c r="C393" i="88" s="1"/>
  <c r="C392" i="88" s="1"/>
  <c r="C391" i="88"/>
  <c r="C390" i="88" s="1"/>
  <c r="C389" i="88" s="1"/>
  <c r="C388" i="88" s="1"/>
  <c r="C387" i="88" s="1"/>
  <c r="C386" i="88" s="1"/>
  <c r="C385" i="88" s="1"/>
  <c r="C345" i="88"/>
  <c r="C344" i="88" s="1"/>
  <c r="C343" i="88" s="1"/>
  <c r="C342" i="88" s="1"/>
  <c r="C341" i="88" s="1"/>
  <c r="C340" i="88" s="1"/>
  <c r="C339" i="88" s="1"/>
  <c r="C338" i="88"/>
  <c r="C337" i="88" s="1"/>
  <c r="C336" i="88" s="1"/>
  <c r="C335" i="88" s="1"/>
  <c r="C334" i="88" s="1"/>
  <c r="C333" i="88" s="1"/>
  <c r="C332" i="88" s="1"/>
  <c r="C292" i="88"/>
  <c r="C291" i="88" s="1"/>
  <c r="C290" i="88" s="1"/>
  <c r="C289" i="88" s="1"/>
  <c r="C288" i="88" s="1"/>
  <c r="C287" i="88" s="1"/>
  <c r="C286" i="88" s="1"/>
  <c r="C285" i="88"/>
  <c r="C284" i="88" s="1"/>
  <c r="C283" i="88" s="1"/>
  <c r="C282" i="88" s="1"/>
  <c r="C281" i="88" s="1"/>
  <c r="C280" i="88" s="1"/>
  <c r="C279" i="88" s="1"/>
  <c r="C239" i="88"/>
  <c r="C238" i="88" s="1"/>
  <c r="C237" i="88" s="1"/>
  <c r="C236" i="88" s="1"/>
  <c r="C235" i="88" s="1"/>
  <c r="C234" i="88" s="1"/>
  <c r="C233" i="88" s="1"/>
  <c r="C232" i="88"/>
  <c r="C231" i="88" s="1"/>
  <c r="C230" i="88" s="1"/>
  <c r="C229" i="88" s="1"/>
  <c r="C228" i="88" s="1"/>
  <c r="C227" i="88" s="1"/>
  <c r="C226" i="88" s="1"/>
  <c r="C225" i="88"/>
  <c r="C224" i="88" s="1"/>
  <c r="C223" i="88" s="1"/>
  <c r="C222" i="88" s="1"/>
  <c r="C221" i="88" s="1"/>
  <c r="C220" i="88" s="1"/>
  <c r="C219" i="88" s="1"/>
  <c r="C218" i="88"/>
  <c r="C217" i="88" s="1"/>
  <c r="C216" i="88" s="1"/>
  <c r="C215" i="88" s="1"/>
  <c r="C214" i="88" s="1"/>
  <c r="C213" i="88" s="1"/>
  <c r="C212" i="88" s="1"/>
  <c r="C211" i="88"/>
  <c r="C210" i="88" s="1"/>
  <c r="C209" i="88" s="1"/>
  <c r="C208" i="88" s="1"/>
  <c r="C207" i="88" s="1"/>
  <c r="C206" i="88" s="1"/>
  <c r="C205" i="88" s="1"/>
  <c r="C165" i="88"/>
  <c r="C164" i="88" s="1"/>
  <c r="C163" i="88" s="1"/>
  <c r="C162" i="88" s="1"/>
  <c r="C161" i="88" s="1"/>
  <c r="C160" i="88" s="1"/>
  <c r="C159" i="88" s="1"/>
  <c r="C158" i="88"/>
  <c r="C157" i="88" s="1"/>
  <c r="C156" i="88" s="1"/>
  <c r="C155" i="88" s="1"/>
  <c r="C154" i="88" s="1"/>
  <c r="C153" i="88" s="1"/>
  <c r="C152" i="88" s="1"/>
  <c r="C151" i="88"/>
  <c r="C150" i="88" s="1"/>
  <c r="C149" i="88" s="1"/>
  <c r="C148" i="88" s="1"/>
  <c r="C147" i="88" s="1"/>
  <c r="C146" i="88" s="1"/>
  <c r="C145" i="88" s="1"/>
  <c r="C144" i="88"/>
  <c r="C143" i="88" s="1"/>
  <c r="C142" i="88" s="1"/>
  <c r="C141" i="88" s="1"/>
  <c r="C140" i="88" s="1"/>
  <c r="C139" i="88" s="1"/>
  <c r="C138" i="88" s="1"/>
  <c r="C98" i="88"/>
  <c r="C97" i="88" s="1"/>
  <c r="C96" i="88" s="1"/>
  <c r="C95" i="88" s="1"/>
  <c r="C94" i="88" s="1"/>
  <c r="C93" i="88" s="1"/>
  <c r="C92" i="88" s="1"/>
  <c r="C91" i="88"/>
  <c r="C90" i="88" s="1"/>
  <c r="C89" i="88" s="1"/>
  <c r="C88" i="88" s="1"/>
  <c r="C87" i="88" s="1"/>
  <c r="C86" i="88" s="1"/>
  <c r="C85" i="88" s="1"/>
  <c r="C84" i="88"/>
  <c r="C83" i="88" s="1"/>
  <c r="C82" i="88" s="1"/>
  <c r="C81" i="88" s="1"/>
  <c r="C80" i="88" s="1"/>
  <c r="C79" i="88" s="1"/>
  <c r="C78" i="88" s="1"/>
  <c r="C1641" i="88" l="1"/>
  <c r="C1640" i="88" s="1"/>
  <c r="C1639" i="88" s="1"/>
  <c r="C1638" i="88" s="1"/>
  <c r="C1637" i="88" s="1"/>
  <c r="C1636" i="88" s="1"/>
  <c r="C1672" i="88"/>
  <c r="C947" i="88"/>
  <c r="C946" i="88" s="1"/>
  <c r="C945" i="88" s="1"/>
  <c r="C606" i="88"/>
  <c r="C605" i="88" s="1"/>
  <c r="C604" i="88" s="1"/>
  <c r="C603" i="88" s="1"/>
  <c r="C602" i="88" s="1"/>
  <c r="C601" i="88" s="1"/>
  <c r="C142" i="89"/>
  <c r="C141" i="89" s="1"/>
  <c r="C140" i="89" s="1"/>
  <c r="C139" i="89" s="1"/>
  <c r="C138" i="89" s="1"/>
  <c r="C137" i="89" s="1"/>
  <c r="C84" i="90"/>
  <c r="C83" i="90" s="1"/>
  <c r="C82" i="90" s="1"/>
  <c r="C81" i="90" s="1"/>
  <c r="C80" i="90" s="1"/>
  <c r="C79" i="90" s="1"/>
  <c r="C78" i="90" s="1"/>
  <c r="C77" i="90" s="1"/>
  <c r="C76" i="90" s="1"/>
  <c r="C428" i="89"/>
  <c r="C1255" i="88"/>
  <c r="C1181" i="88"/>
  <c r="C1180" i="88" s="1"/>
  <c r="C1179" i="88" s="1"/>
  <c r="C1178" i="88" s="1"/>
  <c r="C1177" i="88" s="1"/>
  <c r="C1176" i="88" s="1"/>
  <c r="C1189" i="88"/>
  <c r="C1188" i="88" s="1"/>
  <c r="C1187" i="88" s="1"/>
  <c r="C1186" i="88" s="1"/>
  <c r="C1185" i="88" s="1"/>
  <c r="C1184" i="88" s="1"/>
  <c r="C2424" i="87"/>
  <c r="C2423" i="87" s="1"/>
  <c r="C2422" i="87" s="1"/>
  <c r="C2421" i="87" s="1"/>
  <c r="C2420" i="87" s="1"/>
  <c r="C2419" i="87" s="1"/>
  <c r="C2418" i="87" s="1"/>
  <c r="C2417" i="87"/>
  <c r="C2416" i="87" s="1"/>
  <c r="C2415" i="87" s="1"/>
  <c r="C2414" i="87" s="1"/>
  <c r="C2413" i="87" s="1"/>
  <c r="C2412" i="87" s="1"/>
  <c r="C2411" i="87" s="1"/>
  <c r="C2410" i="87"/>
  <c r="C2409" i="87"/>
  <c r="C2408" i="87" s="1"/>
  <c r="C2407" i="87" s="1"/>
  <c r="C2406" i="87" s="1"/>
  <c r="C2405" i="87" s="1"/>
  <c r="C2404" i="87" s="1"/>
  <c r="C2402" i="87"/>
  <c r="C2401" i="87" s="1"/>
  <c r="C2400" i="87" s="1"/>
  <c r="C2399" i="87" s="1"/>
  <c r="C2398" i="87" s="1"/>
  <c r="C2397" i="87" s="1"/>
  <c r="C2396" i="87" s="1"/>
  <c r="C2395" i="87"/>
  <c r="C2394" i="87" s="1"/>
  <c r="C2393" i="87" s="1"/>
  <c r="C2392" i="87" s="1"/>
  <c r="C2391" i="87" s="1"/>
  <c r="C2390" i="87" s="1"/>
  <c r="C2389" i="87" s="1"/>
  <c r="C2388" i="87"/>
  <c r="C2386" i="87" s="1"/>
  <c r="C2385" i="87" s="1"/>
  <c r="C2384" i="87" s="1"/>
  <c r="C2383" i="87" s="1"/>
  <c r="C2382" i="87" s="1"/>
  <c r="C2381" i="87" s="1"/>
  <c r="C2387" i="87"/>
  <c r="C2380" i="87"/>
  <c r="C2379" i="87" s="1"/>
  <c r="C2378" i="87" s="1"/>
  <c r="C2377" i="87" s="1"/>
  <c r="C2376" i="87" s="1"/>
  <c r="C2375" i="87" s="1"/>
  <c r="C2374" i="87" s="1"/>
  <c r="C2373" i="87"/>
  <c r="C2372" i="87" s="1"/>
  <c r="C2371" i="87" s="1"/>
  <c r="C2370" i="87" s="1"/>
  <c r="C2369" i="87" s="1"/>
  <c r="C2368" i="87" s="1"/>
  <c r="C2367" i="87" s="1"/>
  <c r="C2366" i="87"/>
  <c r="C2365" i="87" s="1"/>
  <c r="C2364" i="87" s="1"/>
  <c r="C2363" i="87" s="1"/>
  <c r="C2362" i="87" s="1"/>
  <c r="C2361" i="87" s="1"/>
  <c r="C2360" i="87" s="1"/>
  <c r="C2359" i="87"/>
  <c r="C2358" i="87"/>
  <c r="C2357" i="87" s="1"/>
  <c r="C2356" i="87" s="1"/>
  <c r="C2355" i="87" s="1"/>
  <c r="C2354" i="87" s="1"/>
  <c r="C2353" i="87" s="1"/>
  <c r="C2352" i="87"/>
  <c r="C2351" i="87" s="1"/>
  <c r="C2350" i="87" s="1"/>
  <c r="C2349" i="87" s="1"/>
  <c r="C2348" i="87" s="1"/>
  <c r="C2347" i="87" s="1"/>
  <c r="C2346" i="87" s="1"/>
  <c r="C2345" i="87"/>
  <c r="C2344" i="87" s="1"/>
  <c r="C2343" i="87" s="1"/>
  <c r="C2342" i="87" s="1"/>
  <c r="C2341" i="87" s="1"/>
  <c r="C2340" i="87" s="1"/>
  <c r="C2339" i="87" s="1"/>
  <c r="C2299" i="87"/>
  <c r="C2298" i="87" s="1"/>
  <c r="C2297" i="87" s="1"/>
  <c r="C2296" i="87" s="1"/>
  <c r="C2295" i="87" s="1"/>
  <c r="C2294" i="87" s="1"/>
  <c r="C2293" i="87" s="1"/>
  <c r="C2292" i="87"/>
  <c r="C2291" i="87" s="1"/>
  <c r="C2290" i="87" s="1"/>
  <c r="C2289" i="87" s="1"/>
  <c r="C2288" i="87" s="1"/>
  <c r="C2287" i="87" s="1"/>
  <c r="C2286" i="87" s="1"/>
  <c r="C2285" i="87"/>
  <c r="C2284" i="87" s="1"/>
  <c r="C2283" i="87" s="1"/>
  <c r="C2282" i="87" s="1"/>
  <c r="C2281" i="87" s="1"/>
  <c r="C2280" i="87" s="1"/>
  <c r="C2279" i="87" s="1"/>
  <c r="C2278" i="87"/>
  <c r="C2277" i="87"/>
  <c r="C2276" i="87" s="1"/>
  <c r="C2275" i="87" s="1"/>
  <c r="C2274" i="87" s="1"/>
  <c r="C2273" i="87" s="1"/>
  <c r="C2272" i="87" s="1"/>
  <c r="C2271" i="87"/>
  <c r="C2270" i="87"/>
  <c r="C2269" i="87" s="1"/>
  <c r="C2268" i="87" s="1"/>
  <c r="C2267" i="87" s="1"/>
  <c r="C2266" i="87" s="1"/>
  <c r="C2265" i="87" s="1"/>
  <c r="C2264" i="87"/>
  <c r="C2263" i="87"/>
  <c r="C2262" i="87" s="1"/>
  <c r="C2261" i="87" s="1"/>
  <c r="C2260" i="87" s="1"/>
  <c r="C2259" i="87" s="1"/>
  <c r="C2258" i="87" s="1"/>
  <c r="C2257" i="87"/>
  <c r="C2256" i="87" s="1"/>
  <c r="C2255" i="87" s="1"/>
  <c r="C2254" i="87"/>
  <c r="C2253" i="87" s="1"/>
  <c r="C2252" i="87" s="1"/>
  <c r="C2251" i="87" s="1"/>
  <c r="C2250" i="87"/>
  <c r="C2249" i="87" s="1"/>
  <c r="C2248" i="87" s="1"/>
  <c r="C2247" i="87" s="1"/>
  <c r="C2246" i="87" s="1"/>
  <c r="C2245" i="87" s="1"/>
  <c r="C2244" i="87" s="1"/>
  <c r="C2243" i="87"/>
  <c r="C2242" i="87" s="1"/>
  <c r="C2241" i="87" s="1"/>
  <c r="C2240" i="87" s="1"/>
  <c r="C2239" i="87" s="1"/>
  <c r="C2238" i="87" s="1"/>
  <c r="C2237" i="87" s="1"/>
  <c r="C2236" i="87"/>
  <c r="C2235" i="87" s="1"/>
  <c r="C2234" i="87" s="1"/>
  <c r="C2233" i="87" s="1"/>
  <c r="C2232" i="87" s="1"/>
  <c r="C2231" i="87" s="1"/>
  <c r="C2230" i="87" s="1"/>
  <c r="C2229" i="87"/>
  <c r="C2228" i="87" s="1"/>
  <c r="C2227" i="87" s="1"/>
  <c r="C2226" i="87" s="1"/>
  <c r="C2225" i="87" s="1"/>
  <c r="C2224" i="87" s="1"/>
  <c r="C2223" i="87" s="1"/>
  <c r="C2222" i="87"/>
  <c r="C2221" i="87"/>
  <c r="C2220" i="87" s="1"/>
  <c r="C2219" i="87" s="1"/>
  <c r="C2218" i="87" s="1"/>
  <c r="C2217" i="87" s="1"/>
  <c r="C2216" i="87" s="1"/>
  <c r="C2215" i="87"/>
  <c r="C2214" i="87" s="1"/>
  <c r="C2213" i="87" s="1"/>
  <c r="C2212" i="87" s="1"/>
  <c r="C2211" i="87" s="1"/>
  <c r="C2210" i="87" s="1"/>
  <c r="C2209" i="87" s="1"/>
  <c r="C2208" i="87"/>
  <c r="C2207" i="87" s="1"/>
  <c r="C2206" i="87" s="1"/>
  <c r="C2205" i="87" s="1"/>
  <c r="C2204" i="87" s="1"/>
  <c r="C2203" i="87" s="1"/>
  <c r="C2202" i="87" s="1"/>
  <c r="C2201" i="87"/>
  <c r="C2200" i="87" s="1"/>
  <c r="C2199" i="87" s="1"/>
  <c r="C2198" i="87" s="1"/>
  <c r="C2197" i="87" s="1"/>
  <c r="C2196" i="87" s="1"/>
  <c r="C2195" i="87" s="1"/>
  <c r="C2155" i="87"/>
  <c r="C2154" i="87" s="1"/>
  <c r="C2153" i="87" s="1"/>
  <c r="C2152" i="87" s="1"/>
  <c r="C2151" i="87" s="1"/>
  <c r="C2150" i="87" s="1"/>
  <c r="C2149" i="87" s="1"/>
  <c r="C2148" i="87"/>
  <c r="C2147" i="87" s="1"/>
  <c r="C2146" i="87" s="1"/>
  <c r="C2145" i="87" s="1"/>
  <c r="C2144" i="87" s="1"/>
  <c r="C2143" i="87" s="1"/>
  <c r="C2142" i="87" s="1"/>
  <c r="C2141" i="87"/>
  <c r="C2140" i="87" s="1"/>
  <c r="C2139" i="87" s="1"/>
  <c r="C2138" i="87"/>
  <c r="C2137" i="87" s="1"/>
  <c r="C2136" i="87" s="1"/>
  <c r="C2135" i="87" s="1"/>
  <c r="C2134" i="87"/>
  <c r="C2133" i="87" s="1"/>
  <c r="C2132" i="87" s="1"/>
  <c r="C2131" i="87" s="1"/>
  <c r="C2130" i="87"/>
  <c r="C2129" i="87" s="1"/>
  <c r="C2128" i="87" s="1"/>
  <c r="C2127" i="87"/>
  <c r="C2126" i="87"/>
  <c r="C2125" i="87" s="1"/>
  <c r="C2124" i="87" s="1"/>
  <c r="C2123" i="87" s="1"/>
  <c r="C2122" i="87" s="1"/>
  <c r="C2121" i="87" s="1"/>
  <c r="C2081" i="87"/>
  <c r="C2080" i="87" s="1"/>
  <c r="C2079" i="87" s="1"/>
  <c r="C2078" i="87" s="1"/>
  <c r="C2077" i="87" s="1"/>
  <c r="C2076" i="87" s="1"/>
  <c r="C2075" i="87" s="1"/>
  <c r="C2074" i="87" s="1"/>
  <c r="C2073" i="87"/>
  <c r="C2072" i="87" s="1"/>
  <c r="C2071" i="87" s="1"/>
  <c r="C2070" i="87" s="1"/>
  <c r="C2069" i="87" s="1"/>
  <c r="C2068" i="87" s="1"/>
  <c r="C2067" i="87" s="1"/>
  <c r="C2066" i="87" s="1"/>
  <c r="C2064" i="87"/>
  <c r="C2063" i="87" s="1"/>
  <c r="C2062" i="87" s="1"/>
  <c r="C2061" i="87" s="1"/>
  <c r="C2060" i="87" s="1"/>
  <c r="C2059" i="87" s="1"/>
  <c r="C2058" i="87" s="1"/>
  <c r="C2057" i="87"/>
  <c r="C2056" i="87" s="1"/>
  <c r="C2055" i="87" s="1"/>
  <c r="C2054" i="87"/>
  <c r="C2053" i="87" s="1"/>
  <c r="C2052" i="87" s="1"/>
  <c r="C2051" i="87" s="1"/>
  <c r="C2050" i="87"/>
  <c r="C2049" i="87" s="1"/>
  <c r="C2048" i="87" s="1"/>
  <c r="C2047" i="87" s="1"/>
  <c r="C2046" i="87" s="1"/>
  <c r="C2045" i="87" s="1"/>
  <c r="C2044" i="87" s="1"/>
  <c r="C2043" i="87"/>
  <c r="C2042" i="87" s="1"/>
  <c r="C2041" i="87" s="1"/>
  <c r="C2040" i="87" s="1"/>
  <c r="C2039" i="87" s="1"/>
  <c r="C2038" i="87" s="1"/>
  <c r="C2037" i="87" s="1"/>
  <c r="C2036" i="87"/>
  <c r="C2035" i="87"/>
  <c r="C2028" i="87"/>
  <c r="C2027" i="87" s="1"/>
  <c r="C2026" i="87" s="1"/>
  <c r="C2025" i="87" s="1"/>
  <c r="C2024" i="87" s="1"/>
  <c r="C2023" i="87" s="1"/>
  <c r="C2022" i="87" s="1"/>
  <c r="C2021" i="87"/>
  <c r="C2020" i="87" s="1"/>
  <c r="C2019" i="87" s="1"/>
  <c r="C2018" i="87" s="1"/>
  <c r="C2017" i="87" s="1"/>
  <c r="C2016" i="87" s="1"/>
  <c r="C2015" i="87" s="1"/>
  <c r="C2014" i="87"/>
  <c r="C2013" i="87" s="1"/>
  <c r="C2012" i="87" s="1"/>
  <c r="C2011" i="87" s="1"/>
  <c r="C2010" i="87" s="1"/>
  <c r="C2009" i="87" s="1"/>
  <c r="C2008" i="87" s="1"/>
  <c r="C2007" i="87"/>
  <c r="C2006" i="87" s="1"/>
  <c r="C2005" i="87" s="1"/>
  <c r="C2004" i="87" s="1"/>
  <c r="C2003" i="87" s="1"/>
  <c r="C2002" i="87" s="1"/>
  <c r="C2001" i="87" s="1"/>
  <c r="C1939" i="87"/>
  <c r="C1938" i="87" s="1"/>
  <c r="C1937" i="87" s="1"/>
  <c r="C1936" i="87" s="1"/>
  <c r="C1935" i="87" s="1"/>
  <c r="C1934" i="87" s="1"/>
  <c r="C1933" i="87" s="1"/>
  <c r="C1932" i="87" s="1"/>
  <c r="C1931" i="87" s="1"/>
  <c r="C1930" i="87" s="1"/>
  <c r="C1929" i="87" s="1"/>
  <c r="C1928" i="87" s="1"/>
  <c r="C1927" i="87"/>
  <c r="C1926" i="87" s="1"/>
  <c r="C1925" i="87" s="1"/>
  <c r="C1924" i="87" s="1"/>
  <c r="C1923" i="87" s="1"/>
  <c r="C1922" i="87" s="1"/>
  <c r="C1921" i="87" s="1"/>
  <c r="C1920" i="87"/>
  <c r="C1919" i="87" s="1"/>
  <c r="C1918" i="87" s="1"/>
  <c r="C1917" i="87" s="1"/>
  <c r="C1916" i="87" s="1"/>
  <c r="C1915" i="87" s="1"/>
  <c r="C1914" i="87" s="1"/>
  <c r="C1905" i="87"/>
  <c r="C1904" i="87" s="1"/>
  <c r="C1903" i="87" s="1"/>
  <c r="C1902" i="87" s="1"/>
  <c r="C1901" i="87" s="1"/>
  <c r="C1900" i="87" s="1"/>
  <c r="C1899" i="87" s="1"/>
  <c r="C1898" i="87"/>
  <c r="C1897" i="87" s="1"/>
  <c r="C1896" i="87" s="1"/>
  <c r="C1895" i="87" s="1"/>
  <c r="C1894" i="87" s="1"/>
  <c r="C1893" i="87" s="1"/>
  <c r="C1892" i="87" s="1"/>
  <c r="C1891" i="87"/>
  <c r="C1890" i="87" s="1"/>
  <c r="C1889" i="87" s="1"/>
  <c r="C1888" i="87" s="1"/>
  <c r="C1887" i="87" s="1"/>
  <c r="C1886" i="87" s="1"/>
  <c r="C1885" i="87" s="1"/>
  <c r="C1884" i="87"/>
  <c r="C1883" i="87" s="1"/>
  <c r="C1882" i="87"/>
  <c r="C1881" i="87" s="1"/>
  <c r="C1880" i="87" s="1"/>
  <c r="C1879" i="87" s="1"/>
  <c r="C1878" i="87" s="1"/>
  <c r="C1877" i="87"/>
  <c r="C1876" i="87" s="1"/>
  <c r="C1875" i="87" s="1"/>
  <c r="C1874" i="87" s="1"/>
  <c r="C1873" i="87" s="1"/>
  <c r="C1872" i="87" s="1"/>
  <c r="C1871" i="87" s="1"/>
  <c r="C1870" i="87"/>
  <c r="C1869" i="87" s="1"/>
  <c r="C1868" i="87" s="1"/>
  <c r="C1867" i="87" s="1"/>
  <c r="C1866" i="87" s="1"/>
  <c r="C1865" i="87" s="1"/>
  <c r="C1864" i="87" s="1"/>
  <c r="C1863" i="87"/>
  <c r="C1862" i="87"/>
  <c r="C1861" i="87" s="1"/>
  <c r="C1860" i="87" s="1"/>
  <c r="C1859" i="87" s="1"/>
  <c r="C1858" i="87" s="1"/>
  <c r="C1857" i="87" s="1"/>
  <c r="C1856" i="87" s="1"/>
  <c r="C1855" i="87"/>
  <c r="C1854" i="87" s="1"/>
  <c r="C1853" i="87" s="1"/>
  <c r="C1852" i="87" s="1"/>
  <c r="C1851" i="87" s="1"/>
  <c r="C1850" i="87" s="1"/>
  <c r="C1849" i="87" s="1"/>
  <c r="C1848" i="87"/>
  <c r="C1847" i="87" s="1"/>
  <c r="C1846" i="87" s="1"/>
  <c r="C1845" i="87" s="1"/>
  <c r="C1844" i="87" s="1"/>
  <c r="C1843" i="87" s="1"/>
  <c r="C1842" i="87" s="1"/>
  <c r="C1841" i="87"/>
  <c r="C1840" i="87" s="1"/>
  <c r="C1839" i="87" s="1"/>
  <c r="C1838" i="87" s="1"/>
  <c r="C1837" i="87" s="1"/>
  <c r="C1836" i="87" s="1"/>
  <c r="C1835" i="87" s="1"/>
  <c r="C1834" i="87"/>
  <c r="C1833" i="87" s="1"/>
  <c r="C1832" i="87" s="1"/>
  <c r="C1831" i="87" s="1"/>
  <c r="C1830" i="87" s="1"/>
  <c r="C1829" i="87" s="1"/>
  <c r="C1828" i="87" s="1"/>
  <c r="C1788" i="87"/>
  <c r="C1787" i="87" s="1"/>
  <c r="C1786" i="87" s="1"/>
  <c r="C1785" i="87" s="1"/>
  <c r="C1784" i="87" s="1"/>
  <c r="C1783" i="87" s="1"/>
  <c r="C1782" i="87" s="1"/>
  <c r="C1781" i="87"/>
  <c r="C1780" i="87" s="1"/>
  <c r="C1779" i="87" s="1"/>
  <c r="C1778" i="87" s="1"/>
  <c r="C1777" i="87" s="1"/>
  <c r="C1776" i="87" s="1"/>
  <c r="C1775" i="87" s="1"/>
  <c r="C1774" i="87"/>
  <c r="C1773" i="87" s="1"/>
  <c r="C1772" i="87" s="1"/>
  <c r="C1771" i="87" s="1"/>
  <c r="C1770" i="87" s="1"/>
  <c r="C1769" i="87" s="1"/>
  <c r="C1768" i="87" s="1"/>
  <c r="C1767" i="87"/>
  <c r="C1766" i="87" s="1"/>
  <c r="C1765" i="87" s="1"/>
  <c r="C1764" i="87" s="1"/>
  <c r="C1763" i="87" s="1"/>
  <c r="C1762" i="87" s="1"/>
  <c r="C1761" i="87" s="1"/>
  <c r="C1699" i="87"/>
  <c r="C1698" i="87" s="1"/>
  <c r="C1697" i="87" s="1"/>
  <c r="C1696" i="87" s="1"/>
  <c r="C1695" i="87" s="1"/>
  <c r="C1694" i="87" s="1"/>
  <c r="C1693" i="87" s="1"/>
  <c r="C1692" i="87"/>
  <c r="C1691" i="87" s="1"/>
  <c r="C1690" i="87" s="1"/>
  <c r="C1689" i="87" s="1"/>
  <c r="C1688" i="87" s="1"/>
  <c r="C1687" i="87" s="1"/>
  <c r="C1686" i="87" s="1"/>
  <c r="C1646" i="87"/>
  <c r="C1645" i="87" s="1"/>
  <c r="C1644" i="87" s="1"/>
  <c r="C1643" i="87" s="1"/>
  <c r="C1642" i="87" s="1"/>
  <c r="C1641" i="87" s="1"/>
  <c r="C1640" i="87" s="1"/>
  <c r="C1639" i="87"/>
  <c r="C1638" i="87" s="1"/>
  <c r="C1637" i="87" s="1"/>
  <c r="C1636" i="87" s="1"/>
  <c r="C1635" i="87" s="1"/>
  <c r="C1634" i="87" s="1"/>
  <c r="C1633" i="87" s="1"/>
  <c r="C1632" i="87"/>
  <c r="C1631" i="87" s="1"/>
  <c r="C1630" i="87" s="1"/>
  <c r="C1629" i="87" s="1"/>
  <c r="C1628" i="87" s="1"/>
  <c r="C1627" i="87" s="1"/>
  <c r="C1626" i="87" s="1"/>
  <c r="C1625" i="87" s="1"/>
  <c r="C1624" i="87"/>
  <c r="C1623" i="87"/>
  <c r="C1622" i="87" s="1"/>
  <c r="C1621" i="87" s="1"/>
  <c r="C1620" i="87" s="1"/>
  <c r="C1619" i="87" s="1"/>
  <c r="C1618" i="87" s="1"/>
  <c r="C1578" i="87"/>
  <c r="C1577" i="87" s="1"/>
  <c r="C1576" i="87" s="1"/>
  <c r="C1575" i="87" s="1"/>
  <c r="C1574" i="87" s="1"/>
  <c r="C1573" i="87" s="1"/>
  <c r="C1572" i="87" s="1"/>
  <c r="C1571" i="87"/>
  <c r="C1570" i="87" s="1"/>
  <c r="C1569" i="87" s="1"/>
  <c r="C1568" i="87" s="1"/>
  <c r="C1567" i="87" s="1"/>
  <c r="C1566" i="87" s="1"/>
  <c r="C1565" i="87" s="1"/>
  <c r="C1564" i="87"/>
  <c r="C1563" i="87" s="1"/>
  <c r="C1562" i="87" s="1"/>
  <c r="C1561" i="87" s="1"/>
  <c r="C1560" i="87" s="1"/>
  <c r="C1559" i="87" s="1"/>
  <c r="C1558" i="87" s="1"/>
  <c r="C1518" i="87"/>
  <c r="C1517" i="87" s="1"/>
  <c r="C1516" i="87" s="1"/>
  <c r="C1515" i="87" s="1"/>
  <c r="C1514" i="87" s="1"/>
  <c r="C1513" i="87" s="1"/>
  <c r="C1512" i="87" s="1"/>
  <c r="C1511" i="87" s="1"/>
  <c r="C1510" i="87"/>
  <c r="C1509" i="87" s="1"/>
  <c r="C1508" i="87" s="1"/>
  <c r="C1507" i="87" s="1"/>
  <c r="C1506" i="87" s="1"/>
  <c r="C1505" i="87" s="1"/>
  <c r="C1504" i="87" s="1"/>
  <c r="C1503" i="87"/>
  <c r="C1502" i="87" s="1"/>
  <c r="C1501" i="87" s="1"/>
  <c r="C1500" i="87" s="1"/>
  <c r="C1499" i="87" s="1"/>
  <c r="C1498" i="87" s="1"/>
  <c r="C1497" i="87" s="1"/>
  <c r="C1496" i="87"/>
  <c r="C1495" i="87" s="1"/>
  <c r="C1494" i="87" s="1"/>
  <c r="C1493" i="87" s="1"/>
  <c r="C1492" i="87" s="1"/>
  <c r="C1491" i="87" s="1"/>
  <c r="C1490" i="87" s="1"/>
  <c r="C1489" i="87"/>
  <c r="C1488" i="87"/>
  <c r="C1481" i="87"/>
  <c r="C1480" i="87" s="1"/>
  <c r="C1479" i="87" s="1"/>
  <c r="C1478" i="87" s="1"/>
  <c r="C1477" i="87" s="1"/>
  <c r="C1476" i="87" s="1"/>
  <c r="C1475" i="87" s="1"/>
  <c r="C1474" i="87"/>
  <c r="C1473" i="87" s="1"/>
  <c r="C1472" i="87" s="1"/>
  <c r="C1471" i="87" s="1"/>
  <c r="C1470" i="87" s="1"/>
  <c r="C1469" i="87" s="1"/>
  <c r="C1468" i="87" s="1"/>
  <c r="C1467" i="87"/>
  <c r="C1466" i="87" s="1"/>
  <c r="C1465" i="87" s="1"/>
  <c r="C1464" i="87" s="1"/>
  <c r="C1463" i="87" s="1"/>
  <c r="C1462" i="87" s="1"/>
  <c r="C1461" i="87" s="1"/>
  <c r="C1460" i="87"/>
  <c r="C1459" i="87" s="1"/>
  <c r="C1458" i="87" s="1"/>
  <c r="C1457" i="87" s="1"/>
  <c r="C1456" i="87" s="1"/>
  <c r="C1455" i="87" s="1"/>
  <c r="C1454" i="87" s="1"/>
  <c r="C1414" i="87"/>
  <c r="C1413" i="87" s="1"/>
  <c r="C1412" i="87" s="1"/>
  <c r="C1411" i="87" s="1"/>
  <c r="C1410" i="87" s="1"/>
  <c r="C1409" i="87" s="1"/>
  <c r="C1408" i="87" s="1"/>
  <c r="C1407" i="87"/>
  <c r="C1406" i="87" s="1"/>
  <c r="C1405" i="87" s="1"/>
  <c r="C1404" i="87" s="1"/>
  <c r="C1403" i="87" s="1"/>
  <c r="C1402" i="87" s="1"/>
  <c r="C1401" i="87" s="1"/>
  <c r="C1400" i="87"/>
  <c r="C1399" i="87" s="1"/>
  <c r="C1398" i="87" s="1"/>
  <c r="C1397" i="87" s="1"/>
  <c r="C1396" i="87" s="1"/>
  <c r="C1395" i="87" s="1"/>
  <c r="C1394" i="87" s="1"/>
  <c r="C1385" i="87"/>
  <c r="C1384" i="87" s="1"/>
  <c r="C1383" i="87" s="1"/>
  <c r="C1382" i="87" s="1"/>
  <c r="C1381" i="87" s="1"/>
  <c r="C1380" i="87" s="1"/>
  <c r="C1379" i="87" s="1"/>
  <c r="C1378" i="87"/>
  <c r="C1377" i="87" s="1"/>
  <c r="C1376" i="87" s="1"/>
  <c r="C1375" i="87" s="1"/>
  <c r="C1374" i="87" s="1"/>
  <c r="C1373" i="87" s="1"/>
  <c r="C1372" i="87" s="1"/>
  <c r="C1371" i="87"/>
  <c r="C1370" i="87" s="1"/>
  <c r="C1369" i="87" s="1"/>
  <c r="C1368" i="87" s="1"/>
  <c r="C1367" i="87" s="1"/>
  <c r="C1366" i="87" s="1"/>
  <c r="C1365" i="87" s="1"/>
  <c r="C1364" i="87"/>
  <c r="C1363" i="87" s="1"/>
  <c r="C1362" i="87"/>
  <c r="C1361" i="87" s="1"/>
  <c r="C1360" i="87" s="1"/>
  <c r="C1359" i="87" s="1"/>
  <c r="C1358" i="87" s="1"/>
  <c r="C1357" i="87"/>
  <c r="C1356" i="87" s="1"/>
  <c r="C1355" i="87" s="1"/>
  <c r="C1354" i="87" s="1"/>
  <c r="C1353" i="87" s="1"/>
  <c r="C1352" i="87" s="1"/>
  <c r="C1351" i="87" s="1"/>
  <c r="C1350" i="87"/>
  <c r="C1349" i="87" s="1"/>
  <c r="C1348" i="87" s="1"/>
  <c r="C1347" i="87" s="1"/>
  <c r="C1346" i="87" s="1"/>
  <c r="C1345" i="87" s="1"/>
  <c r="C1344" i="87" s="1"/>
  <c r="C1343" i="87"/>
  <c r="C1342" i="87"/>
  <c r="C1341" i="87" s="1"/>
  <c r="C1340" i="87" s="1"/>
  <c r="C1339" i="87" s="1"/>
  <c r="C1338" i="87" s="1"/>
  <c r="C1337" i="87" s="1"/>
  <c r="C1336" i="87"/>
  <c r="C1335" i="87" s="1"/>
  <c r="C1334" i="87" s="1"/>
  <c r="C1333" i="87" s="1"/>
  <c r="C1332" i="87" s="1"/>
  <c r="C1331" i="87" s="1"/>
  <c r="C1330" i="87" s="1"/>
  <c r="C1329" i="87"/>
  <c r="C1328" i="87"/>
  <c r="C1321" i="87"/>
  <c r="C1320" i="87"/>
  <c r="C1319" i="87" s="1"/>
  <c r="C1318" i="87" s="1"/>
  <c r="C1317" i="87" s="1"/>
  <c r="C1316" i="87" s="1"/>
  <c r="C1315" i="87" s="1"/>
  <c r="C1314" i="87" s="1"/>
  <c r="C1313" i="87"/>
  <c r="C1312" i="87" s="1"/>
  <c r="C1311" i="87" s="1"/>
  <c r="C1310" i="87" s="1"/>
  <c r="C1309" i="87" s="1"/>
  <c r="C1308" i="87"/>
  <c r="C1307" i="87" s="1"/>
  <c r="C1306" i="87"/>
  <c r="C1305" i="87" s="1"/>
  <c r="C1304" i="87" s="1"/>
  <c r="C1303" i="87" s="1"/>
  <c r="C1302" i="87" s="1"/>
  <c r="C1301" i="87" s="1"/>
  <c r="C1300" i="87" s="1"/>
  <c r="C1299" i="87"/>
  <c r="C1292" i="87"/>
  <c r="C1291" i="87" s="1"/>
  <c r="C1290" i="87" s="1"/>
  <c r="C1289" i="87" s="1"/>
  <c r="C1288" i="87" s="1"/>
  <c r="C1287" i="87" s="1"/>
  <c r="C1286" i="87" s="1"/>
  <c r="C1285" i="87"/>
  <c r="C1284" i="87" s="1"/>
  <c r="C1283" i="87" s="1"/>
  <c r="C1282" i="87" s="1"/>
  <c r="C1281" i="87" s="1"/>
  <c r="C1280" i="87" s="1"/>
  <c r="C1279" i="87" s="1"/>
  <c r="C1278" i="87"/>
  <c r="C1277" i="87" s="1"/>
  <c r="C1276" i="87" s="1"/>
  <c r="C1275" i="87" s="1"/>
  <c r="C1274" i="87" s="1"/>
  <c r="C1273" i="87" s="1"/>
  <c r="C1272" i="87" s="1"/>
  <c r="C1264" i="87"/>
  <c r="C1263" i="87" s="1"/>
  <c r="C1262" i="87" s="1"/>
  <c r="C1261" i="87" s="1"/>
  <c r="C1260" i="87" s="1"/>
  <c r="C1259" i="87" s="1"/>
  <c r="C1258" i="87" s="1"/>
  <c r="C1225" i="87"/>
  <c r="C1224" i="87" s="1"/>
  <c r="C1223" i="87" s="1"/>
  <c r="C1222" i="87" s="1"/>
  <c r="C1221" i="87" s="1"/>
  <c r="C1220" i="87" s="1"/>
  <c r="C1219" i="87" s="1"/>
  <c r="C1218" i="87"/>
  <c r="C1217" i="87" s="1"/>
  <c r="C1216" i="87" s="1"/>
  <c r="C1215" i="87" s="1"/>
  <c r="C1214" i="87" s="1"/>
  <c r="C1213" i="87" s="1"/>
  <c r="C1212" i="87" s="1"/>
  <c r="C1172" i="87"/>
  <c r="C1171" i="87" s="1"/>
  <c r="C1170" i="87" s="1"/>
  <c r="C1169" i="87" s="1"/>
  <c r="C1168" i="87" s="1"/>
  <c r="C1167" i="87" s="1"/>
  <c r="C1166" i="87" s="1"/>
  <c r="C1165" i="87"/>
  <c r="C1164" i="87" s="1"/>
  <c r="C1163" i="87" s="1"/>
  <c r="C1162" i="87" s="1"/>
  <c r="C1161" i="87" s="1"/>
  <c r="C1160" i="87" s="1"/>
  <c r="C1159" i="87" s="1"/>
  <c r="C1158" i="87"/>
  <c r="C1157" i="87" s="1"/>
  <c r="C1156" i="87" s="1"/>
  <c r="C1155" i="87" s="1"/>
  <c r="C1154" i="87" s="1"/>
  <c r="C1153" i="87" s="1"/>
  <c r="C1152" i="87" s="1"/>
  <c r="C1105" i="87"/>
  <c r="C1104" i="87" s="1"/>
  <c r="C1103" i="87" s="1"/>
  <c r="C1102" i="87" s="1"/>
  <c r="C1101" i="87" s="1"/>
  <c r="C1100" i="87" s="1"/>
  <c r="C1099" i="87" s="1"/>
  <c r="C1098" i="87" s="1"/>
  <c r="C1097" i="87" s="1"/>
  <c r="C1096" i="87" s="1"/>
  <c r="C1095" i="87" s="1"/>
  <c r="C1093" i="87"/>
  <c r="C1092" i="87" s="1"/>
  <c r="C1089" i="87"/>
  <c r="C1088" i="87" s="1"/>
  <c r="C1076" i="87"/>
  <c r="C1075" i="87" s="1"/>
  <c r="C1074" i="87" s="1"/>
  <c r="C1073" i="87" s="1"/>
  <c r="C1072" i="87" s="1"/>
  <c r="C1071" i="87" s="1"/>
  <c r="C1070" i="87" s="1"/>
  <c r="C1069" i="87"/>
  <c r="C1068" i="87" s="1"/>
  <c r="C1067" i="87" s="1"/>
  <c r="C1066" i="87" s="1"/>
  <c r="C1065" i="87" s="1"/>
  <c r="C1064" i="87" s="1"/>
  <c r="C1063" i="87" s="1"/>
  <c r="C1062" i="87" s="1"/>
  <c r="C1060" i="87"/>
  <c r="C1059" i="87" s="1"/>
  <c r="C1058" i="87" s="1"/>
  <c r="C1057" i="87" s="1"/>
  <c r="C1056" i="87" s="1"/>
  <c r="C1055" i="87" s="1"/>
  <c r="C1054" i="87" s="1"/>
  <c r="C1053" i="87" s="1"/>
  <c r="C1052" i="87" s="1"/>
  <c r="C1025" i="87"/>
  <c r="C1024" i="87" s="1"/>
  <c r="C1023" i="87" s="1"/>
  <c r="C1022" i="87" s="1"/>
  <c r="C1021" i="87" s="1"/>
  <c r="C1020" i="87" s="1"/>
  <c r="C1019" i="87" s="1"/>
  <c r="C1018" i="87"/>
  <c r="C1017" i="87" s="1"/>
  <c r="C1016" i="87" s="1"/>
  <c r="C1015" i="87" s="1"/>
  <c r="C1014" i="87" s="1"/>
  <c r="C1013" i="87" s="1"/>
  <c r="C1012" i="87" s="1"/>
  <c r="C1011" i="87" s="1"/>
  <c r="C1005" i="87"/>
  <c r="C1004" i="87" s="1"/>
  <c r="C1003" i="87" s="1"/>
  <c r="C1002" i="87" s="1"/>
  <c r="C1001" i="87" s="1"/>
  <c r="C1000" i="87" s="1"/>
  <c r="C999" i="87" s="1"/>
  <c r="C998" i="87" s="1"/>
  <c r="C997" i="87" s="1"/>
  <c r="C996" i="87" s="1"/>
  <c r="C995" i="87"/>
  <c r="C994" i="87" s="1"/>
  <c r="C993" i="87" s="1"/>
  <c r="C992" i="87" s="1"/>
  <c r="C991" i="87" s="1"/>
  <c r="C990" i="87" s="1"/>
  <c r="C989" i="87" s="1"/>
  <c r="C988" i="87"/>
  <c r="C987" i="87" s="1"/>
  <c r="C986" i="87" s="1"/>
  <c r="C985" i="87" s="1"/>
  <c r="C984" i="87" s="1"/>
  <c r="C983" i="87" s="1"/>
  <c r="C982" i="87" s="1"/>
  <c r="C981" i="87"/>
  <c r="C980" i="87" s="1"/>
  <c r="C979" i="87" s="1"/>
  <c r="C978" i="87" s="1"/>
  <c r="C977" i="87" s="1"/>
  <c r="C976" i="87" s="1"/>
  <c r="C975" i="87" s="1"/>
  <c r="C974" i="87"/>
  <c r="C973" i="87" s="1"/>
  <c r="C972" i="87" s="1"/>
  <c r="C971" i="87" s="1"/>
  <c r="C970" i="87" s="1"/>
  <c r="C969" i="87" s="1"/>
  <c r="C968" i="87" s="1"/>
  <c r="C967" i="87"/>
  <c r="C966" i="87" s="1"/>
  <c r="C965" i="87" s="1"/>
  <c r="C964" i="87" s="1"/>
  <c r="C963" i="87" s="1"/>
  <c r="C962" i="87" s="1"/>
  <c r="C961" i="87" s="1"/>
  <c r="C921" i="87"/>
  <c r="C920" i="87" s="1"/>
  <c r="C919" i="87" s="1"/>
  <c r="C918" i="87" s="1"/>
  <c r="C917" i="87" s="1"/>
  <c r="C916" i="87" s="1"/>
  <c r="C915" i="87" s="1"/>
  <c r="C914" i="87"/>
  <c r="C913" i="87"/>
  <c r="C912" i="87" s="1"/>
  <c r="C911" i="87" s="1"/>
  <c r="C910" i="87" s="1"/>
  <c r="C909" i="87" s="1"/>
  <c r="C908" i="87" s="1"/>
  <c r="C868" i="87"/>
  <c r="C867" i="87"/>
  <c r="C866" i="87" s="1"/>
  <c r="C865" i="87" s="1"/>
  <c r="C864" i="87" s="1"/>
  <c r="C863" i="87" s="1"/>
  <c r="C862" i="87" s="1"/>
  <c r="C861" i="87"/>
  <c r="C860" i="87" s="1"/>
  <c r="C859" i="87" s="1"/>
  <c r="C858" i="87" s="1"/>
  <c r="C857" i="87" s="1"/>
  <c r="C856" i="87" s="1"/>
  <c r="C855" i="87" s="1"/>
  <c r="C815" i="87"/>
  <c r="C814" i="87" s="1"/>
  <c r="C813" i="87" s="1"/>
  <c r="C812" i="87" s="1"/>
  <c r="C811" i="87" s="1"/>
  <c r="C810" i="87" s="1"/>
  <c r="C809" i="87" s="1"/>
  <c r="C808" i="87"/>
  <c r="C807" i="87" s="1"/>
  <c r="C806" i="87" s="1"/>
  <c r="C805" i="87" s="1"/>
  <c r="C804" i="87" s="1"/>
  <c r="C803" i="87" s="1"/>
  <c r="C802" i="87" s="1"/>
  <c r="C740" i="87"/>
  <c r="C739" i="87" s="1"/>
  <c r="C738" i="87" s="1"/>
  <c r="C737" i="87" s="1"/>
  <c r="C736" i="87" s="1"/>
  <c r="C735" i="87" s="1"/>
  <c r="C734" i="87" s="1"/>
  <c r="C733" i="87"/>
  <c r="C732" i="87" s="1"/>
  <c r="C731" i="87" s="1"/>
  <c r="C730" i="87" s="1"/>
  <c r="C729" i="87" s="1"/>
  <c r="C728" i="87" s="1"/>
  <c r="C727" i="87" s="1"/>
  <c r="C680" i="87"/>
  <c r="C679" i="87" s="1"/>
  <c r="C678" i="87" s="1"/>
  <c r="C677" i="87" s="1"/>
  <c r="C676" i="87" s="1"/>
  <c r="C675" i="87" s="1"/>
  <c r="C674" i="87" s="1"/>
  <c r="C673" i="87"/>
  <c r="C672" i="87" s="1"/>
  <c r="C671" i="87" s="1"/>
  <c r="C670" i="87" s="1"/>
  <c r="C669" i="87" s="1"/>
  <c r="C668" i="87" s="1"/>
  <c r="C667" i="87" s="1"/>
  <c r="C666" i="87"/>
  <c r="C665" i="87" s="1"/>
  <c r="C664" i="87" s="1"/>
  <c r="C663" i="87" s="1"/>
  <c r="C662" i="87" s="1"/>
  <c r="C661" i="87" s="1"/>
  <c r="C660" i="87" s="1"/>
  <c r="C659" i="87"/>
  <c r="C658" i="87"/>
  <c r="C651" i="87"/>
  <c r="C650" i="87" s="1"/>
  <c r="C649" i="87" s="1"/>
  <c r="C648" i="87" s="1"/>
  <c r="C647" i="87" s="1"/>
  <c r="C646" i="87" s="1"/>
  <c r="C645" i="87" s="1"/>
  <c r="C644" i="87"/>
  <c r="C643" i="87"/>
  <c r="C642" i="87" s="1"/>
  <c r="C641" i="87" s="1"/>
  <c r="C640" i="87" s="1"/>
  <c r="C639" i="87" s="1"/>
  <c r="C638" i="87" s="1"/>
  <c r="C637" i="87"/>
  <c r="C636" i="87" s="1"/>
  <c r="C635" i="87" s="1"/>
  <c r="C634" i="87" s="1"/>
  <c r="C633" i="87" s="1"/>
  <c r="C632" i="87" s="1"/>
  <c r="C631" i="87" s="1"/>
  <c r="C569" i="87"/>
  <c r="C568" i="87" s="1"/>
  <c r="C567" i="87" s="1"/>
  <c r="C566" i="87" s="1"/>
  <c r="C565" i="87" s="1"/>
  <c r="C564" i="87" s="1"/>
  <c r="C563" i="87" s="1"/>
  <c r="C562" i="87"/>
  <c r="C561" i="87" s="1"/>
  <c r="C560" i="87" s="1"/>
  <c r="C559" i="87" s="1"/>
  <c r="C558" i="87" s="1"/>
  <c r="C557" i="87" s="1"/>
  <c r="C556" i="87" s="1"/>
  <c r="C516" i="87"/>
  <c r="C515" i="87" s="1"/>
  <c r="C514" i="87" s="1"/>
  <c r="C513" i="87" s="1"/>
  <c r="C512" i="87" s="1"/>
  <c r="C511" i="87" s="1"/>
  <c r="C510" i="87" s="1"/>
  <c r="C509" i="87"/>
  <c r="C508" i="87" s="1"/>
  <c r="C507" i="87" s="1"/>
  <c r="C506" i="87" s="1"/>
  <c r="C505" i="87" s="1"/>
  <c r="C504" i="87" s="1"/>
  <c r="C503" i="87" s="1"/>
  <c r="C502" i="87"/>
  <c r="C501" i="87" s="1"/>
  <c r="C500" i="87" s="1"/>
  <c r="C499" i="87" s="1"/>
  <c r="C498" i="87" s="1"/>
  <c r="C497" i="87" s="1"/>
  <c r="C496" i="87" s="1"/>
  <c r="C449" i="87"/>
  <c r="C448" i="87" s="1"/>
  <c r="C447" i="87" s="1"/>
  <c r="C446" i="87" s="1"/>
  <c r="C445" i="87" s="1"/>
  <c r="C444" i="87" s="1"/>
  <c r="C443" i="87" s="1"/>
  <c r="C442" i="87"/>
  <c r="C441" i="87" s="1"/>
  <c r="C440" i="87" s="1"/>
  <c r="C439" i="87" s="1"/>
  <c r="C438" i="87" s="1"/>
  <c r="C437" i="87" s="1"/>
  <c r="C436" i="87" s="1"/>
  <c r="C396" i="87"/>
  <c r="C395" i="87" s="1"/>
  <c r="C394" i="87" s="1"/>
  <c r="C393" i="87" s="1"/>
  <c r="C392" i="87" s="1"/>
  <c r="C391" i="87" s="1"/>
  <c r="C390" i="87" s="1"/>
  <c r="C389" i="87"/>
  <c r="C388" i="87" s="1"/>
  <c r="C387" i="87" s="1"/>
  <c r="C386" i="87" s="1"/>
  <c r="C385" i="87" s="1"/>
  <c r="C384" i="87" s="1"/>
  <c r="C383" i="87" s="1"/>
  <c r="C343" i="87"/>
  <c r="C342" i="87" s="1"/>
  <c r="C341" i="87" s="1"/>
  <c r="C340" i="87" s="1"/>
  <c r="C339" i="87" s="1"/>
  <c r="C338" i="87" s="1"/>
  <c r="C337" i="87" s="1"/>
  <c r="C336" i="87"/>
  <c r="C335" i="87" s="1"/>
  <c r="C334" i="87" s="1"/>
  <c r="C333" i="87" s="1"/>
  <c r="C332" i="87" s="1"/>
  <c r="C331" i="87" s="1"/>
  <c r="C330" i="87" s="1"/>
  <c r="C290" i="87"/>
  <c r="C289" i="87" s="1"/>
  <c r="C288" i="87" s="1"/>
  <c r="C287" i="87" s="1"/>
  <c r="C286" i="87" s="1"/>
  <c r="C285" i="87" s="1"/>
  <c r="C284" i="87" s="1"/>
  <c r="C283" i="87"/>
  <c r="C282" i="87" s="1"/>
  <c r="C281" i="87" s="1"/>
  <c r="C280" i="87" s="1"/>
  <c r="C279" i="87" s="1"/>
  <c r="C278" i="87" s="1"/>
  <c r="C277" i="87" s="1"/>
  <c r="C237" i="87"/>
  <c r="C236" i="87" s="1"/>
  <c r="C235" i="87" s="1"/>
  <c r="C234" i="87" s="1"/>
  <c r="C233" i="87" s="1"/>
  <c r="C232" i="87" s="1"/>
  <c r="C231" i="87" s="1"/>
  <c r="C230" i="87"/>
  <c r="C229" i="87" s="1"/>
  <c r="C228" i="87" s="1"/>
  <c r="C227" i="87" s="1"/>
  <c r="C226" i="87" s="1"/>
  <c r="C225" i="87" s="1"/>
  <c r="C224" i="87" s="1"/>
  <c r="C223" i="87"/>
  <c r="C222" i="87" s="1"/>
  <c r="C221" i="87" s="1"/>
  <c r="C220" i="87" s="1"/>
  <c r="C219" i="87" s="1"/>
  <c r="C218" i="87" s="1"/>
  <c r="C217" i="87" s="1"/>
  <c r="C216" i="87"/>
  <c r="C215" i="87" s="1"/>
  <c r="C214" i="87" s="1"/>
  <c r="C213" i="87" s="1"/>
  <c r="C212" i="87" s="1"/>
  <c r="C211" i="87" s="1"/>
  <c r="C210" i="87" s="1"/>
  <c r="C209" i="87"/>
  <c r="C208" i="87" s="1"/>
  <c r="C207" i="87" s="1"/>
  <c r="C206" i="87" s="1"/>
  <c r="C205" i="87" s="1"/>
  <c r="C204" i="87" s="1"/>
  <c r="C203" i="87" s="1"/>
  <c r="C163" i="87"/>
  <c r="C162" i="87" s="1"/>
  <c r="C161" i="87" s="1"/>
  <c r="C160" i="87" s="1"/>
  <c r="C159" i="87" s="1"/>
  <c r="C158" i="87" s="1"/>
  <c r="C157" i="87" s="1"/>
  <c r="C156" i="87"/>
  <c r="C155" i="87" s="1"/>
  <c r="C154" i="87" s="1"/>
  <c r="C153" i="87" s="1"/>
  <c r="C152" i="87" s="1"/>
  <c r="C151" i="87" s="1"/>
  <c r="C150" i="87" s="1"/>
  <c r="C149" i="87"/>
  <c r="C148" i="87" s="1"/>
  <c r="C147" i="87" s="1"/>
  <c r="C146" i="87" s="1"/>
  <c r="C145" i="87" s="1"/>
  <c r="C144" i="87" s="1"/>
  <c r="C143" i="87" s="1"/>
  <c r="C142" i="87"/>
  <c r="C141" i="87" s="1"/>
  <c r="C140" i="87" s="1"/>
  <c r="C139" i="87" s="1"/>
  <c r="C138" i="87" s="1"/>
  <c r="C137" i="87" s="1"/>
  <c r="C136" i="87" s="1"/>
  <c r="C96" i="87"/>
  <c r="C95" i="87" s="1"/>
  <c r="C94" i="87" s="1"/>
  <c r="C93" i="87" s="1"/>
  <c r="C92" i="87" s="1"/>
  <c r="C91" i="87" s="1"/>
  <c r="C90" i="87" s="1"/>
  <c r="C89" i="87"/>
  <c r="C88" i="87" s="1"/>
  <c r="C87" i="87" s="1"/>
  <c r="C86" i="87" s="1"/>
  <c r="C85" i="87" s="1"/>
  <c r="C84" i="87" s="1"/>
  <c r="C83" i="87" s="1"/>
  <c r="C82" i="87"/>
  <c r="C81" i="87" s="1"/>
  <c r="C80" i="87" s="1"/>
  <c r="C79" i="87" s="1"/>
  <c r="C78" i="87" s="1"/>
  <c r="C77" i="87" s="1"/>
  <c r="C76" i="87" s="1"/>
  <c r="C1487" i="87" l="1"/>
  <c r="C1486" i="87" s="1"/>
  <c r="C1485" i="87" s="1"/>
  <c r="C1484" i="87" s="1"/>
  <c r="C1483" i="87" s="1"/>
  <c r="C1482" i="87" s="1"/>
  <c r="C1010" i="87"/>
  <c r="C2034" i="87"/>
  <c r="C2033" i="87" s="1"/>
  <c r="C2032" i="87" s="1"/>
  <c r="C2031" i="87" s="1"/>
  <c r="C2030" i="87" s="1"/>
  <c r="C2029" i="87" s="1"/>
  <c r="C1087" i="87"/>
  <c r="C1086" i="87" s="1"/>
  <c r="C1085" i="87" s="1"/>
  <c r="C1084" i="87" s="1"/>
  <c r="C1083" i="87" s="1"/>
  <c r="C1082" i="87" s="1"/>
  <c r="C1081" i="87" s="1"/>
  <c r="C1080" i="87" s="1"/>
  <c r="C1079" i="87" s="1"/>
  <c r="C657" i="87"/>
  <c r="C656" i="87" s="1"/>
  <c r="C655" i="87" s="1"/>
  <c r="C654" i="87" s="1"/>
  <c r="C653" i="87" s="1"/>
  <c r="C652" i="87" s="1"/>
  <c r="C30" i="90"/>
  <c r="C29" i="90" s="1"/>
  <c r="C17" i="90" s="1"/>
  <c r="C2065" i="87"/>
  <c r="C1913" i="87"/>
  <c r="C1061" i="87"/>
  <c r="C1009" i="87"/>
  <c r="C1008" i="87" s="1"/>
  <c r="C1007" i="87" s="1"/>
  <c r="C1393" i="87"/>
  <c r="C1327" i="87"/>
  <c r="C1326" i="87" s="1"/>
  <c r="C1325" i="87" s="1"/>
  <c r="C1324" i="87" s="1"/>
  <c r="C1323" i="87" s="1"/>
  <c r="C1322" i="87" s="1"/>
  <c r="C2403" i="87"/>
  <c r="C16" i="90" l="1"/>
  <c r="C15" i="90" s="1"/>
  <c r="C14" i="90" s="1"/>
  <c r="C13" i="90" s="1"/>
  <c r="C12" i="90" s="1"/>
  <c r="D1026" i="86" l="1"/>
  <c r="D1025" i="86" s="1"/>
  <c r="D1024" i="86" s="1"/>
  <c r="D1023" i="86" s="1"/>
  <c r="D1022" i="86" s="1"/>
  <c r="D1021" i="86" s="1"/>
  <c r="D1077" i="86"/>
  <c r="D1076" i="86" s="1"/>
  <c r="D1075" i="86" s="1"/>
  <c r="D1074" i="86" s="1"/>
  <c r="D1073" i="86" s="1"/>
  <c r="D1072" i="86" s="1"/>
  <c r="D1090" i="86"/>
  <c r="D1007" i="86"/>
  <c r="D1006" i="86" s="1"/>
  <c r="D1005" i="86" s="1"/>
  <c r="D1004" i="86" s="1"/>
  <c r="D1003" i="86" s="1"/>
  <c r="D1002" i="86" s="1"/>
  <c r="D1001" i="86" s="1"/>
  <c r="D1000" i="86" s="1"/>
  <c r="D999" i="86" s="1"/>
  <c r="D998" i="86" s="1"/>
  <c r="D1095" i="86"/>
  <c r="D1094" i="86" l="1"/>
  <c r="D1089" i="86" s="1"/>
  <c r="I66" i="77"/>
  <c r="O714" i="23" s="1"/>
  <c r="O80" i="77"/>
  <c r="O82" i="77"/>
  <c r="J70" i="77"/>
  <c r="I70" i="77"/>
  <c r="H70" i="77"/>
  <c r="G70" i="77"/>
  <c r="F69" i="77"/>
  <c r="F70" i="77" s="1"/>
  <c r="J66" i="77"/>
  <c r="H66" i="77"/>
  <c r="G66" i="77"/>
  <c r="F65" i="77"/>
  <c r="F66" i="77" s="1"/>
  <c r="J62" i="77"/>
  <c r="I62" i="77"/>
  <c r="O694" i="23" s="1"/>
  <c r="H62" i="77"/>
  <c r="G62" i="77"/>
  <c r="F61" i="77"/>
  <c r="F62" i="77" s="1"/>
  <c r="J58" i="77"/>
  <c r="I58" i="77"/>
  <c r="O687" i="23" s="1"/>
  <c r="H58" i="77"/>
  <c r="G58" i="77"/>
  <c r="F57" i="77"/>
  <c r="F58" i="77" s="1"/>
  <c r="J54" i="77"/>
  <c r="I54" i="77"/>
  <c r="O693" i="23" s="1"/>
  <c r="H54" i="77"/>
  <c r="G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J25" i="77"/>
  <c r="I25" i="77"/>
  <c r="O683" i="23" s="1"/>
  <c r="H25" i="77"/>
  <c r="G25" i="77"/>
  <c r="F24" i="77"/>
  <c r="F23" i="77"/>
  <c r="F22" i="77"/>
  <c r="F21" i="77"/>
  <c r="P20" i="77"/>
  <c r="F20" i="77"/>
  <c r="F19" i="77"/>
  <c r="F18" i="77"/>
  <c r="Q17" i="77"/>
  <c r="J15" i="77"/>
  <c r="I15" i="77"/>
  <c r="P18" i="77" s="1"/>
  <c r="H15" i="77"/>
  <c r="G15" i="77"/>
  <c r="F14" i="77"/>
  <c r="F13" i="77"/>
  <c r="F15" i="77" s="1"/>
  <c r="O686" i="23" l="1"/>
  <c r="AP7" i="23"/>
  <c r="G73" i="77"/>
  <c r="I73" i="77"/>
  <c r="F25" i="77"/>
  <c r="F54" i="77"/>
  <c r="F73" i="77" s="1"/>
  <c r="J73" i="77"/>
  <c r="H73" i="77"/>
  <c r="O685" i="23"/>
  <c r="O689" i="23"/>
  <c r="O710" i="23"/>
  <c r="Q19" i="77" l="1"/>
  <c r="D1106" i="86"/>
  <c r="D1105" i="86" s="1"/>
  <c r="D1104" i="86" s="1"/>
  <c r="D1103" i="86" s="1"/>
  <c r="D1102" i="86" s="1"/>
  <c r="D1101" i="86" s="1"/>
  <c r="D1100" i="86" s="1"/>
  <c r="D1099" i="86" s="1"/>
  <c r="D1098" i="86" s="1"/>
  <c r="D1097" i="86" s="1"/>
  <c r="O692" i="23" l="1"/>
  <c r="O688" i="23" s="1"/>
  <c r="D398" i="86" l="1"/>
  <c r="D397" i="86" s="1"/>
  <c r="D396" i="86" s="1"/>
  <c r="D395" i="86" s="1"/>
  <c r="D394" i="86" s="1"/>
  <c r="D393" i="86" s="1"/>
  <c r="D392" i="86" s="1"/>
  <c r="D391" i="86"/>
  <c r="D390" i="86" s="1"/>
  <c r="D389" i="86" s="1"/>
  <c r="D388" i="86" s="1"/>
  <c r="D387" i="86" s="1"/>
  <c r="D386" i="86" s="1"/>
  <c r="D385" i="86" s="1"/>
  <c r="D2426" i="86"/>
  <c r="D2425" i="86" s="1"/>
  <c r="D2424" i="86" s="1"/>
  <c r="D2423" i="86" s="1"/>
  <c r="D2422" i="86" s="1"/>
  <c r="D2421" i="86" s="1"/>
  <c r="D2420" i="86" s="1"/>
  <c r="D2419" i="86"/>
  <c r="D2418" i="86" s="1"/>
  <c r="D2417" i="86" s="1"/>
  <c r="D2416" i="86" s="1"/>
  <c r="D2415" i="86" s="1"/>
  <c r="D2414" i="86" s="1"/>
  <c r="D2413" i="86" s="1"/>
  <c r="D2412" i="86"/>
  <c r="D2411" i="86" s="1"/>
  <c r="D2410" i="86" s="1"/>
  <c r="D2409" i="86" s="1"/>
  <c r="D2408" i="86" s="1"/>
  <c r="D2407" i="86" s="1"/>
  <c r="D2406" i="86" s="1"/>
  <c r="D2404" i="86"/>
  <c r="D2403" i="86" s="1"/>
  <c r="D2402" i="86" s="1"/>
  <c r="D2397" i="86"/>
  <c r="D2396" i="86" s="1"/>
  <c r="D2395" i="86" s="1"/>
  <c r="D2394" i="86" s="1"/>
  <c r="D2393" i="86" s="1"/>
  <c r="D2392" i="86" s="1"/>
  <c r="D2391" i="86" s="1"/>
  <c r="D2390" i="86"/>
  <c r="D2389" i="86"/>
  <c r="D2388" i="86" s="1"/>
  <c r="D2382" i="86"/>
  <c r="D2381" i="86" s="1"/>
  <c r="D2380" i="86" s="1"/>
  <c r="D2379" i="86" s="1"/>
  <c r="D2378" i="86" s="1"/>
  <c r="D2377" i="86" s="1"/>
  <c r="D2376" i="86" s="1"/>
  <c r="D2375" i="86"/>
  <c r="D2374" i="86" s="1"/>
  <c r="D2373" i="86" s="1"/>
  <c r="D2368" i="86"/>
  <c r="D2367" i="86" s="1"/>
  <c r="D2366" i="86" s="1"/>
  <c r="D2365" i="86" s="1"/>
  <c r="D2364" i="86" s="1"/>
  <c r="D2363" i="86" s="1"/>
  <c r="D2362" i="86" s="1"/>
  <c r="D2361" i="86"/>
  <c r="D2360" i="86" s="1"/>
  <c r="D2359" i="86" s="1"/>
  <c r="D2358" i="86" s="1"/>
  <c r="D2357" i="86" s="1"/>
  <c r="D2356" i="86" s="1"/>
  <c r="D2355" i="86" s="1"/>
  <c r="D2354" i="86"/>
  <c r="D2353" i="86" s="1"/>
  <c r="D2352" i="86" s="1"/>
  <c r="D2351" i="86" s="1"/>
  <c r="D2350" i="86" s="1"/>
  <c r="D2349" i="86" s="1"/>
  <c r="D2348" i="86" s="1"/>
  <c r="D2347" i="86"/>
  <c r="D2346" i="86" s="1"/>
  <c r="D2345" i="86" s="1"/>
  <c r="D2344" i="86" s="1"/>
  <c r="D2343" i="86" s="1"/>
  <c r="D2342" i="86" s="1"/>
  <c r="D2341" i="86" s="1"/>
  <c r="D1520" i="86"/>
  <c r="D1512" i="86"/>
  <c r="D1511" i="86" s="1"/>
  <c r="D1510" i="86" s="1"/>
  <c r="D1509" i="86" s="1"/>
  <c r="D1508" i="86" s="1"/>
  <c r="D1507" i="86" s="1"/>
  <c r="D1506" i="86" s="1"/>
  <c r="D1505" i="86"/>
  <c r="D1504" i="86" s="1"/>
  <c r="D1503" i="86" s="1"/>
  <c r="D1502" i="86" s="1"/>
  <c r="D1501" i="86" s="1"/>
  <c r="D1500" i="86" s="1"/>
  <c r="D1499" i="86" s="1"/>
  <c r="D1498" i="86"/>
  <c r="D1497" i="86" s="1"/>
  <c r="D1496" i="86" s="1"/>
  <c r="D1491" i="86"/>
  <c r="D1490" i="86"/>
  <c r="D1483" i="86"/>
  <c r="D1482" i="86" s="1"/>
  <c r="D1481" i="86" s="1"/>
  <c r="D1480" i="86" s="1"/>
  <c r="D1479" i="86" s="1"/>
  <c r="D1478" i="86" s="1"/>
  <c r="D1477" i="86" s="1"/>
  <c r="D1476" i="86"/>
  <c r="D1475" i="86" s="1"/>
  <c r="D1474" i="86" s="1"/>
  <c r="D1473" i="86" s="1"/>
  <c r="D1472" i="86" s="1"/>
  <c r="D1471" i="86" s="1"/>
  <c r="D1470" i="86" s="1"/>
  <c r="D1469" i="86"/>
  <c r="D1468" i="86" s="1"/>
  <c r="D1467" i="86" s="1"/>
  <c r="D1466" i="86" s="1"/>
  <c r="D1465" i="86" s="1"/>
  <c r="D1464" i="86" s="1"/>
  <c r="D1463" i="86" s="1"/>
  <c r="D1462" i="86"/>
  <c r="D1461" i="86" s="1"/>
  <c r="D1460" i="86" s="1"/>
  <c r="D1459" i="86" s="1"/>
  <c r="D1458" i="86" s="1"/>
  <c r="D1457" i="86" s="1"/>
  <c r="D1456" i="86" s="1"/>
  <c r="D1941" i="86"/>
  <c r="D1929" i="86"/>
  <c r="D1922" i="86"/>
  <c r="D1907" i="86"/>
  <c r="D1900" i="86"/>
  <c r="D1893" i="86"/>
  <c r="D1886" i="86"/>
  <c r="D1879" i="86"/>
  <c r="D1872" i="86"/>
  <c r="D1865" i="86"/>
  <c r="D1864" i="86"/>
  <c r="D1857" i="86"/>
  <c r="D1850" i="86"/>
  <c r="D1843" i="86"/>
  <c r="D1836" i="86"/>
  <c r="D98" i="86"/>
  <c r="D97" i="86" s="1"/>
  <c r="D96" i="86" s="1"/>
  <c r="D95" i="86" s="1"/>
  <c r="D94" i="86" s="1"/>
  <c r="D93" i="86" s="1"/>
  <c r="D92" i="86" s="1"/>
  <c r="D91" i="86"/>
  <c r="D90" i="86" s="1"/>
  <c r="D89" i="86" s="1"/>
  <c r="D88" i="86" s="1"/>
  <c r="D87" i="86" s="1"/>
  <c r="D86" i="86" s="1"/>
  <c r="D85" i="86" s="1"/>
  <c r="D84" i="86"/>
  <c r="D83" i="86" s="1"/>
  <c r="D82" i="86" s="1"/>
  <c r="D81" i="86" s="1"/>
  <c r="D80" i="86" s="1"/>
  <c r="D79" i="86" s="1"/>
  <c r="D78" i="86" s="1"/>
  <c r="D292" i="86"/>
  <c r="D291" i="86" s="1"/>
  <c r="D290" i="86" s="1"/>
  <c r="D289" i="86" s="1"/>
  <c r="D288" i="86" s="1"/>
  <c r="D287" i="86" s="1"/>
  <c r="D286" i="86" s="1"/>
  <c r="D285" i="86"/>
  <c r="D284" i="86" s="1"/>
  <c r="D283" i="86" s="1"/>
  <c r="D282" i="86" s="1"/>
  <c r="D281" i="86" s="1"/>
  <c r="D280" i="86" s="1"/>
  <c r="D279" i="86" s="1"/>
  <c r="D451" i="86"/>
  <c r="D450" i="86" s="1"/>
  <c r="D449" i="86" s="1"/>
  <c r="D448" i="86" s="1"/>
  <c r="D447" i="86" s="1"/>
  <c r="D446" i="86" s="1"/>
  <c r="D445" i="86" s="1"/>
  <c r="D444" i="86"/>
  <c r="D443" i="86" s="1"/>
  <c r="D442" i="86" s="1"/>
  <c r="D441" i="86" s="1"/>
  <c r="D440" i="86" s="1"/>
  <c r="D439" i="86" s="1"/>
  <c r="D438" i="86" s="1"/>
  <c r="D923" i="86"/>
  <c r="D922" i="86" s="1"/>
  <c r="D921" i="86" s="1"/>
  <c r="D920" i="86" s="1"/>
  <c r="D919" i="86" s="1"/>
  <c r="D918" i="86" s="1"/>
  <c r="D917" i="86" s="1"/>
  <c r="D916" i="86"/>
  <c r="D915" i="86" s="1"/>
  <c r="D914" i="86" s="1"/>
  <c r="D913" i="86" s="1"/>
  <c r="D912" i="86" s="1"/>
  <c r="D911" i="86" s="1"/>
  <c r="D910" i="86" s="1"/>
  <c r="D742" i="86"/>
  <c r="D741" i="86" s="1"/>
  <c r="D740" i="86" s="1"/>
  <c r="D739" i="86" s="1"/>
  <c r="D738" i="86" s="1"/>
  <c r="D737" i="86" s="1"/>
  <c r="D736" i="86" s="1"/>
  <c r="D735" i="86"/>
  <c r="D734" i="86" s="1"/>
  <c r="D733" i="86" s="1"/>
  <c r="D732" i="86" s="1"/>
  <c r="D731" i="86" s="1"/>
  <c r="D730" i="86" s="1"/>
  <c r="D729" i="86" s="1"/>
  <c r="D817" i="86"/>
  <c r="D816" i="86" s="1"/>
  <c r="D815" i="86" s="1"/>
  <c r="D814" i="86" s="1"/>
  <c r="D813" i="86" s="1"/>
  <c r="D812" i="86" s="1"/>
  <c r="D811" i="86" s="1"/>
  <c r="D810" i="86"/>
  <c r="D809" i="86" s="1"/>
  <c r="D808" i="86" s="1"/>
  <c r="D807" i="86" s="1"/>
  <c r="D806" i="86" s="1"/>
  <c r="D805" i="86" s="1"/>
  <c r="D804" i="86" s="1"/>
  <c r="D345" i="86"/>
  <c r="D344" i="86" s="1"/>
  <c r="D343" i="86" s="1"/>
  <c r="D342" i="86" s="1"/>
  <c r="D341" i="86" s="1"/>
  <c r="D340" i="86" s="1"/>
  <c r="D339" i="86" s="1"/>
  <c r="D338" i="86"/>
  <c r="D337" i="86" s="1"/>
  <c r="D336" i="86" s="1"/>
  <c r="D1227" i="86"/>
  <c r="D1226" i="86" s="1"/>
  <c r="D1225" i="86" s="1"/>
  <c r="D1224" i="86" s="1"/>
  <c r="D1223" i="86" s="1"/>
  <c r="D1222" i="86" s="1"/>
  <c r="D1221" i="86" s="1"/>
  <c r="D1220" i="86"/>
  <c r="D1219" i="86" s="1"/>
  <c r="D1218" i="86" s="1"/>
  <c r="D1217" i="86" s="1"/>
  <c r="D1216" i="86" s="1"/>
  <c r="D1215" i="86" s="1"/>
  <c r="D1214" i="86" s="1"/>
  <c r="D518" i="86"/>
  <c r="D517" i="86" s="1"/>
  <c r="D516" i="86" s="1"/>
  <c r="D515" i="86" s="1"/>
  <c r="D514" i="86" s="1"/>
  <c r="D513" i="86" s="1"/>
  <c r="D512" i="86" s="1"/>
  <c r="D511" i="86"/>
  <c r="D510" i="86" s="1"/>
  <c r="D509" i="86" s="1"/>
  <c r="D508" i="86" s="1"/>
  <c r="D507" i="86" s="1"/>
  <c r="D506" i="86" s="1"/>
  <c r="D505" i="86" s="1"/>
  <c r="D504" i="86"/>
  <c r="D503" i="86" s="1"/>
  <c r="D502" i="86" s="1"/>
  <c r="D571" i="86"/>
  <c r="D570" i="86" s="1"/>
  <c r="D569" i="86" s="1"/>
  <c r="D568" i="86" s="1"/>
  <c r="D567" i="86" s="1"/>
  <c r="D566" i="86" s="1"/>
  <c r="D565" i="86" s="1"/>
  <c r="D564" i="86"/>
  <c r="D563" i="86" s="1"/>
  <c r="D562" i="86" s="1"/>
  <c r="D561" i="86" s="1"/>
  <c r="D560" i="86" s="1"/>
  <c r="D559" i="86" s="1"/>
  <c r="D558" i="86" s="1"/>
  <c r="D1701" i="86"/>
  <c r="D1700" i="86" s="1"/>
  <c r="D1699" i="86" s="1"/>
  <c r="D1698" i="86" s="1"/>
  <c r="D1697" i="86" s="1"/>
  <c r="D1696" i="86" s="1"/>
  <c r="D1695" i="86" s="1"/>
  <c r="D1694" i="86"/>
  <c r="D1693" i="86" s="1"/>
  <c r="D1692" i="86" s="1"/>
  <c r="D1691" i="86" s="1"/>
  <c r="D1690" i="86" s="1"/>
  <c r="D1689" i="86" s="1"/>
  <c r="D1688" i="86" s="1"/>
  <c r="D165" i="86"/>
  <c r="D164" i="86" s="1"/>
  <c r="D163" i="86" s="1"/>
  <c r="D162" i="86" s="1"/>
  <c r="D161" i="86" s="1"/>
  <c r="D160" i="86" s="1"/>
  <c r="D159" i="86" s="1"/>
  <c r="D158" i="86"/>
  <c r="D157" i="86" s="1"/>
  <c r="D156" i="86" s="1"/>
  <c r="D155" i="86" s="1"/>
  <c r="D154" i="86" s="1"/>
  <c r="D153" i="86" s="1"/>
  <c r="D152" i="86" s="1"/>
  <c r="D151" i="86"/>
  <c r="D150" i="86" s="1"/>
  <c r="D149" i="86" s="1"/>
  <c r="D148" i="86" s="1"/>
  <c r="D147" i="86" s="1"/>
  <c r="D146" i="86" s="1"/>
  <c r="D145" i="86" s="1"/>
  <c r="D144" i="86"/>
  <c r="D143" i="86" s="1"/>
  <c r="D142" i="86" s="1"/>
  <c r="D141" i="86" s="1"/>
  <c r="D140" i="86" s="1"/>
  <c r="D139" i="86" s="1"/>
  <c r="D138" i="86" s="1"/>
  <c r="D2083" i="86"/>
  <c r="D2082" i="86" s="1"/>
  <c r="D2081" i="86" s="1"/>
  <c r="D2080" i="86" s="1"/>
  <c r="D2079" i="86" s="1"/>
  <c r="D2078" i="86" s="1"/>
  <c r="D2077" i="86" s="1"/>
  <c r="D2076" i="86" s="1"/>
  <c r="D2075" i="86"/>
  <c r="D2074" i="86" s="1"/>
  <c r="D2073" i="86" s="1"/>
  <c r="D2072" i="86" s="1"/>
  <c r="D2071" i="86" s="1"/>
  <c r="D2070" i="86" s="1"/>
  <c r="D2069" i="86" s="1"/>
  <c r="D2068" i="86" s="1"/>
  <c r="D1863" i="86" l="1"/>
  <c r="D1489" i="86"/>
  <c r="D2372" i="86"/>
  <c r="D2371" i="86" s="1"/>
  <c r="D2370" i="86" s="1"/>
  <c r="D2369" i="86" s="1"/>
  <c r="D2401" i="86"/>
  <c r="D2400" i="86" s="1"/>
  <c r="D2399" i="86" s="1"/>
  <c r="D2398" i="86" s="1"/>
  <c r="D1495" i="86"/>
  <c r="D1494" i="86" s="1"/>
  <c r="D1493" i="86" s="1"/>
  <c r="D1492" i="86" s="1"/>
  <c r="D335" i="86"/>
  <c r="D334" i="86" s="1"/>
  <c r="D333" i="86" s="1"/>
  <c r="D332" i="86" s="1"/>
  <c r="D501" i="86"/>
  <c r="D500" i="86" s="1"/>
  <c r="D499" i="86" s="1"/>
  <c r="D498" i="86" s="1"/>
  <c r="D2387" i="86"/>
  <c r="D2386" i="86" s="1"/>
  <c r="D2385" i="86" s="1"/>
  <c r="D2384" i="86" s="1"/>
  <c r="D2383" i="86" s="1"/>
  <c r="D2405" i="86"/>
  <c r="D1488" i="86"/>
  <c r="D1487" i="86" s="1"/>
  <c r="D1486" i="86" s="1"/>
  <c r="D1485" i="86" s="1"/>
  <c r="D1484" i="86" s="1"/>
  <c r="D1519" i="86"/>
  <c r="D1518" i="86" s="1"/>
  <c r="D1517" i="86" s="1"/>
  <c r="D1516" i="86" s="1"/>
  <c r="D1515" i="86" s="1"/>
  <c r="D1514" i="86" s="1"/>
  <c r="D1513" i="86" s="1"/>
  <c r="D2067" i="86"/>
  <c r="D2066" i="86"/>
  <c r="D2065" i="86" s="1"/>
  <c r="D2064" i="86" s="1"/>
  <c r="D2059" i="86"/>
  <c r="D2058" i="86" s="1"/>
  <c r="D2057" i="86" s="1"/>
  <c r="D2056" i="86" s="1"/>
  <c r="D2055" i="86" s="1"/>
  <c r="D2054" i="86" s="1"/>
  <c r="D2053" i="86" s="1"/>
  <c r="D2052" i="86"/>
  <c r="D2051" i="86" s="1"/>
  <c r="D2050" i="86" s="1"/>
  <c r="D2045" i="86"/>
  <c r="D2044" i="86" s="1"/>
  <c r="D2043" i="86" s="1"/>
  <c r="D2042" i="86" s="1"/>
  <c r="D2041" i="86" s="1"/>
  <c r="D2040" i="86" s="1"/>
  <c r="D2039" i="86" s="1"/>
  <c r="D2038" i="86"/>
  <c r="D2037" i="86"/>
  <c r="D2036" i="86" s="1"/>
  <c r="D2030" i="86"/>
  <c r="D2029" i="86" s="1"/>
  <c r="D2028" i="86" s="1"/>
  <c r="D2027" i="86" s="1"/>
  <c r="D2026" i="86" s="1"/>
  <c r="D2025" i="86" s="1"/>
  <c r="D2024" i="86" s="1"/>
  <c r="D2023" i="86"/>
  <c r="D2016" i="86"/>
  <c r="D2015" i="86" s="1"/>
  <c r="D2014" i="86" s="1"/>
  <c r="D2013" i="86" s="1"/>
  <c r="D2012" i="86" s="1"/>
  <c r="D2011" i="86" s="1"/>
  <c r="D2010" i="86" s="1"/>
  <c r="D2009" i="86"/>
  <c r="D2008" i="86" s="1"/>
  <c r="D2007" i="86" s="1"/>
  <c r="D2006" i="86" s="1"/>
  <c r="D2005" i="86" s="1"/>
  <c r="D2004" i="86" s="1"/>
  <c r="D2003" i="86" s="1"/>
  <c r="D682" i="86"/>
  <c r="D681" i="86" s="1"/>
  <c r="D680" i="86" s="1"/>
  <c r="D679" i="86" s="1"/>
  <c r="D678" i="86" s="1"/>
  <c r="D677" i="86" s="1"/>
  <c r="D676" i="86" s="1"/>
  <c r="D675" i="86"/>
  <c r="D674" i="86" s="1"/>
  <c r="D673" i="86" s="1"/>
  <c r="D672" i="86" s="1"/>
  <c r="D671" i="86" s="1"/>
  <c r="D670" i="86" s="1"/>
  <c r="D669" i="86" s="1"/>
  <c r="D668" i="86"/>
  <c r="D667" i="86" s="1"/>
  <c r="D666" i="86" s="1"/>
  <c r="D665" i="86" s="1"/>
  <c r="D664" i="86" s="1"/>
  <c r="D663" i="86" s="1"/>
  <c r="D662" i="86" s="1"/>
  <c r="D660" i="86"/>
  <c r="D661" i="86"/>
  <c r="D653" i="86"/>
  <c r="D652" i="86" s="1"/>
  <c r="D651" i="86" s="1"/>
  <c r="D650" i="86" s="1"/>
  <c r="D649" i="86" s="1"/>
  <c r="D648" i="86" s="1"/>
  <c r="D647" i="86" s="1"/>
  <c r="D646" i="86"/>
  <c r="D645" i="86" s="1"/>
  <c r="D644" i="86" s="1"/>
  <c r="D643" i="86" s="1"/>
  <c r="D642" i="86" s="1"/>
  <c r="D641" i="86" s="1"/>
  <c r="D640" i="86" s="1"/>
  <c r="D639" i="86"/>
  <c r="D638" i="86" s="1"/>
  <c r="D637" i="86" s="1"/>
  <c r="D636" i="86" s="1"/>
  <c r="D635" i="86" s="1"/>
  <c r="D634" i="86" s="1"/>
  <c r="D633" i="86" s="1"/>
  <c r="D1648" i="86"/>
  <c r="D1647" i="86" s="1"/>
  <c r="D1646" i="86" s="1"/>
  <c r="D1645" i="86" s="1"/>
  <c r="D1644" i="86" s="1"/>
  <c r="D1643" i="86" s="1"/>
  <c r="D1642" i="86" s="1"/>
  <c r="D1641" i="86"/>
  <c r="D1640" i="86" s="1"/>
  <c r="D1639" i="86" s="1"/>
  <c r="D1638" i="86" s="1"/>
  <c r="D1637" i="86" s="1"/>
  <c r="D1636" i="86" s="1"/>
  <c r="D1635" i="86" s="1"/>
  <c r="D1634" i="86"/>
  <c r="D1633" i="86" s="1"/>
  <c r="D1632" i="86" s="1"/>
  <c r="D1631" i="86" s="1"/>
  <c r="D1630" i="86" s="1"/>
  <c r="D1629" i="86" s="1"/>
  <c r="D1628" i="86" s="1"/>
  <c r="D1627" i="86" s="1"/>
  <c r="D1626" i="86"/>
  <c r="D1625" i="86" s="1"/>
  <c r="D1624" i="86" s="1"/>
  <c r="D1623" i="86" s="1"/>
  <c r="D1622" i="86" s="1"/>
  <c r="D1621" i="86" s="1"/>
  <c r="D1620" i="86" s="1"/>
  <c r="D870" i="86"/>
  <c r="D869" i="86" s="1"/>
  <c r="D868" i="86" s="1"/>
  <c r="D867" i="86" s="1"/>
  <c r="D866" i="86" s="1"/>
  <c r="D865" i="86" s="1"/>
  <c r="D864" i="86" s="1"/>
  <c r="D863" i="86"/>
  <c r="D862" i="86" s="1"/>
  <c r="D861" i="86" s="1"/>
  <c r="D860" i="86" s="1"/>
  <c r="D859" i="86" s="1"/>
  <c r="D858" i="86" s="1"/>
  <c r="D857" i="86" s="1"/>
  <c r="D659" i="86" l="1"/>
  <c r="D2022" i="86"/>
  <c r="D2021" i="86"/>
  <c r="D2049" i="86"/>
  <c r="D2048" i="86" s="1"/>
  <c r="D2047" i="86" s="1"/>
  <c r="D2046" i="86" s="1"/>
  <c r="D2063" i="86"/>
  <c r="D2062" i="86" s="1"/>
  <c r="D2061" i="86" s="1"/>
  <c r="D2060" i="86" s="1"/>
  <c r="D2035" i="86"/>
  <c r="D658" i="86"/>
  <c r="D657" i="86" s="1"/>
  <c r="D656" i="86" s="1"/>
  <c r="D655" i="86" s="1"/>
  <c r="D654" i="86" s="1"/>
  <c r="D1071" i="86"/>
  <c r="D1070" i="86" s="1"/>
  <c r="D1069" i="86" s="1"/>
  <c r="D1068" i="86" s="1"/>
  <c r="D1067" i="86" s="1"/>
  <c r="D1066" i="86" s="1"/>
  <c r="D1065" i="86" s="1"/>
  <c r="D1064" i="86" s="1"/>
  <c r="D1063" i="86" s="1"/>
  <c r="D1062" i="86"/>
  <c r="D1061" i="86" s="1"/>
  <c r="D1060" i="86" s="1"/>
  <c r="D1059" i="86" s="1"/>
  <c r="D1058" i="86" s="1"/>
  <c r="D1057" i="86" s="1"/>
  <c r="D1056" i="86" s="1"/>
  <c r="D1055" i="86" s="1"/>
  <c r="D1054" i="86" s="1"/>
  <c r="D1020" i="86"/>
  <c r="D997" i="86"/>
  <c r="D996" i="86" s="1"/>
  <c r="D995" i="86" s="1"/>
  <c r="D994" i="86" s="1"/>
  <c r="D993" i="86" s="1"/>
  <c r="D992" i="86" s="1"/>
  <c r="D991" i="86" s="1"/>
  <c r="D990" i="86"/>
  <c r="D989" i="86" s="1"/>
  <c r="D988" i="86" s="1"/>
  <c r="D987" i="86" s="1"/>
  <c r="D986" i="86" s="1"/>
  <c r="D985" i="86" s="1"/>
  <c r="D984" i="86" s="1"/>
  <c r="D983" i="86"/>
  <c r="D982" i="86" s="1"/>
  <c r="D981" i="86" s="1"/>
  <c r="D976" i="86"/>
  <c r="D975" i="86" s="1"/>
  <c r="D974" i="86" s="1"/>
  <c r="D973" i="86" s="1"/>
  <c r="D972" i="86" s="1"/>
  <c r="D971" i="86" s="1"/>
  <c r="D970" i="86" s="1"/>
  <c r="D969" i="86"/>
  <c r="D968" i="86" s="1"/>
  <c r="D967" i="86" s="1"/>
  <c r="D966" i="86" s="1"/>
  <c r="D965" i="86" s="1"/>
  <c r="D964" i="86" s="1"/>
  <c r="D963" i="86" s="1"/>
  <c r="D239" i="86"/>
  <c r="D238" i="86" s="1"/>
  <c r="D237" i="86" s="1"/>
  <c r="D236" i="86" s="1"/>
  <c r="D235" i="86" s="1"/>
  <c r="D234" i="86" s="1"/>
  <c r="D233" i="86" s="1"/>
  <c r="D232" i="86"/>
  <c r="D231" i="86" s="1"/>
  <c r="D230" i="86" s="1"/>
  <c r="D229" i="86" s="1"/>
  <c r="D228" i="86" s="1"/>
  <c r="D227" i="86" s="1"/>
  <c r="D226" i="86" s="1"/>
  <c r="D225" i="86"/>
  <c r="D224" i="86" s="1"/>
  <c r="D223" i="86" s="1"/>
  <c r="D222" i="86" s="1"/>
  <c r="D221" i="86" s="1"/>
  <c r="D220" i="86" s="1"/>
  <c r="D219" i="86" s="1"/>
  <c r="D2020" i="86" l="1"/>
  <c r="D2019" i="86" s="1"/>
  <c r="D2018" i="86" s="1"/>
  <c r="D2017" i="86" s="1"/>
  <c r="D2034" i="86"/>
  <c r="D2033" i="86" s="1"/>
  <c r="D2032" i="86" s="1"/>
  <c r="D2031" i="86" s="1"/>
  <c r="D980" i="86"/>
  <c r="D979" i="86" s="1"/>
  <c r="D978" i="86" s="1"/>
  <c r="D977" i="86" s="1"/>
  <c r="D1019" i="86"/>
  <c r="D1018" i="86" s="1"/>
  <c r="D1017" i="86" s="1"/>
  <c r="D1016" i="86" s="1"/>
  <c r="D1015" i="86" s="1"/>
  <c r="D1014" i="86" s="1"/>
  <c r="D1013" i="86" s="1"/>
  <c r="D1012" i="86" s="1"/>
  <c r="D1011" i="86" s="1"/>
  <c r="D1010" i="86" s="1"/>
  <c r="D1009" i="86" s="1"/>
  <c r="D218" i="86"/>
  <c r="D217" i="86" s="1"/>
  <c r="D216" i="86" s="1"/>
  <c r="D215" i="86" s="1"/>
  <c r="D214" i="86" s="1"/>
  <c r="D213" i="86" s="1"/>
  <c r="D212" i="86" s="1"/>
  <c r="D211" i="86"/>
  <c r="D210" i="86" s="1"/>
  <c r="D209" i="86" s="1"/>
  <c r="D208" i="86" s="1"/>
  <c r="D207" i="86" s="1"/>
  <c r="D206" i="86" s="1"/>
  <c r="D205" i="86" s="1"/>
  <c r="D2301" i="86" l="1"/>
  <c r="D2300" i="86" s="1"/>
  <c r="D2299" i="86" s="1"/>
  <c r="D2298" i="86" s="1"/>
  <c r="D2297" i="86" s="1"/>
  <c r="D2296" i="86" s="1"/>
  <c r="D2295" i="86" s="1"/>
  <c r="D2294" i="86"/>
  <c r="D2293" i="86" s="1"/>
  <c r="D2292" i="86" s="1"/>
  <c r="D2291" i="86" s="1"/>
  <c r="D2290" i="86" s="1"/>
  <c r="D2289" i="86" s="1"/>
  <c r="D2288" i="86" s="1"/>
  <c r="D2287" i="86"/>
  <c r="D2286" i="86" s="1"/>
  <c r="D2285" i="86" s="1"/>
  <c r="D2284" i="86" s="1"/>
  <c r="D2283" i="86" s="1"/>
  <c r="D2282" i="86" s="1"/>
  <c r="D2281" i="86" s="1"/>
  <c r="D2280" i="86"/>
  <c r="D2279" i="86" s="1"/>
  <c r="D2278" i="86" s="1"/>
  <c r="D2273" i="86"/>
  <c r="D2272" i="86" s="1"/>
  <c r="D2271" i="86" s="1"/>
  <c r="D2270" i="86" s="1"/>
  <c r="D2269" i="86" s="1"/>
  <c r="D2268" i="86" s="1"/>
  <c r="D2267" i="86" s="1"/>
  <c r="D2266" i="86"/>
  <c r="D2265" i="86" s="1"/>
  <c r="D2264" i="86" s="1"/>
  <c r="D2263" i="86" s="1"/>
  <c r="D2262" i="86" s="1"/>
  <c r="D2261" i="86" s="1"/>
  <c r="D2260" i="86" s="1"/>
  <c r="D2259" i="86"/>
  <c r="D2258" i="86" s="1"/>
  <c r="D2257" i="86" s="1"/>
  <c r="D2256" i="86" s="1"/>
  <c r="D2255" i="86" s="1"/>
  <c r="D2254" i="86" s="1"/>
  <c r="D2253" i="86" s="1"/>
  <c r="D2252" i="86"/>
  <c r="D2251" i="86" s="1"/>
  <c r="D2250" i="86" s="1"/>
  <c r="D2245" i="86"/>
  <c r="D2244" i="86" s="1"/>
  <c r="D2243" i="86" s="1"/>
  <c r="D2238" i="86"/>
  <c r="D2237" i="86" s="1"/>
  <c r="D2236" i="86" s="1"/>
  <c r="D2235" i="86" s="1"/>
  <c r="D2234" i="86" s="1"/>
  <c r="D2233" i="86" s="1"/>
  <c r="D2232" i="86" s="1"/>
  <c r="D2231" i="86"/>
  <c r="D2230" i="86" s="1"/>
  <c r="D2229" i="86" s="1"/>
  <c r="D2228" i="86" s="1"/>
  <c r="D2227" i="86" s="1"/>
  <c r="D2226" i="86" s="1"/>
  <c r="D2225" i="86" s="1"/>
  <c r="D2224" i="86"/>
  <c r="D2223" i="86" s="1"/>
  <c r="D2222" i="86" s="1"/>
  <c r="D2221" i="86" s="1"/>
  <c r="D2220" i="86" s="1"/>
  <c r="D2219" i="86" s="1"/>
  <c r="D2218" i="86" s="1"/>
  <c r="D2217" i="86"/>
  <c r="D2216" i="86" s="1"/>
  <c r="D2215" i="86" s="1"/>
  <c r="D2214" i="86" s="1"/>
  <c r="D2213" i="86" s="1"/>
  <c r="D2212" i="86" s="1"/>
  <c r="D2211" i="86" s="1"/>
  <c r="D2210" i="86"/>
  <c r="D2209" i="86" s="1"/>
  <c r="D2208" i="86" s="1"/>
  <c r="D2207" i="86" s="1"/>
  <c r="D2206" i="86" s="1"/>
  <c r="D2205" i="86" s="1"/>
  <c r="D2204" i="86" s="1"/>
  <c r="D2203" i="86"/>
  <c r="D2202" i="86" s="1"/>
  <c r="D2201" i="86" s="1"/>
  <c r="D1174" i="86"/>
  <c r="D1173" i="86" s="1"/>
  <c r="D1172" i="86" s="1"/>
  <c r="D1171" i="86" s="1"/>
  <c r="D1170" i="86" s="1"/>
  <c r="D1169" i="86" s="1"/>
  <c r="D1168" i="86" s="1"/>
  <c r="D1167" i="86"/>
  <c r="D1166" i="86" s="1"/>
  <c r="D1165" i="86" s="1"/>
  <c r="D1164" i="86" s="1"/>
  <c r="D1163" i="86" s="1"/>
  <c r="D1162" i="86" s="1"/>
  <c r="D1161" i="86" s="1"/>
  <c r="D1160" i="86"/>
  <c r="D1159" i="86" s="1"/>
  <c r="D1158" i="86" s="1"/>
  <c r="D1157" i="86" s="1"/>
  <c r="D1156" i="86" s="1"/>
  <c r="D1155" i="86" s="1"/>
  <c r="D1154" i="86" s="1"/>
  <c r="D1790" i="86"/>
  <c r="D1789" i="86" s="1"/>
  <c r="D1788" i="86" s="1"/>
  <c r="D1787" i="86" s="1"/>
  <c r="D1786" i="86" s="1"/>
  <c r="D1785" i="86" s="1"/>
  <c r="D1784" i="86" s="1"/>
  <c r="D1783" i="86"/>
  <c r="D1782" i="86" s="1"/>
  <c r="D1781" i="86" s="1"/>
  <c r="D1780" i="86" s="1"/>
  <c r="D1779" i="86" s="1"/>
  <c r="D1778" i="86" s="1"/>
  <c r="D1777" i="86" s="1"/>
  <c r="D1776" i="86"/>
  <c r="D1775" i="86" s="1"/>
  <c r="D1774" i="86" s="1"/>
  <c r="D1773" i="86" s="1"/>
  <c r="D1772" i="86" s="1"/>
  <c r="D1771" i="86" s="1"/>
  <c r="D1770" i="86" s="1"/>
  <c r="D1769" i="86"/>
  <c r="D1768" i="86" s="1"/>
  <c r="D1767" i="86" s="1"/>
  <c r="D1766" i="86" s="1"/>
  <c r="D1765" i="86" s="1"/>
  <c r="D1764" i="86" s="1"/>
  <c r="D1763" i="86" s="1"/>
  <c r="D1580" i="86"/>
  <c r="D1579" i="86" s="1"/>
  <c r="D1578" i="86" s="1"/>
  <c r="D1577" i="86" s="1"/>
  <c r="D1576" i="86" s="1"/>
  <c r="D1575" i="86" s="1"/>
  <c r="D1574" i="86" s="1"/>
  <c r="D1573" i="86"/>
  <c r="D1572" i="86" s="1"/>
  <c r="D1571" i="86" s="1"/>
  <c r="D1570" i="86" s="1"/>
  <c r="D1569" i="86" s="1"/>
  <c r="D1568" i="86" s="1"/>
  <c r="D1567" i="86" s="1"/>
  <c r="D1566" i="86"/>
  <c r="D1565" i="86" s="1"/>
  <c r="D1564" i="86" s="1"/>
  <c r="D1563" i="86" s="1"/>
  <c r="D1562" i="86" s="1"/>
  <c r="D1561" i="86" s="1"/>
  <c r="D1560" i="86" s="1"/>
  <c r="D2157" i="86"/>
  <c r="D2156" i="86" s="1"/>
  <c r="D2155" i="86" s="1"/>
  <c r="D2154" i="86" s="1"/>
  <c r="D2153" i="86" s="1"/>
  <c r="D2152" i="86" s="1"/>
  <c r="D2151" i="86" s="1"/>
  <c r="D2150" i="86"/>
  <c r="D2149" i="86" s="1"/>
  <c r="D2148" i="86" s="1"/>
  <c r="D2147" i="86" s="1"/>
  <c r="D2146" i="86" s="1"/>
  <c r="D2145" i="86" s="1"/>
  <c r="D2144" i="86" s="1"/>
  <c r="D2143" i="86"/>
  <c r="D2142" i="86" s="1"/>
  <c r="D2141" i="86" s="1"/>
  <c r="D2140" i="86" s="1"/>
  <c r="D2139" i="86" s="1"/>
  <c r="D2138" i="86" s="1"/>
  <c r="D2137" i="86" s="1"/>
  <c r="D2136" i="86"/>
  <c r="D2135" i="86" s="1"/>
  <c r="D2134" i="86" s="1"/>
  <c r="D2133" i="86" s="1"/>
  <c r="D2132" i="86" s="1"/>
  <c r="D2131" i="86" s="1"/>
  <c r="D2130" i="86" s="1"/>
  <c r="D2129" i="86"/>
  <c r="D2128" i="86" s="1"/>
  <c r="D2127" i="86" s="1"/>
  <c r="D2126" i="86" s="1"/>
  <c r="D2125" i="86" s="1"/>
  <c r="D2124" i="86" s="1"/>
  <c r="D2123" i="86" s="1"/>
  <c r="D1416" i="86"/>
  <c r="D1415" i="86" s="1"/>
  <c r="D1414" i="86" s="1"/>
  <c r="D1413" i="86" s="1"/>
  <c r="D1412" i="86" s="1"/>
  <c r="D1411" i="86" s="1"/>
  <c r="D1410" i="86" s="1"/>
  <c r="D1409" i="86"/>
  <c r="D1408" i="86" s="1"/>
  <c r="D1407" i="86" s="1"/>
  <c r="D1406" i="86" s="1"/>
  <c r="D1405" i="86" s="1"/>
  <c r="D1404" i="86" s="1"/>
  <c r="D1403" i="86" s="1"/>
  <c r="D1402" i="86"/>
  <c r="D1401" i="86" s="1"/>
  <c r="D1400" i="86" s="1"/>
  <c r="D1399" i="86" s="1"/>
  <c r="D1398" i="86" s="1"/>
  <c r="D1397" i="86" s="1"/>
  <c r="D1396" i="86" s="1"/>
  <c r="H503" i="23"/>
  <c r="D1387" i="86"/>
  <c r="D1386" i="86" s="1"/>
  <c r="D1385" i="86" s="1"/>
  <c r="D1384" i="86" s="1"/>
  <c r="D1383" i="86" s="1"/>
  <c r="D1382" i="86" s="1"/>
  <c r="D1381" i="86" s="1"/>
  <c r="D1380" i="86"/>
  <c r="D1373" i="86"/>
  <c r="D1372" i="86" s="1"/>
  <c r="D1371" i="86" s="1"/>
  <c r="D1370" i="86" s="1"/>
  <c r="D1369" i="86" s="1"/>
  <c r="D1368" i="86" s="1"/>
  <c r="D1367" i="86" s="1"/>
  <c r="D1366" i="86"/>
  <c r="D1365" i="86" s="1"/>
  <c r="D1364" i="86" s="1"/>
  <c r="D1363" i="86" s="1"/>
  <c r="D1362" i="86" s="1"/>
  <c r="D1361" i="86" s="1"/>
  <c r="D1360" i="86" s="1"/>
  <c r="D1359" i="86"/>
  <c r="D1358" i="86" s="1"/>
  <c r="D1357" i="86" s="1"/>
  <c r="D1356" i="86" s="1"/>
  <c r="D1355" i="86" s="1"/>
  <c r="D1354" i="86" s="1"/>
  <c r="D1353" i="86" s="1"/>
  <c r="D1352" i="86"/>
  <c r="D1351" i="86" s="1"/>
  <c r="D1350" i="86" s="1"/>
  <c r="D1349" i="86" s="1"/>
  <c r="D1348" i="86" s="1"/>
  <c r="D1347" i="86" s="1"/>
  <c r="D1346" i="86" s="1"/>
  <c r="D1345" i="86"/>
  <c r="D1344" i="86" s="1"/>
  <c r="D1343" i="86" s="1"/>
  <c r="D1342" i="86" s="1"/>
  <c r="D1341" i="86" s="1"/>
  <c r="D1340" i="86" s="1"/>
  <c r="D1339" i="86" s="1"/>
  <c r="D1338" i="86"/>
  <c r="D1337" i="86" s="1"/>
  <c r="D1336" i="86" s="1"/>
  <c r="D1335" i="86" s="1"/>
  <c r="D1334" i="86" s="1"/>
  <c r="D1333" i="86" s="1"/>
  <c r="D1332" i="86" s="1"/>
  <c r="D1331" i="86"/>
  <c r="D1330" i="86"/>
  <c r="D1329" i="86" s="1"/>
  <c r="D1323" i="86"/>
  <c r="D1322" i="86"/>
  <c r="D1321" i="86" s="1"/>
  <c r="D1320" i="86" s="1"/>
  <c r="D1315" i="86"/>
  <c r="D1379" i="86"/>
  <c r="D1378" i="86" s="1"/>
  <c r="D1377" i="86" s="1"/>
  <c r="D1376" i="86" s="1"/>
  <c r="D1375" i="86" s="1"/>
  <c r="D1374" i="86" s="1"/>
  <c r="D1394" i="86" l="1"/>
  <c r="D1393" i="86" s="1"/>
  <c r="D1392" i="86" s="1"/>
  <c r="D1391" i="86" s="1"/>
  <c r="D1390" i="86" s="1"/>
  <c r="D1389" i="86" s="1"/>
  <c r="D1388" i="86" s="1"/>
  <c r="C1254" i="88"/>
  <c r="C1253" i="88" s="1"/>
  <c r="C1252" i="88" s="1"/>
  <c r="C1251" i="88" s="1"/>
  <c r="C1250" i="88" s="1"/>
  <c r="C1249" i="88" s="1"/>
  <c r="C1248" i="88" s="1"/>
  <c r="C1392" i="87"/>
  <c r="C1391" i="87" s="1"/>
  <c r="C1390" i="87" s="1"/>
  <c r="C1389" i="87" s="1"/>
  <c r="C1388" i="87" s="1"/>
  <c r="C1387" i="87" s="1"/>
  <c r="C1386" i="87" s="1"/>
  <c r="D2277" i="86"/>
  <c r="D2276" i="86" s="1"/>
  <c r="D2275" i="86" s="1"/>
  <c r="D2274" i="86" s="1"/>
  <c r="D2249" i="86"/>
  <c r="D2248" i="86" s="1"/>
  <c r="D2247" i="86" s="1"/>
  <c r="D2246" i="86" s="1"/>
  <c r="D2242" i="86"/>
  <c r="D2241" i="86" s="1"/>
  <c r="D2240" i="86" s="1"/>
  <c r="D2239" i="86" s="1"/>
  <c r="D2200" i="86"/>
  <c r="D2199" i="86" s="1"/>
  <c r="D2198" i="86" s="1"/>
  <c r="D2197" i="86" s="1"/>
  <c r="D1395" i="86"/>
  <c r="D1328" i="86"/>
  <c r="D1327" i="86" s="1"/>
  <c r="D1326" i="86" s="1"/>
  <c r="D1325" i="86" s="1"/>
  <c r="D1324" i="86" s="1"/>
  <c r="D1314" i="86"/>
  <c r="D1313" i="86" s="1"/>
  <c r="D1308" i="86"/>
  <c r="D1307" i="86" s="1"/>
  <c r="D1306" i="86" s="1"/>
  <c r="D1305" i="86" s="1"/>
  <c r="D1304" i="86" s="1"/>
  <c r="D1303" i="86" s="1"/>
  <c r="D1302" i="86" s="1"/>
  <c r="D1301" i="86"/>
  <c r="D1294" i="86"/>
  <c r="D1293" i="86" s="1"/>
  <c r="D1292" i="86" s="1"/>
  <c r="D1291" i="86" s="1"/>
  <c r="D1290" i="86" s="1"/>
  <c r="D1289" i="86" s="1"/>
  <c r="D1288" i="86" s="1"/>
  <c r="D1287" i="86"/>
  <c r="D1286" i="86" s="1"/>
  <c r="D1285" i="86" s="1"/>
  <c r="D1284" i="86" s="1"/>
  <c r="D1283" i="86" s="1"/>
  <c r="D1282" i="86" s="1"/>
  <c r="D1281" i="86" s="1"/>
  <c r="D1280" i="86"/>
  <c r="D1279" i="86" s="1"/>
  <c r="D1278" i="86" s="1"/>
  <c r="D1277" i="86" s="1"/>
  <c r="D1276" i="86" s="1"/>
  <c r="D1275" i="86" s="1"/>
  <c r="D1274" i="86" s="1"/>
  <c r="D1266" i="86"/>
  <c r="D1265" i="86" s="1"/>
  <c r="D1264" i="86" s="1"/>
  <c r="D1312" i="86" l="1"/>
  <c r="D1311" i="86" s="1"/>
  <c r="D1310" i="86" s="1"/>
  <c r="D1309" i="86" s="1"/>
  <c r="D1263" i="86"/>
  <c r="D1262" i="86" s="1"/>
  <c r="D1261" i="86" s="1"/>
  <c r="D1260" i="86" s="1"/>
  <c r="D1319" i="86"/>
  <c r="D1318" i="86" s="1"/>
  <c r="D1317" i="86" s="1"/>
  <c r="D1316" i="86" s="1"/>
  <c r="AK353" i="23"/>
  <c r="AK844" i="23"/>
  <c r="AK843" i="23"/>
  <c r="AK842" i="23"/>
  <c r="AK839" i="23"/>
  <c r="AK836" i="23"/>
  <c r="AK833" i="23"/>
  <c r="AK830" i="23"/>
  <c r="AK827" i="23"/>
  <c r="AK826" i="23"/>
  <c r="AK824" i="23"/>
  <c r="AK822" i="23"/>
  <c r="AK821" i="23"/>
  <c r="AK818" i="23"/>
  <c r="AK817" i="23"/>
  <c r="AK815" i="23"/>
  <c r="AK813" i="23"/>
  <c r="AK812" i="23"/>
  <c r="AK808" i="23"/>
  <c r="AK806" i="23"/>
  <c r="AK804" i="23"/>
  <c r="AK801" i="23"/>
  <c r="AK799" i="23"/>
  <c r="AK797" i="23"/>
  <c r="AK796" i="23"/>
  <c r="AK795" i="23"/>
  <c r="AK793" i="23"/>
  <c r="AK792" i="23"/>
  <c r="AK791" i="23"/>
  <c r="AK790" i="23"/>
  <c r="AK789" i="23"/>
  <c r="AK788" i="23"/>
  <c r="AK787" i="23"/>
  <c r="AK786" i="23"/>
  <c r="AK783" i="23"/>
  <c r="AK781" i="23"/>
  <c r="AK779" i="23"/>
  <c r="AK778" i="23"/>
  <c r="AK777" i="23"/>
  <c r="AK776" i="23"/>
  <c r="AK775" i="23"/>
  <c r="AK774" i="23"/>
  <c r="AK773" i="23"/>
  <c r="AK771" i="23"/>
  <c r="AK769" i="23"/>
  <c r="AK767" i="23"/>
  <c r="AK766" i="23"/>
  <c r="AK762" i="23"/>
  <c r="AK761" i="23"/>
  <c r="AK760" i="23"/>
  <c r="AK759" i="23"/>
  <c r="AK758" i="23"/>
  <c r="AK757" i="23"/>
  <c r="AK755" i="23"/>
  <c r="AK752" i="23"/>
  <c r="AK750" i="23"/>
  <c r="AK749" i="23"/>
  <c r="AK748" i="23"/>
  <c r="AK747" i="23"/>
  <c r="AK746" i="23"/>
  <c r="AK745" i="23"/>
  <c r="AK742" i="23"/>
  <c r="AK741" i="23"/>
  <c r="AK740" i="23"/>
  <c r="AK739" i="23"/>
  <c r="AK737" i="23"/>
  <c r="AK734" i="23"/>
  <c r="AK733" i="23"/>
  <c r="AK732" i="23"/>
  <c r="AK730" i="23"/>
  <c r="AK728" i="23"/>
  <c r="AK725" i="23"/>
  <c r="AK723" i="23"/>
  <c r="AK722" i="23"/>
  <c r="AK721" i="23"/>
  <c r="AK720" i="23"/>
  <c r="AK716" i="23"/>
  <c r="AK713" i="23"/>
  <c r="AK712" i="23"/>
  <c r="AK708" i="23"/>
  <c r="AK706" i="23"/>
  <c r="AK705" i="23"/>
  <c r="AK704" i="23"/>
  <c r="AK703" i="23"/>
  <c r="AK702" i="23"/>
  <c r="AK701" i="23"/>
  <c r="AK699" i="23"/>
  <c r="AK698" i="23"/>
  <c r="AK697" i="23"/>
  <c r="AK696" i="23"/>
  <c r="AK694" i="23"/>
  <c r="AK691" i="23"/>
  <c r="AK690" i="23"/>
  <c r="AK687" i="23"/>
  <c r="AK686" i="23"/>
  <c r="AK684" i="23"/>
  <c r="AK683" i="23"/>
  <c r="AK682" i="23"/>
  <c r="AK680" i="23"/>
  <c r="AK677" i="23"/>
  <c r="AK675" i="23"/>
  <c r="AK673" i="23"/>
  <c r="AK671" i="23"/>
  <c r="AK669" i="23"/>
  <c r="AK666" i="23"/>
  <c r="AK664" i="23"/>
  <c r="AK663" i="23"/>
  <c r="AK662" i="23"/>
  <c r="AK661" i="23"/>
  <c r="AK660" i="23"/>
  <c r="AK659" i="23"/>
  <c r="AK658" i="23"/>
  <c r="AK657" i="23"/>
  <c r="AK656" i="23"/>
  <c r="AK654" i="23"/>
  <c r="AK652" i="23"/>
  <c r="AK650" i="23"/>
  <c r="AK647" i="23"/>
  <c r="AK645" i="23"/>
  <c r="AK643" i="23"/>
  <c r="AK642" i="23"/>
  <c r="AK640" i="23"/>
  <c r="AK639" i="23"/>
  <c r="AK637" i="23"/>
  <c r="AK635" i="23"/>
  <c r="AK634" i="23"/>
  <c r="AK632" i="23"/>
  <c r="AK630" i="23"/>
  <c r="AK628" i="23"/>
  <c r="AK627" i="23"/>
  <c r="AK624" i="23"/>
  <c r="AK623" i="23"/>
  <c r="AK621" i="23"/>
  <c r="AK619" i="23"/>
  <c r="AK618" i="23"/>
  <c r="AK616" i="23"/>
  <c r="AK615" i="23"/>
  <c r="AK613" i="23"/>
  <c r="AK611" i="23"/>
  <c r="AK609" i="23"/>
  <c r="AK607" i="23"/>
  <c r="AK605" i="23"/>
  <c r="AK602" i="23"/>
  <c r="AK601" i="23"/>
  <c r="AK598" i="23"/>
  <c r="AK597" i="23"/>
  <c r="AK595" i="23"/>
  <c r="AK593" i="23"/>
  <c r="AK591" i="23"/>
  <c r="AK589" i="23"/>
  <c r="AK587" i="23"/>
  <c r="AK584" i="23"/>
  <c r="AK582" i="23"/>
  <c r="AK579" i="23"/>
  <c r="AK577" i="23"/>
  <c r="AK575" i="23"/>
  <c r="AK573" i="23"/>
  <c r="AK570" i="23"/>
  <c r="AK569" i="23"/>
  <c r="AK567" i="23"/>
  <c r="AK565" i="23"/>
  <c r="AK563" i="23"/>
  <c r="AK559" i="23"/>
  <c r="AK558" i="23"/>
  <c r="AK556" i="23"/>
  <c r="AK555" i="23"/>
  <c r="AK552" i="23"/>
  <c r="AK550" i="23"/>
  <c r="AK548" i="23"/>
  <c r="AK546" i="23"/>
  <c r="AK544" i="23"/>
  <c r="AK541" i="23"/>
  <c r="AK538" i="23"/>
  <c r="AK537" i="23"/>
  <c r="AK536" i="23"/>
  <c r="AK534" i="23"/>
  <c r="AK533" i="23"/>
  <c r="AK532" i="23"/>
  <c r="AK529" i="23"/>
  <c r="AK527" i="23"/>
  <c r="AK525" i="23"/>
  <c r="AK522" i="23"/>
  <c r="AK520" i="23"/>
  <c r="AK519" i="23"/>
  <c r="AK518" i="23"/>
  <c r="AK517" i="23"/>
  <c r="AK516" i="23"/>
  <c r="AK514" i="23"/>
  <c r="AK512" i="23"/>
  <c r="AK511" i="23"/>
  <c r="AK510" i="23"/>
  <c r="AK509" i="23"/>
  <c r="AK508" i="23"/>
  <c r="AK507" i="23"/>
  <c r="AK506" i="23"/>
  <c r="AK505" i="23"/>
  <c r="AK504" i="23"/>
  <c r="AK501" i="23"/>
  <c r="AK499" i="23"/>
  <c r="AK498" i="23"/>
  <c r="AK497" i="23"/>
  <c r="AK496" i="23"/>
  <c r="AK495" i="23"/>
  <c r="AK494" i="23"/>
  <c r="AK493" i="23"/>
  <c r="AK492" i="23"/>
  <c r="AK489" i="23"/>
  <c r="AK488" i="23"/>
  <c r="AK486" i="23"/>
  <c r="AK485" i="23"/>
  <c r="AK484" i="23"/>
  <c r="AK481" i="23"/>
  <c r="AK480" i="23"/>
  <c r="AK479" i="23"/>
  <c r="AK478" i="23"/>
  <c r="AK477" i="23"/>
  <c r="AK475" i="23"/>
  <c r="AK474" i="23"/>
  <c r="AK473" i="23"/>
  <c r="AK472" i="23"/>
  <c r="AK468" i="23"/>
  <c r="AK467" i="23"/>
  <c r="AK466" i="23"/>
  <c r="AK465" i="23"/>
  <c r="AK464" i="23"/>
  <c r="AK463" i="23"/>
  <c r="AK462" i="23"/>
  <c r="AK460" i="23"/>
  <c r="AK458" i="23"/>
  <c r="AK456" i="23"/>
  <c r="AK455" i="23"/>
  <c r="AK454" i="23"/>
  <c r="AK452" i="23"/>
  <c r="AK451" i="23"/>
  <c r="AK450" i="23"/>
  <c r="AK449" i="23"/>
  <c r="AK447" i="23"/>
  <c r="AK446" i="23"/>
  <c r="AK444" i="23"/>
  <c r="AK442" i="23"/>
  <c r="AK441" i="23"/>
  <c r="AK440" i="23"/>
  <c r="AK439" i="23"/>
  <c r="AK438" i="23"/>
  <c r="AK437" i="23"/>
  <c r="AK435" i="23"/>
  <c r="AK432" i="23"/>
  <c r="AK430" i="23"/>
  <c r="AK428" i="23"/>
  <c r="AK427" i="23"/>
  <c r="AK425" i="23"/>
  <c r="AK424" i="23"/>
  <c r="AK423" i="23"/>
  <c r="AK422" i="23"/>
  <c r="AK420" i="23"/>
  <c r="AK417" i="23"/>
  <c r="AK416" i="23"/>
  <c r="AK415" i="23"/>
  <c r="AK414" i="23"/>
  <c r="AK412" i="23"/>
  <c r="AK410" i="23"/>
  <c r="AK408" i="23"/>
  <c r="AK406" i="23"/>
  <c r="AK404" i="23"/>
  <c r="AK402" i="23"/>
  <c r="AK401" i="23"/>
  <c r="AK399" i="23"/>
  <c r="AK398" i="23"/>
  <c r="AK396" i="23"/>
  <c r="AK395" i="23"/>
  <c r="AK392" i="23"/>
  <c r="AK391" i="23"/>
  <c r="AK390" i="23"/>
  <c r="AK389" i="23"/>
  <c r="AK387" i="23"/>
  <c r="AK385" i="23"/>
  <c r="AK383" i="23"/>
  <c r="AK381" i="23"/>
  <c r="AK379" i="23"/>
  <c r="AK377" i="23"/>
  <c r="AK376" i="23"/>
  <c r="AK375" i="23"/>
  <c r="AK374" i="23"/>
  <c r="AK371" i="23"/>
  <c r="AK369" i="23"/>
  <c r="AK368" i="23"/>
  <c r="AK366" i="23"/>
  <c r="AK365" i="23"/>
  <c r="AK364" i="23"/>
  <c r="AK363" i="23"/>
  <c r="AK362" i="23"/>
  <c r="AK361" i="23"/>
  <c r="AK360" i="23"/>
  <c r="AK359" i="23"/>
  <c r="AK358" i="23"/>
  <c r="AK357" i="23"/>
  <c r="AK355" i="23"/>
  <c r="AK351" i="23"/>
  <c r="AK349" i="23"/>
  <c r="AK348" i="23"/>
  <c r="AK346" i="23"/>
  <c r="AK344" i="23"/>
  <c r="AK341" i="23"/>
  <c r="AK339" i="23"/>
  <c r="AK337" i="23"/>
  <c r="AK335" i="23"/>
  <c r="AK333" i="23"/>
  <c r="AK331" i="23"/>
  <c r="AK329" i="23"/>
  <c r="AK327" i="23"/>
  <c r="AK325" i="23"/>
  <c r="AK324" i="23"/>
  <c r="AK323" i="23"/>
  <c r="AK320" i="23"/>
  <c r="AK319" i="23"/>
  <c r="AK318" i="23"/>
  <c r="AK317" i="23"/>
  <c r="AK316" i="23"/>
  <c r="AK315" i="23"/>
  <c r="AK313" i="23"/>
  <c r="AK311" i="23"/>
  <c r="AK309" i="23"/>
  <c r="AK308" i="23"/>
  <c r="AK307" i="23"/>
  <c r="AK305" i="23"/>
  <c r="AK303" i="23"/>
  <c r="AK302" i="23"/>
  <c r="AK300" i="23"/>
  <c r="AK299" i="23"/>
  <c r="AK297" i="23"/>
  <c r="AK296" i="23"/>
  <c r="AK294" i="23"/>
  <c r="AK291" i="23"/>
  <c r="AK290" i="23"/>
  <c r="AK288" i="23"/>
  <c r="AK287" i="23"/>
  <c r="AK285" i="23"/>
  <c r="AK283" i="23"/>
  <c r="AK282" i="23"/>
  <c r="AK281" i="23"/>
  <c r="AK279" i="23"/>
  <c r="AK277" i="23"/>
  <c r="AK275" i="23"/>
  <c r="AK274" i="23"/>
  <c r="AK272" i="23"/>
  <c r="AK270" i="23"/>
  <c r="AK267" i="23"/>
  <c r="AK265" i="23"/>
  <c r="AK264" i="23"/>
  <c r="AK262" i="23"/>
  <c r="AK260" i="23"/>
  <c r="AK259" i="23"/>
  <c r="AK257" i="23"/>
  <c r="AK255" i="23"/>
  <c r="AK254" i="23"/>
  <c r="AK252" i="23"/>
  <c r="AK250" i="23"/>
  <c r="AK248" i="23"/>
  <c r="AK247" i="23"/>
  <c r="AK243" i="23"/>
  <c r="AK241" i="23"/>
  <c r="AK239" i="23"/>
  <c r="AK237" i="23"/>
  <c r="AK236" i="23"/>
  <c r="AK234" i="23"/>
  <c r="AK232" i="23"/>
  <c r="AK230" i="23"/>
  <c r="AK228" i="23"/>
  <c r="AK226" i="23"/>
  <c r="AK223" i="23"/>
  <c r="AK221" i="23"/>
  <c r="AK219" i="23"/>
  <c r="AK216" i="23"/>
  <c r="AK214" i="23"/>
  <c r="AK212" i="23"/>
  <c r="AK210" i="23"/>
  <c r="AK208" i="23"/>
  <c r="AK207" i="23"/>
  <c r="AK204" i="23"/>
  <c r="AK202" i="23"/>
  <c r="AK201" i="23"/>
  <c r="AK198" i="23"/>
  <c r="AK197" i="23"/>
  <c r="AK195" i="23"/>
  <c r="AK193" i="23"/>
  <c r="AK191" i="23"/>
  <c r="AK189" i="23"/>
  <c r="AK188" i="23"/>
  <c r="AK186" i="23"/>
  <c r="AK184" i="23"/>
  <c r="AK181" i="23"/>
  <c r="AK180" i="23"/>
  <c r="AK179" i="23"/>
  <c r="AK178" i="23"/>
  <c r="AK177" i="23"/>
  <c r="AK176" i="23"/>
  <c r="AK174" i="23"/>
  <c r="AK172" i="23"/>
  <c r="AK170" i="23"/>
  <c r="AK168" i="23"/>
  <c r="AK166" i="23"/>
  <c r="AK164" i="23"/>
  <c r="AK162" i="23"/>
  <c r="AK160" i="23"/>
  <c r="AK157" i="23"/>
  <c r="AK155" i="23"/>
  <c r="AK153" i="23"/>
  <c r="AK151" i="23"/>
  <c r="AK149" i="23"/>
  <c r="AK147" i="23"/>
  <c r="AK145" i="23"/>
  <c r="AK143" i="23"/>
  <c r="AK141" i="23"/>
  <c r="AK138" i="23"/>
  <c r="AK136" i="23"/>
  <c r="AK135" i="23"/>
  <c r="AK133" i="23"/>
  <c r="AK132" i="23"/>
  <c r="AK131" i="23"/>
  <c r="AK130" i="23"/>
  <c r="AK129" i="23"/>
  <c r="AK126" i="23"/>
  <c r="AK124" i="23"/>
  <c r="AK123" i="23"/>
  <c r="AK121" i="23"/>
  <c r="AK119" i="23"/>
  <c r="AK118" i="23"/>
  <c r="AK116" i="23"/>
  <c r="AK115" i="23"/>
  <c r="AK113" i="23"/>
  <c r="AK111" i="23"/>
  <c r="AK110" i="23"/>
  <c r="AK109" i="23"/>
  <c r="AK108" i="23"/>
  <c r="AK107" i="23"/>
  <c r="AK105" i="23"/>
  <c r="C53" i="81" l="1"/>
  <c r="D103" i="81"/>
  <c r="D101" i="81"/>
  <c r="C103" i="81"/>
  <c r="C101" i="81"/>
  <c r="G19" i="63"/>
  <c r="D69" i="81"/>
  <c r="D105" i="81" s="1"/>
  <c r="C69" i="81"/>
  <c r="C67" i="81"/>
  <c r="C65" i="81"/>
  <c r="C63" i="81"/>
  <c r="C61" i="81"/>
  <c r="C59" i="81"/>
  <c r="C57" i="81"/>
  <c r="C55" i="81"/>
  <c r="C32" i="81"/>
  <c r="C105" i="81" s="1"/>
  <c r="C26" i="81"/>
  <c r="C24" i="81"/>
  <c r="C97" i="81" s="1"/>
  <c r="C22" i="81"/>
  <c r="C95" i="81" s="1"/>
  <c r="C20" i="81"/>
  <c r="C93" i="81" s="1"/>
  <c r="C18" i="81"/>
  <c r="C91" i="81" s="1"/>
  <c r="C16" i="81"/>
  <c r="C89" i="81" s="1"/>
  <c r="C99" i="81" l="1"/>
  <c r="E26" i="81"/>
  <c r="F26" i="81" s="1"/>
  <c r="E105" i="81"/>
  <c r="E103" i="81"/>
  <c r="E101" i="81"/>
  <c r="E69" i="81"/>
  <c r="E67" i="81"/>
  <c r="E65" i="81"/>
  <c r="C50" i="81"/>
  <c r="E32" i="81"/>
  <c r="E30" i="81"/>
  <c r="E28" i="81"/>
  <c r="E24" i="81"/>
  <c r="F24" i="81" s="1"/>
  <c r="E22" i="81"/>
  <c r="F22" i="81" s="1"/>
  <c r="E20" i="81"/>
  <c r="F20" i="81" s="1"/>
  <c r="E18" i="81"/>
  <c r="F18" i="81" s="1"/>
  <c r="E16" i="81"/>
  <c r="F16" i="81" s="1"/>
  <c r="D13" i="81"/>
  <c r="C13" i="81"/>
  <c r="E13" i="81" s="1"/>
  <c r="F13" i="81" s="1"/>
  <c r="C86" i="81" l="1"/>
  <c r="AI724" i="23"/>
  <c r="A62" i="70"/>
  <c r="B76" i="73" l="1"/>
  <c r="B35" i="57"/>
  <c r="B34" i="74" s="1"/>
  <c r="B34" i="57"/>
  <c r="B33" i="74" s="1"/>
  <c r="B33" i="57"/>
  <c r="B32" i="74" s="1"/>
  <c r="B32" i="57"/>
  <c r="B31" i="74" s="1"/>
  <c r="B31" i="57"/>
  <c r="B30" i="74" s="1"/>
  <c r="B30" i="57"/>
  <c r="B29" i="74" s="1"/>
  <c r="B29" i="57"/>
  <c r="B28" i="74" s="1"/>
  <c r="B28" i="57"/>
  <c r="B27" i="74" s="1"/>
  <c r="B27" i="57"/>
  <c r="B26" i="74" s="1"/>
  <c r="B26" i="57"/>
  <c r="B25" i="74" s="1"/>
  <c r="B25" i="57"/>
  <c r="B24" i="74" s="1"/>
  <c r="B24" i="57"/>
  <c r="B23" i="74" s="1"/>
  <c r="B23" i="57"/>
  <c r="B22" i="74" s="1"/>
  <c r="B22" i="57"/>
  <c r="B21" i="74" s="1"/>
  <c r="B21" i="57"/>
  <c r="B20" i="74" s="1"/>
  <c r="B20" i="57"/>
  <c r="B19" i="74" s="1"/>
  <c r="B19" i="57"/>
  <c r="B18" i="74" s="1"/>
  <c r="B18" i="57"/>
  <c r="B17" i="74" s="1"/>
  <c r="B17" i="57"/>
  <c r="B16" i="74" s="1"/>
  <c r="B16" i="57"/>
  <c r="B15" i="74" s="1"/>
  <c r="B15" i="57"/>
  <c r="B14" i="74" s="1"/>
  <c r="B14" i="57"/>
  <c r="B13" i="74" s="1"/>
  <c r="B13" i="57"/>
  <c r="B12" i="74" s="1"/>
  <c r="B12" i="57"/>
  <c r="B11" i="74" s="1"/>
  <c r="B11" i="57"/>
  <c r="B10" i="74" s="1"/>
  <c r="B10" i="57"/>
  <c r="B9" i="74" s="1"/>
  <c r="B9" i="57"/>
  <c r="B8" i="74" s="1"/>
  <c r="B8" i="57"/>
  <c r="B7" i="74" s="1"/>
  <c r="A35" i="57"/>
  <c r="A34" i="74" s="1"/>
  <c r="A34" i="57"/>
  <c r="A33" i="74" s="1"/>
  <c r="A33" i="57"/>
  <c r="A32" i="74" s="1"/>
  <c r="A32" i="57"/>
  <c r="A31" i="74" s="1"/>
  <c r="A31" i="57"/>
  <c r="A30" i="74" s="1"/>
  <c r="A30" i="57"/>
  <c r="A29" i="74" s="1"/>
  <c r="A29" i="57"/>
  <c r="A28" i="74" s="1"/>
  <c r="A28" i="57"/>
  <c r="A27" i="74" s="1"/>
  <c r="A27" i="57"/>
  <c r="A26" i="74" s="1"/>
  <c r="A26" i="57"/>
  <c r="A25" i="74" s="1"/>
  <c r="A25" i="57"/>
  <c r="A24" i="74" s="1"/>
  <c r="A24" i="57"/>
  <c r="A23" i="74" s="1"/>
  <c r="A23" i="57"/>
  <c r="A22" i="74" s="1"/>
  <c r="A22" i="57"/>
  <c r="A21" i="74" s="1"/>
  <c r="A21" i="57"/>
  <c r="A20" i="74" s="1"/>
  <c r="A20" i="57"/>
  <c r="A19" i="74" s="1"/>
  <c r="A19" i="57"/>
  <c r="A18" i="74" s="1"/>
  <c r="A18" i="57"/>
  <c r="A17" i="74" s="1"/>
  <c r="A17" i="57"/>
  <c r="A16" i="74" s="1"/>
  <c r="A16" i="57"/>
  <c r="A15" i="74" s="1"/>
  <c r="A15" i="57"/>
  <c r="A14" i="74" s="1"/>
  <c r="A14" i="57"/>
  <c r="A13" i="74" s="1"/>
  <c r="A13" i="57"/>
  <c r="A12" i="74" s="1"/>
  <c r="A12" i="57"/>
  <c r="A11" i="74" s="1"/>
  <c r="A11" i="57"/>
  <c r="A10" i="74" s="1"/>
  <c r="A10" i="57"/>
  <c r="A9" i="74" s="1"/>
  <c r="A9" i="57"/>
  <c r="A8" i="74" s="1"/>
  <c r="A8" i="57"/>
  <c r="A7" i="74" s="1"/>
  <c r="AI689" i="23" l="1"/>
  <c r="AI688" i="23" s="1"/>
  <c r="AJ691" i="23"/>
  <c r="AJ690" i="23"/>
  <c r="AH689" i="23"/>
  <c r="AH688" i="23" s="1"/>
  <c r="AG689" i="23"/>
  <c r="AG688" i="23" s="1"/>
  <c r="AF689" i="23"/>
  <c r="AF688" i="23" s="1"/>
  <c r="AE689" i="23"/>
  <c r="AE688" i="23" s="1"/>
  <c r="AD689" i="23"/>
  <c r="AD688" i="23" s="1"/>
  <c r="AC689" i="23"/>
  <c r="AC688" i="23" s="1"/>
  <c r="AB689" i="23"/>
  <c r="AB688" i="23" s="1"/>
  <c r="AA689" i="23"/>
  <c r="AA688" i="23" s="1"/>
  <c r="Z689" i="23"/>
  <c r="Z688" i="23" s="1"/>
  <c r="Y689" i="23"/>
  <c r="Y688" i="23" s="1"/>
  <c r="X689" i="23"/>
  <c r="X688" i="23" s="1"/>
  <c r="W689" i="23"/>
  <c r="W688" i="23" s="1"/>
  <c r="V689" i="23"/>
  <c r="V688" i="23" s="1"/>
  <c r="U689" i="23"/>
  <c r="U688" i="23" s="1"/>
  <c r="T689" i="23"/>
  <c r="T688" i="23" s="1"/>
  <c r="S689" i="23"/>
  <c r="S688" i="23" s="1"/>
  <c r="R689" i="23"/>
  <c r="R688" i="23" s="1"/>
  <c r="Q689" i="23"/>
  <c r="Q688" i="23" s="1"/>
  <c r="P689" i="23"/>
  <c r="P688" i="23" s="1"/>
  <c r="N689" i="23"/>
  <c r="N688" i="23" s="1"/>
  <c r="M689" i="23"/>
  <c r="M688" i="23" s="1"/>
  <c r="L689" i="23"/>
  <c r="L688" i="23" s="1"/>
  <c r="K689" i="23"/>
  <c r="K688" i="23" s="1"/>
  <c r="J689" i="23"/>
  <c r="J688" i="23" s="1"/>
  <c r="I689" i="23"/>
  <c r="I688" i="23" s="1"/>
  <c r="H689" i="23"/>
  <c r="AJ708" i="23"/>
  <c r="AI707" i="23"/>
  <c r="AH707" i="23"/>
  <c r="AG707" i="23"/>
  <c r="AF707" i="23"/>
  <c r="AE707" i="23"/>
  <c r="AD707" i="23"/>
  <c r="AC707" i="23"/>
  <c r="AB707" i="23"/>
  <c r="AA707" i="23"/>
  <c r="Z707" i="23"/>
  <c r="Y707" i="23"/>
  <c r="X707" i="23"/>
  <c r="W707" i="23"/>
  <c r="V707" i="23"/>
  <c r="U707" i="23"/>
  <c r="T707" i="23"/>
  <c r="S707" i="23"/>
  <c r="R707" i="23"/>
  <c r="Q707" i="23"/>
  <c r="P707" i="23"/>
  <c r="O707" i="23"/>
  <c r="N707" i="23"/>
  <c r="M707" i="23"/>
  <c r="L707" i="23"/>
  <c r="K707" i="23"/>
  <c r="J707" i="23"/>
  <c r="I707" i="23"/>
  <c r="H707" i="23"/>
  <c r="H513" i="23"/>
  <c r="AK689" i="23" l="1"/>
  <c r="H688" i="23"/>
  <c r="AK688" i="23" s="1"/>
  <c r="H700" i="23"/>
  <c r="AK707" i="23"/>
  <c r="AI841" i="23"/>
  <c r="AH841" i="23"/>
  <c r="AG841" i="23"/>
  <c r="AG840" i="23" s="1"/>
  <c r="AF841" i="23"/>
  <c r="AF840" i="23" s="1"/>
  <c r="AE841" i="23"/>
  <c r="AD841" i="23"/>
  <c r="AC841" i="23"/>
  <c r="AC840" i="23" s="1"/>
  <c r="AB841" i="23"/>
  <c r="AB840" i="23" s="1"/>
  <c r="AA841" i="23"/>
  <c r="Z841" i="23"/>
  <c r="Y841" i="23"/>
  <c r="Y840" i="23" s="1"/>
  <c r="X841" i="23"/>
  <c r="X840" i="23" s="1"/>
  <c r="W841" i="23"/>
  <c r="V841" i="23"/>
  <c r="U841" i="23"/>
  <c r="U840" i="23" s="1"/>
  <c r="T841" i="23"/>
  <c r="T840" i="23" s="1"/>
  <c r="S841" i="23"/>
  <c r="R841" i="23"/>
  <c r="Q841" i="23"/>
  <c r="Q840" i="23" s="1"/>
  <c r="P841" i="23"/>
  <c r="P840" i="23" s="1"/>
  <c r="O841" i="23"/>
  <c r="N841" i="23"/>
  <c r="M841" i="23"/>
  <c r="M840" i="23" s="1"/>
  <c r="L841" i="23"/>
  <c r="L840" i="23" s="1"/>
  <c r="K841" i="23"/>
  <c r="J841" i="23"/>
  <c r="J840" i="23" s="1"/>
  <c r="I841" i="23"/>
  <c r="I840" i="23" s="1"/>
  <c r="AI840" i="23"/>
  <c r="AH840" i="23"/>
  <c r="AE840" i="23"/>
  <c r="AD840" i="23"/>
  <c r="AA840" i="23"/>
  <c r="Z840" i="23"/>
  <c r="W840" i="23"/>
  <c r="V840" i="23"/>
  <c r="S840" i="23"/>
  <c r="R840" i="23"/>
  <c r="O840" i="23"/>
  <c r="N840" i="23"/>
  <c r="K840" i="23"/>
  <c r="AI838" i="23"/>
  <c r="AI837" i="23" s="1"/>
  <c r="AH838" i="23"/>
  <c r="AH837" i="23" s="1"/>
  <c r="AG838" i="23"/>
  <c r="AG837" i="23" s="1"/>
  <c r="AF838" i="23"/>
  <c r="AF837" i="23" s="1"/>
  <c r="AE838" i="23"/>
  <c r="AE837" i="23" s="1"/>
  <c r="AD838" i="23"/>
  <c r="AD837" i="23" s="1"/>
  <c r="AC838" i="23"/>
  <c r="AC837" i="23" s="1"/>
  <c r="AB838" i="23"/>
  <c r="AB837" i="23" s="1"/>
  <c r="AA838" i="23"/>
  <c r="AA837" i="23" s="1"/>
  <c r="Z838" i="23"/>
  <c r="Z837" i="23" s="1"/>
  <c r="Y838" i="23"/>
  <c r="Y837" i="23" s="1"/>
  <c r="X838" i="23"/>
  <c r="W838" i="23"/>
  <c r="W837" i="23" s="1"/>
  <c r="V838" i="23"/>
  <c r="V837" i="23" s="1"/>
  <c r="U838" i="23"/>
  <c r="U837" i="23" s="1"/>
  <c r="T838" i="23"/>
  <c r="T837" i="23" s="1"/>
  <c r="S838" i="23"/>
  <c r="S837" i="23" s="1"/>
  <c r="R838" i="23"/>
  <c r="R837" i="23" s="1"/>
  <c r="Q838" i="23"/>
  <c r="Q837" i="23" s="1"/>
  <c r="P838" i="23"/>
  <c r="P837" i="23" s="1"/>
  <c r="O838" i="23"/>
  <c r="O837" i="23" s="1"/>
  <c r="N838" i="23"/>
  <c r="N837" i="23" s="1"/>
  <c r="M838" i="23"/>
  <c r="M837" i="23" s="1"/>
  <c r="L838" i="23"/>
  <c r="L837" i="23" s="1"/>
  <c r="K838" i="23"/>
  <c r="K837" i="23" s="1"/>
  <c r="J838" i="23"/>
  <c r="I838" i="23"/>
  <c r="I837" i="23" s="1"/>
  <c r="X837" i="23"/>
  <c r="H841" i="23"/>
  <c r="H838" i="23"/>
  <c r="AI835" i="23"/>
  <c r="AI834" i="23" s="1"/>
  <c r="AH835" i="23"/>
  <c r="AG835" i="23"/>
  <c r="AG834" i="23" s="1"/>
  <c r="AF835" i="23"/>
  <c r="AF834" i="23" s="1"/>
  <c r="AE835" i="23"/>
  <c r="AE834" i="23" s="1"/>
  <c r="AD835" i="23"/>
  <c r="AC835" i="23"/>
  <c r="AC834" i="23" s="1"/>
  <c r="AB835" i="23"/>
  <c r="AB834" i="23" s="1"/>
  <c r="AA835" i="23"/>
  <c r="AA834" i="23" s="1"/>
  <c r="Z835" i="23"/>
  <c r="Y835" i="23"/>
  <c r="Y834" i="23" s="1"/>
  <c r="X835" i="23"/>
  <c r="X834" i="23" s="1"/>
  <c r="W835" i="23"/>
  <c r="W834" i="23" s="1"/>
  <c r="V835" i="23"/>
  <c r="U835" i="23"/>
  <c r="U834" i="23" s="1"/>
  <c r="T835" i="23"/>
  <c r="T834" i="23" s="1"/>
  <c r="S835" i="23"/>
  <c r="S834" i="23" s="1"/>
  <c r="R835" i="23"/>
  <c r="Q835" i="23"/>
  <c r="Q834" i="23" s="1"/>
  <c r="P835" i="23"/>
  <c r="P834" i="23" s="1"/>
  <c r="O835" i="23"/>
  <c r="O834" i="23" s="1"/>
  <c r="N835" i="23"/>
  <c r="M835" i="23"/>
  <c r="M834" i="23" s="1"/>
  <c r="L835" i="23"/>
  <c r="L834" i="23" s="1"/>
  <c r="K835" i="23"/>
  <c r="K834" i="23" s="1"/>
  <c r="J835" i="23"/>
  <c r="I835" i="23"/>
  <c r="I834" i="23" s="1"/>
  <c r="AH834" i="23"/>
  <c r="AD834" i="23"/>
  <c r="Z834" i="23"/>
  <c r="V834" i="23"/>
  <c r="R834" i="23"/>
  <c r="N834" i="23"/>
  <c r="J834" i="23"/>
  <c r="AI832" i="23"/>
  <c r="AI831" i="23" s="1"/>
  <c r="AH832" i="23"/>
  <c r="AH831" i="23" s="1"/>
  <c r="AG832" i="23"/>
  <c r="AG831" i="23" s="1"/>
  <c r="AF832" i="23"/>
  <c r="AF831" i="23" s="1"/>
  <c r="AE832" i="23"/>
  <c r="AE831" i="23" s="1"/>
  <c r="AD832" i="23"/>
  <c r="AD831" i="23" s="1"/>
  <c r="AC832" i="23"/>
  <c r="AC831" i="23" s="1"/>
  <c r="AB832" i="23"/>
  <c r="AB831" i="23" s="1"/>
  <c r="AA832" i="23"/>
  <c r="AA831" i="23" s="1"/>
  <c r="Z832" i="23"/>
  <c r="Z831" i="23" s="1"/>
  <c r="Y832" i="23"/>
  <c r="Y831" i="23" s="1"/>
  <c r="X832" i="23"/>
  <c r="X831" i="23" s="1"/>
  <c r="W832" i="23"/>
  <c r="W831" i="23" s="1"/>
  <c r="V832" i="23"/>
  <c r="V831" i="23" s="1"/>
  <c r="U832" i="23"/>
  <c r="T832" i="23"/>
  <c r="T831" i="23" s="1"/>
  <c r="S832" i="23"/>
  <c r="S831" i="23" s="1"/>
  <c r="R832" i="23"/>
  <c r="R831" i="23" s="1"/>
  <c r="Q832" i="23"/>
  <c r="P832" i="23"/>
  <c r="P831" i="23" s="1"/>
  <c r="O832" i="23"/>
  <c r="O831" i="23" s="1"/>
  <c r="N832" i="23"/>
  <c r="N831" i="23" s="1"/>
  <c r="M832" i="23"/>
  <c r="M831" i="23" s="1"/>
  <c r="L832" i="23"/>
  <c r="L831" i="23" s="1"/>
  <c r="K832" i="23"/>
  <c r="K831" i="23" s="1"/>
  <c r="J832" i="23"/>
  <c r="J831" i="23" s="1"/>
  <c r="I832" i="23"/>
  <c r="I831" i="23" s="1"/>
  <c r="U831" i="23"/>
  <c r="Q831" i="23"/>
  <c r="AI829" i="23"/>
  <c r="AI828" i="23" s="1"/>
  <c r="AH829" i="23"/>
  <c r="AH828" i="23" s="1"/>
  <c r="AG829" i="23"/>
  <c r="AG828" i="23" s="1"/>
  <c r="AF829" i="23"/>
  <c r="AF828" i="23" s="1"/>
  <c r="AE829" i="23"/>
  <c r="AE828" i="23" s="1"/>
  <c r="AD829" i="23"/>
  <c r="AD828" i="23" s="1"/>
  <c r="AC829" i="23"/>
  <c r="AC828" i="23" s="1"/>
  <c r="AB829" i="23"/>
  <c r="AB828" i="23" s="1"/>
  <c r="AA829" i="23"/>
  <c r="AA828" i="23" s="1"/>
  <c r="Z829" i="23"/>
  <c r="Z828" i="23" s="1"/>
  <c r="Y829" i="23"/>
  <c r="Y828" i="23" s="1"/>
  <c r="X829" i="23"/>
  <c r="X828" i="23" s="1"/>
  <c r="W829" i="23"/>
  <c r="W828" i="23" s="1"/>
  <c r="V829" i="23"/>
  <c r="V828" i="23" s="1"/>
  <c r="U829" i="23"/>
  <c r="U828" i="23" s="1"/>
  <c r="T829" i="23"/>
  <c r="T828" i="23" s="1"/>
  <c r="S829" i="23"/>
  <c r="S828" i="23" s="1"/>
  <c r="R829" i="23"/>
  <c r="R828" i="23" s="1"/>
  <c r="Q829" i="23"/>
  <c r="Q828" i="23" s="1"/>
  <c r="P829" i="23"/>
  <c r="P828" i="23" s="1"/>
  <c r="O829" i="23"/>
  <c r="O828" i="23" s="1"/>
  <c r="N829" i="23"/>
  <c r="N828" i="23" s="1"/>
  <c r="M829" i="23"/>
  <c r="M828" i="23" s="1"/>
  <c r="L829" i="23"/>
  <c r="K829" i="23"/>
  <c r="J829" i="23"/>
  <c r="J828" i="23" s="1"/>
  <c r="I829" i="23"/>
  <c r="I828" i="23" s="1"/>
  <c r="K828" i="23"/>
  <c r="H835" i="23"/>
  <c r="H832" i="23"/>
  <c r="H829" i="23"/>
  <c r="AI825" i="23"/>
  <c r="AH825" i="23"/>
  <c r="AG825" i="23"/>
  <c r="AF825" i="23"/>
  <c r="AE825" i="23"/>
  <c r="AD825" i="23"/>
  <c r="AC825" i="23"/>
  <c r="AB825" i="23"/>
  <c r="AA825" i="23"/>
  <c r="Z825" i="23"/>
  <c r="Y825" i="23"/>
  <c r="X825" i="23"/>
  <c r="W825" i="23"/>
  <c r="V825" i="23"/>
  <c r="U825" i="23"/>
  <c r="T825" i="23"/>
  <c r="S825" i="23"/>
  <c r="R825" i="23"/>
  <c r="Q825" i="23"/>
  <c r="P825" i="23"/>
  <c r="O825" i="23"/>
  <c r="N825" i="23"/>
  <c r="M825" i="23"/>
  <c r="L825" i="23"/>
  <c r="K825" i="23"/>
  <c r="J825" i="23"/>
  <c r="I825" i="23"/>
  <c r="AI823" i="23"/>
  <c r="AH823" i="23"/>
  <c r="AG823" i="23"/>
  <c r="AF823" i="23"/>
  <c r="AE823" i="23"/>
  <c r="AD823" i="23"/>
  <c r="AC823" i="23"/>
  <c r="AB823" i="23"/>
  <c r="AA823" i="23"/>
  <c r="Z823" i="23"/>
  <c r="Y823" i="23"/>
  <c r="X823" i="23"/>
  <c r="W823" i="23"/>
  <c r="V823" i="23"/>
  <c r="U823" i="23"/>
  <c r="T823" i="23"/>
  <c r="S823" i="23"/>
  <c r="R823" i="23"/>
  <c r="Q823" i="23"/>
  <c r="P823" i="23"/>
  <c r="O823" i="23"/>
  <c r="N823" i="23"/>
  <c r="M823" i="23"/>
  <c r="L823" i="23"/>
  <c r="K823" i="23"/>
  <c r="J823" i="23"/>
  <c r="I823" i="23"/>
  <c r="AI820" i="23"/>
  <c r="AH820" i="23"/>
  <c r="AG820" i="23"/>
  <c r="AF820" i="23"/>
  <c r="AE820" i="23"/>
  <c r="AD820" i="23"/>
  <c r="AC820" i="23"/>
  <c r="AB820" i="23"/>
  <c r="AA820" i="23"/>
  <c r="Z820" i="23"/>
  <c r="Y820" i="23"/>
  <c r="X820" i="23"/>
  <c r="W820" i="23"/>
  <c r="V820" i="23"/>
  <c r="U820" i="23"/>
  <c r="T820" i="23"/>
  <c r="S820" i="23"/>
  <c r="R820" i="23"/>
  <c r="Q820" i="23"/>
  <c r="P820" i="23"/>
  <c r="O820" i="23"/>
  <c r="N820" i="23"/>
  <c r="M820" i="23"/>
  <c r="L820" i="23"/>
  <c r="K820" i="23"/>
  <c r="J820" i="23"/>
  <c r="I820" i="23"/>
  <c r="H825" i="23"/>
  <c r="H823" i="23"/>
  <c r="H820" i="23"/>
  <c r="AI816" i="23"/>
  <c r="AH816" i="23"/>
  <c r="AG816" i="23"/>
  <c r="AF816" i="23"/>
  <c r="AE816" i="23"/>
  <c r="AD816" i="23"/>
  <c r="AC816" i="23"/>
  <c r="AB816" i="23"/>
  <c r="AA816" i="23"/>
  <c r="Z816" i="23"/>
  <c r="Y816" i="23"/>
  <c r="X816" i="23"/>
  <c r="W816" i="23"/>
  <c r="V816" i="23"/>
  <c r="U816" i="23"/>
  <c r="T816" i="23"/>
  <c r="S816" i="23"/>
  <c r="R816" i="23"/>
  <c r="Q816" i="23"/>
  <c r="P816" i="23"/>
  <c r="O816" i="23"/>
  <c r="N816" i="23"/>
  <c r="M816" i="23"/>
  <c r="L816" i="23"/>
  <c r="K816" i="23"/>
  <c r="J816" i="23"/>
  <c r="I816" i="23"/>
  <c r="AI814" i="23"/>
  <c r="AH814" i="23"/>
  <c r="AG814" i="23"/>
  <c r="AF814" i="23"/>
  <c r="AE814" i="23"/>
  <c r="AD814" i="23"/>
  <c r="AC814" i="23"/>
  <c r="AB814" i="23"/>
  <c r="AA814" i="23"/>
  <c r="Z814" i="23"/>
  <c r="Y814" i="23"/>
  <c r="X814" i="23"/>
  <c r="W814" i="23"/>
  <c r="V814" i="23"/>
  <c r="U814" i="23"/>
  <c r="T814" i="23"/>
  <c r="S814" i="23"/>
  <c r="R814" i="23"/>
  <c r="Q814" i="23"/>
  <c r="P814" i="23"/>
  <c r="O814" i="23"/>
  <c r="N814" i="23"/>
  <c r="M814" i="23"/>
  <c r="L814" i="23"/>
  <c r="K814" i="23"/>
  <c r="J814" i="23"/>
  <c r="I814" i="23"/>
  <c r="AI811" i="23"/>
  <c r="AH811" i="23"/>
  <c r="AG811" i="23"/>
  <c r="AF811" i="23"/>
  <c r="AE811" i="23"/>
  <c r="AD811" i="23"/>
  <c r="AC811" i="23"/>
  <c r="AB811" i="23"/>
  <c r="AA811" i="23"/>
  <c r="Z811" i="23"/>
  <c r="Y811" i="23"/>
  <c r="X811" i="23"/>
  <c r="W811" i="23"/>
  <c r="V811" i="23"/>
  <c r="U811" i="23"/>
  <c r="T811" i="23"/>
  <c r="S811" i="23"/>
  <c r="R811" i="23"/>
  <c r="Q811" i="23"/>
  <c r="P811" i="23"/>
  <c r="O811" i="23"/>
  <c r="N811" i="23"/>
  <c r="M811" i="23"/>
  <c r="L811" i="23"/>
  <c r="K811" i="23"/>
  <c r="J811" i="23"/>
  <c r="I811" i="23"/>
  <c r="H816" i="23"/>
  <c r="H814" i="23"/>
  <c r="H811" i="23"/>
  <c r="AI807" i="23"/>
  <c r="AH807" i="23"/>
  <c r="AG807" i="23"/>
  <c r="AF807" i="23"/>
  <c r="AE807" i="23"/>
  <c r="AD807" i="23"/>
  <c r="AC807" i="23"/>
  <c r="AB807" i="23"/>
  <c r="AA807" i="23"/>
  <c r="Z807" i="23"/>
  <c r="Y807" i="23"/>
  <c r="X807" i="23"/>
  <c r="W807" i="23"/>
  <c r="V807" i="23"/>
  <c r="U807" i="23"/>
  <c r="T807" i="23"/>
  <c r="S807" i="23"/>
  <c r="R807" i="23"/>
  <c r="Q807" i="23"/>
  <c r="P807" i="23"/>
  <c r="O807" i="23"/>
  <c r="N807" i="23"/>
  <c r="M807" i="23"/>
  <c r="L807" i="23"/>
  <c r="K807" i="23"/>
  <c r="J807" i="23"/>
  <c r="I807" i="23"/>
  <c r="AI805" i="23"/>
  <c r="AH805" i="23"/>
  <c r="AG805" i="23"/>
  <c r="AF805" i="23"/>
  <c r="AE805" i="23"/>
  <c r="AD805" i="23"/>
  <c r="AC805" i="23"/>
  <c r="AB805" i="23"/>
  <c r="AA805" i="23"/>
  <c r="Z805" i="23"/>
  <c r="Y805" i="23"/>
  <c r="X805" i="23"/>
  <c r="W805" i="23"/>
  <c r="V805" i="23"/>
  <c r="U805" i="23"/>
  <c r="T805" i="23"/>
  <c r="S805" i="23"/>
  <c r="R805" i="23"/>
  <c r="Q805" i="23"/>
  <c r="P805" i="23"/>
  <c r="O805" i="23"/>
  <c r="N805" i="23"/>
  <c r="M805" i="23"/>
  <c r="L805" i="23"/>
  <c r="K805" i="23"/>
  <c r="J805" i="23"/>
  <c r="I805" i="23"/>
  <c r="AI803" i="23"/>
  <c r="AH803" i="23"/>
  <c r="AG803" i="23"/>
  <c r="AF803" i="23"/>
  <c r="AE803" i="23"/>
  <c r="AD803" i="23"/>
  <c r="AC803" i="23"/>
  <c r="AB803" i="23"/>
  <c r="AA803" i="23"/>
  <c r="Z803" i="23"/>
  <c r="Y803" i="23"/>
  <c r="X803" i="23"/>
  <c r="W803" i="23"/>
  <c r="V803" i="23"/>
  <c r="U803" i="23"/>
  <c r="T803" i="23"/>
  <c r="S803" i="23"/>
  <c r="R803" i="23"/>
  <c r="Q803" i="23"/>
  <c r="P803" i="23"/>
  <c r="O803" i="23"/>
  <c r="N803" i="23"/>
  <c r="M803" i="23"/>
  <c r="L803" i="23"/>
  <c r="K803" i="23"/>
  <c r="J803" i="23"/>
  <c r="I803" i="23"/>
  <c r="H807" i="23"/>
  <c r="H805" i="23"/>
  <c r="H803" i="23"/>
  <c r="AI800" i="23"/>
  <c r="AH800" i="23"/>
  <c r="AG800" i="23"/>
  <c r="AF800" i="23"/>
  <c r="AE800" i="23"/>
  <c r="AD800" i="23"/>
  <c r="AC800" i="23"/>
  <c r="AB800" i="23"/>
  <c r="AA800" i="23"/>
  <c r="Z800" i="23"/>
  <c r="Y800" i="23"/>
  <c r="X800" i="23"/>
  <c r="W800" i="23"/>
  <c r="V800" i="23"/>
  <c r="U800" i="23"/>
  <c r="T800" i="23"/>
  <c r="S800" i="23"/>
  <c r="R800" i="23"/>
  <c r="Q800" i="23"/>
  <c r="P800" i="23"/>
  <c r="O800" i="23"/>
  <c r="N800" i="23"/>
  <c r="M800" i="23"/>
  <c r="L800" i="23"/>
  <c r="K800" i="23"/>
  <c r="J800" i="23"/>
  <c r="I800" i="23"/>
  <c r="AI798" i="23"/>
  <c r="AH798" i="23"/>
  <c r="AG798" i="23"/>
  <c r="AF798" i="23"/>
  <c r="AE798" i="23"/>
  <c r="AD798" i="23"/>
  <c r="AC798" i="23"/>
  <c r="AB798" i="23"/>
  <c r="AA798" i="23"/>
  <c r="Z798" i="23"/>
  <c r="Y798" i="23"/>
  <c r="X798" i="23"/>
  <c r="W798" i="23"/>
  <c r="V798" i="23"/>
  <c r="U798" i="23"/>
  <c r="T798" i="23"/>
  <c r="S798" i="23"/>
  <c r="R798" i="23"/>
  <c r="Q798" i="23"/>
  <c r="P798" i="23"/>
  <c r="O798" i="23"/>
  <c r="N798" i="23"/>
  <c r="M798" i="23"/>
  <c r="L798" i="23"/>
  <c r="K798" i="23"/>
  <c r="J798" i="23"/>
  <c r="I798" i="23"/>
  <c r="AI794" i="23"/>
  <c r="AH794" i="23"/>
  <c r="AG794" i="23"/>
  <c r="AF794" i="23"/>
  <c r="AE794" i="23"/>
  <c r="AD794" i="23"/>
  <c r="AC794" i="23"/>
  <c r="AB794" i="23"/>
  <c r="AA794" i="23"/>
  <c r="Z794" i="23"/>
  <c r="Y794" i="23"/>
  <c r="X794" i="23"/>
  <c r="W794" i="23"/>
  <c r="V794" i="23"/>
  <c r="U794" i="23"/>
  <c r="T794" i="23"/>
  <c r="S794" i="23"/>
  <c r="R794" i="23"/>
  <c r="Q794" i="23"/>
  <c r="P794" i="23"/>
  <c r="O794" i="23"/>
  <c r="N794" i="23"/>
  <c r="M794" i="23"/>
  <c r="L794" i="23"/>
  <c r="K794" i="23"/>
  <c r="J794" i="23"/>
  <c r="I794" i="23"/>
  <c r="H800" i="23"/>
  <c r="H798" i="23"/>
  <c r="H794" i="23"/>
  <c r="AI785" i="23"/>
  <c r="AH785" i="23"/>
  <c r="AG785" i="23"/>
  <c r="AF785" i="23"/>
  <c r="AE785" i="23"/>
  <c r="AD785" i="23"/>
  <c r="AC785" i="23"/>
  <c r="AB785" i="23"/>
  <c r="AA785" i="23"/>
  <c r="Z785" i="23"/>
  <c r="Y785" i="23"/>
  <c r="X785" i="23"/>
  <c r="W785" i="23"/>
  <c r="V785" i="23"/>
  <c r="U785" i="23"/>
  <c r="T785" i="23"/>
  <c r="S785" i="23"/>
  <c r="R785" i="23"/>
  <c r="Q785" i="23"/>
  <c r="P785" i="23"/>
  <c r="O785" i="23"/>
  <c r="N785" i="23"/>
  <c r="M785" i="23"/>
  <c r="L785" i="23"/>
  <c r="K785" i="23"/>
  <c r="J785" i="23"/>
  <c r="I785" i="23"/>
  <c r="H785" i="23"/>
  <c r="AI782" i="23"/>
  <c r="AH782" i="23"/>
  <c r="AG782" i="23"/>
  <c r="AF782" i="23"/>
  <c r="AE782" i="23"/>
  <c r="AD782" i="23"/>
  <c r="AC782" i="23"/>
  <c r="AB782" i="23"/>
  <c r="AA782" i="23"/>
  <c r="Z782" i="23"/>
  <c r="Y782" i="23"/>
  <c r="X782" i="23"/>
  <c r="W782" i="23"/>
  <c r="V782" i="23"/>
  <c r="U782" i="23"/>
  <c r="T782" i="23"/>
  <c r="S782" i="23"/>
  <c r="R782" i="23"/>
  <c r="Q782" i="23"/>
  <c r="P782" i="23"/>
  <c r="O782" i="23"/>
  <c r="N782" i="23"/>
  <c r="M782" i="23"/>
  <c r="L782" i="23"/>
  <c r="K782" i="23"/>
  <c r="J782" i="23"/>
  <c r="I782" i="23"/>
  <c r="AI780" i="23"/>
  <c r="AH780" i="23"/>
  <c r="AG780" i="23"/>
  <c r="AF780" i="23"/>
  <c r="AE780" i="23"/>
  <c r="AD780" i="23"/>
  <c r="AC780" i="23"/>
  <c r="AB780" i="23"/>
  <c r="AA780" i="23"/>
  <c r="Z780" i="23"/>
  <c r="Y780" i="23"/>
  <c r="X780" i="23"/>
  <c r="W780" i="23"/>
  <c r="V780" i="23"/>
  <c r="U780" i="23"/>
  <c r="T780" i="23"/>
  <c r="S780" i="23"/>
  <c r="R780" i="23"/>
  <c r="Q780" i="23"/>
  <c r="P780" i="23"/>
  <c r="O780" i="23"/>
  <c r="N780" i="23"/>
  <c r="M780" i="23"/>
  <c r="L780" i="23"/>
  <c r="K780" i="23"/>
  <c r="J780" i="23"/>
  <c r="I780" i="23"/>
  <c r="H782" i="23"/>
  <c r="H780" i="23"/>
  <c r="AI772" i="23"/>
  <c r="AH772" i="23"/>
  <c r="AG772" i="23"/>
  <c r="AF772" i="23"/>
  <c r="AE772" i="23"/>
  <c r="AD772" i="23"/>
  <c r="AC772" i="23"/>
  <c r="AB772" i="23"/>
  <c r="AA772" i="23"/>
  <c r="Z772" i="23"/>
  <c r="Y772" i="23"/>
  <c r="X772" i="23"/>
  <c r="W772" i="23"/>
  <c r="V772" i="23"/>
  <c r="U772" i="23"/>
  <c r="T772" i="23"/>
  <c r="S772" i="23"/>
  <c r="R772" i="23"/>
  <c r="Q772" i="23"/>
  <c r="P772" i="23"/>
  <c r="O772" i="23"/>
  <c r="N772" i="23"/>
  <c r="M772" i="23"/>
  <c r="L772" i="23"/>
  <c r="K772" i="23"/>
  <c r="J772" i="23"/>
  <c r="I772" i="23"/>
  <c r="AI770" i="23"/>
  <c r="AH770" i="23"/>
  <c r="AG770" i="23"/>
  <c r="AF770" i="23"/>
  <c r="AE770" i="23"/>
  <c r="AD770" i="23"/>
  <c r="AC770" i="23"/>
  <c r="AB770" i="23"/>
  <c r="AA770" i="23"/>
  <c r="Z770" i="23"/>
  <c r="Y770" i="23"/>
  <c r="X770" i="23"/>
  <c r="W770" i="23"/>
  <c r="V770" i="23"/>
  <c r="U770" i="23"/>
  <c r="T770" i="23"/>
  <c r="S770" i="23"/>
  <c r="R770" i="23"/>
  <c r="Q770" i="23"/>
  <c r="P770" i="23"/>
  <c r="O770" i="23"/>
  <c r="N770" i="23"/>
  <c r="M770" i="23"/>
  <c r="L770" i="23"/>
  <c r="K770" i="23"/>
  <c r="J770" i="23"/>
  <c r="I770" i="23"/>
  <c r="AI768" i="23"/>
  <c r="AH768" i="23"/>
  <c r="AG768" i="23"/>
  <c r="AF768" i="23"/>
  <c r="AE768" i="23"/>
  <c r="AD768" i="23"/>
  <c r="AC768" i="23"/>
  <c r="AB768" i="23"/>
  <c r="AA768" i="23"/>
  <c r="Z768" i="23"/>
  <c r="Y768" i="23"/>
  <c r="X768" i="23"/>
  <c r="W768" i="23"/>
  <c r="V768" i="23"/>
  <c r="U768" i="23"/>
  <c r="T768" i="23"/>
  <c r="S768" i="23"/>
  <c r="R768" i="23"/>
  <c r="Q768" i="23"/>
  <c r="P768" i="23"/>
  <c r="O768" i="23"/>
  <c r="N768" i="23"/>
  <c r="M768" i="23"/>
  <c r="L768" i="23"/>
  <c r="K768" i="23"/>
  <c r="J768" i="23"/>
  <c r="I768" i="23"/>
  <c r="AI765" i="23"/>
  <c r="AH765" i="23"/>
  <c r="AG765" i="23"/>
  <c r="AF765" i="23"/>
  <c r="AE765" i="23"/>
  <c r="AD765" i="23"/>
  <c r="AC765" i="23"/>
  <c r="AB765" i="23"/>
  <c r="AA765" i="23"/>
  <c r="Z765" i="23"/>
  <c r="Y765" i="23"/>
  <c r="X765" i="23"/>
  <c r="W765" i="23"/>
  <c r="V765" i="23"/>
  <c r="U765" i="23"/>
  <c r="T765" i="23"/>
  <c r="S765" i="23"/>
  <c r="R765" i="23"/>
  <c r="Q765" i="23"/>
  <c r="P765" i="23"/>
  <c r="O765" i="23"/>
  <c r="N765" i="23"/>
  <c r="M765" i="23"/>
  <c r="L765" i="23"/>
  <c r="K765" i="23"/>
  <c r="J765" i="23"/>
  <c r="I765" i="23"/>
  <c r="H772" i="23"/>
  <c r="H770" i="23"/>
  <c r="H768" i="23"/>
  <c r="H765" i="23"/>
  <c r="AI756" i="23"/>
  <c r="AH756" i="23"/>
  <c r="AG756" i="23"/>
  <c r="AF756" i="23"/>
  <c r="AE756" i="23"/>
  <c r="AD756" i="23"/>
  <c r="AC756" i="23"/>
  <c r="AB756" i="23"/>
  <c r="AA756" i="23"/>
  <c r="Z756" i="23"/>
  <c r="Y756" i="23"/>
  <c r="X756" i="23"/>
  <c r="W756" i="23"/>
  <c r="V756" i="23"/>
  <c r="U756" i="23"/>
  <c r="T756" i="23"/>
  <c r="S756" i="23"/>
  <c r="R756" i="23"/>
  <c r="Q756" i="23"/>
  <c r="P756" i="23"/>
  <c r="O756" i="23"/>
  <c r="N756" i="23"/>
  <c r="M756" i="23"/>
  <c r="L756" i="23"/>
  <c r="K756" i="23"/>
  <c r="J756" i="23"/>
  <c r="I756" i="23"/>
  <c r="AI754" i="23"/>
  <c r="AH754" i="23"/>
  <c r="AH753" i="23" s="1"/>
  <c r="AG754" i="23"/>
  <c r="AF754" i="23"/>
  <c r="AE754" i="23"/>
  <c r="AD754" i="23"/>
  <c r="AC754" i="23"/>
  <c r="AB754" i="23"/>
  <c r="AA754" i="23"/>
  <c r="Z754" i="23"/>
  <c r="Y754" i="23"/>
  <c r="X754" i="23"/>
  <c r="W754" i="23"/>
  <c r="V754" i="23"/>
  <c r="U754" i="23"/>
  <c r="T754" i="23"/>
  <c r="S754" i="23"/>
  <c r="R754" i="23"/>
  <c r="Q754" i="23"/>
  <c r="P754" i="23"/>
  <c r="O754" i="23"/>
  <c r="N754" i="23"/>
  <c r="M754" i="23"/>
  <c r="L754" i="23"/>
  <c r="K754" i="23"/>
  <c r="J754" i="23"/>
  <c r="I754" i="23"/>
  <c r="H756" i="23"/>
  <c r="H754" i="23"/>
  <c r="AI751" i="23"/>
  <c r="AH751" i="23"/>
  <c r="AG751" i="23"/>
  <c r="AF751" i="23"/>
  <c r="AE751" i="23"/>
  <c r="AD751" i="23"/>
  <c r="AC751" i="23"/>
  <c r="AB751" i="23"/>
  <c r="AA751" i="23"/>
  <c r="Z751" i="23"/>
  <c r="Y751" i="23"/>
  <c r="X751" i="23"/>
  <c r="W751" i="23"/>
  <c r="V751" i="23"/>
  <c r="U751" i="23"/>
  <c r="T751" i="23"/>
  <c r="S751" i="23"/>
  <c r="R751" i="23"/>
  <c r="Q751" i="23"/>
  <c r="P751" i="23"/>
  <c r="O751" i="23"/>
  <c r="N751" i="23"/>
  <c r="M751" i="23"/>
  <c r="L751" i="23"/>
  <c r="K751" i="23"/>
  <c r="J751" i="23"/>
  <c r="I751" i="23"/>
  <c r="AI744" i="23"/>
  <c r="AH744" i="23"/>
  <c r="AG744" i="23"/>
  <c r="AF744" i="23"/>
  <c r="AE744" i="23"/>
  <c r="AD744" i="23"/>
  <c r="AC744" i="23"/>
  <c r="AB744" i="23"/>
  <c r="AA744" i="23"/>
  <c r="Z744" i="23"/>
  <c r="Y744" i="23"/>
  <c r="X744" i="23"/>
  <c r="W744" i="23"/>
  <c r="V744" i="23"/>
  <c r="U744" i="23"/>
  <c r="T744" i="23"/>
  <c r="S744" i="23"/>
  <c r="R744" i="23"/>
  <c r="Q744" i="23"/>
  <c r="P744" i="23"/>
  <c r="O744" i="23"/>
  <c r="N744" i="23"/>
  <c r="M744" i="23"/>
  <c r="L744" i="23"/>
  <c r="K744" i="23"/>
  <c r="J744" i="23"/>
  <c r="I744" i="23"/>
  <c r="H751" i="23"/>
  <c r="H744" i="23"/>
  <c r="AI738" i="23"/>
  <c r="AH738" i="23"/>
  <c r="AG738" i="23"/>
  <c r="AF738" i="23"/>
  <c r="AE738" i="23"/>
  <c r="AD738" i="23"/>
  <c r="AC738" i="23"/>
  <c r="AB738" i="23"/>
  <c r="AA738" i="23"/>
  <c r="Z738" i="23"/>
  <c r="Y738" i="23"/>
  <c r="X738" i="23"/>
  <c r="W738" i="23"/>
  <c r="V738" i="23"/>
  <c r="U738" i="23"/>
  <c r="T738" i="23"/>
  <c r="S738" i="23"/>
  <c r="R738" i="23"/>
  <c r="Q738" i="23"/>
  <c r="P738" i="23"/>
  <c r="O738" i="23"/>
  <c r="N738" i="23"/>
  <c r="M738" i="23"/>
  <c r="L738" i="23"/>
  <c r="K738" i="23"/>
  <c r="J738" i="23"/>
  <c r="I738" i="23"/>
  <c r="AI736" i="23"/>
  <c r="AH736" i="23"/>
  <c r="AG736" i="23"/>
  <c r="AF736" i="23"/>
  <c r="AE736" i="23"/>
  <c r="AD736" i="23"/>
  <c r="AC736" i="23"/>
  <c r="AB736" i="23"/>
  <c r="AA736" i="23"/>
  <c r="Z736" i="23"/>
  <c r="Y736" i="23"/>
  <c r="X736" i="23"/>
  <c r="W736" i="23"/>
  <c r="V736" i="23"/>
  <c r="U736" i="23"/>
  <c r="T736" i="23"/>
  <c r="S736" i="23"/>
  <c r="R736" i="23"/>
  <c r="Q736" i="23"/>
  <c r="P736" i="23"/>
  <c r="O736" i="23"/>
  <c r="N736" i="23"/>
  <c r="M736" i="23"/>
  <c r="L736" i="23"/>
  <c r="K736" i="23"/>
  <c r="J736" i="23"/>
  <c r="I736" i="23"/>
  <c r="H738" i="23"/>
  <c r="H736" i="23"/>
  <c r="AI731" i="23"/>
  <c r="AH731" i="23"/>
  <c r="AG731" i="23"/>
  <c r="AF731" i="23"/>
  <c r="AE731" i="23"/>
  <c r="AD731" i="23"/>
  <c r="AC731" i="23"/>
  <c r="AB731" i="23"/>
  <c r="AA731" i="23"/>
  <c r="Z731" i="23"/>
  <c r="Y731" i="23"/>
  <c r="X731" i="23"/>
  <c r="W731" i="23"/>
  <c r="V731" i="23"/>
  <c r="U731" i="23"/>
  <c r="T731" i="23"/>
  <c r="S731" i="23"/>
  <c r="R731" i="23"/>
  <c r="Q731" i="23"/>
  <c r="P731" i="23"/>
  <c r="O731" i="23"/>
  <c r="N731" i="23"/>
  <c r="M731" i="23"/>
  <c r="L731" i="23"/>
  <c r="K731" i="23"/>
  <c r="J731" i="23"/>
  <c r="I731" i="23"/>
  <c r="AI729" i="23"/>
  <c r="AH729" i="23"/>
  <c r="AG729" i="23"/>
  <c r="AF729" i="23"/>
  <c r="AE729" i="23"/>
  <c r="AD729" i="23"/>
  <c r="AC729" i="23"/>
  <c r="AB729" i="23"/>
  <c r="AA729" i="23"/>
  <c r="Z729" i="23"/>
  <c r="Y729" i="23"/>
  <c r="X729" i="23"/>
  <c r="W729" i="23"/>
  <c r="V729" i="23"/>
  <c r="U729" i="23"/>
  <c r="T729" i="23"/>
  <c r="S729" i="23"/>
  <c r="R729" i="23"/>
  <c r="Q729" i="23"/>
  <c r="P729" i="23"/>
  <c r="O729" i="23"/>
  <c r="N729" i="23"/>
  <c r="M729" i="23"/>
  <c r="L729" i="23"/>
  <c r="K729" i="23"/>
  <c r="J729" i="23"/>
  <c r="I729" i="23"/>
  <c r="AI727" i="23"/>
  <c r="AH727" i="23"/>
  <c r="AG727" i="23"/>
  <c r="AF727" i="23"/>
  <c r="AE727" i="23"/>
  <c r="AD727" i="23"/>
  <c r="AC727" i="23"/>
  <c r="AB727" i="23"/>
  <c r="AA727" i="23"/>
  <c r="Z727" i="23"/>
  <c r="Y727" i="23"/>
  <c r="X727" i="23"/>
  <c r="W727" i="23"/>
  <c r="V727" i="23"/>
  <c r="U727" i="23"/>
  <c r="T727" i="23"/>
  <c r="S727" i="23"/>
  <c r="R727" i="23"/>
  <c r="Q727" i="23"/>
  <c r="P727" i="23"/>
  <c r="O727" i="23"/>
  <c r="N727" i="23"/>
  <c r="M727" i="23"/>
  <c r="L727" i="23"/>
  <c r="K727" i="23"/>
  <c r="J727" i="23"/>
  <c r="I727" i="23"/>
  <c r="H731" i="23"/>
  <c r="H729" i="23"/>
  <c r="H727" i="23"/>
  <c r="AH724" i="23"/>
  <c r="AG724" i="23"/>
  <c r="AF724" i="23"/>
  <c r="AE724" i="23"/>
  <c r="AD724" i="23"/>
  <c r="AC724" i="23"/>
  <c r="AB724" i="23"/>
  <c r="AA724" i="23"/>
  <c r="Z724" i="23"/>
  <c r="Y724" i="23"/>
  <c r="X724" i="23"/>
  <c r="W724" i="23"/>
  <c r="V724" i="23"/>
  <c r="U724" i="23"/>
  <c r="T724" i="23"/>
  <c r="S724" i="23"/>
  <c r="R724" i="23"/>
  <c r="Q724" i="23"/>
  <c r="P724" i="23"/>
  <c r="O724" i="23"/>
  <c r="N724" i="23"/>
  <c r="M724" i="23"/>
  <c r="L724" i="23"/>
  <c r="K724" i="23"/>
  <c r="J724" i="23"/>
  <c r="I724" i="23"/>
  <c r="H724" i="23"/>
  <c r="AI719" i="23"/>
  <c r="AH719" i="23"/>
  <c r="AG719" i="23"/>
  <c r="AF719" i="23"/>
  <c r="AE719" i="23"/>
  <c r="AD719" i="23"/>
  <c r="AC719" i="23"/>
  <c r="AB719" i="23"/>
  <c r="AB718" i="23" s="1"/>
  <c r="AA719" i="23"/>
  <c r="AA718" i="23" s="1"/>
  <c r="Z719" i="23"/>
  <c r="Z718" i="23" s="1"/>
  <c r="Y719" i="23"/>
  <c r="Y718" i="23" s="1"/>
  <c r="X719" i="23"/>
  <c r="X718" i="23" s="1"/>
  <c r="W719" i="23"/>
  <c r="W718" i="23" s="1"/>
  <c r="V719" i="23"/>
  <c r="V718" i="23" s="1"/>
  <c r="U719" i="23"/>
  <c r="U718" i="23" s="1"/>
  <c r="T719" i="23"/>
  <c r="T718" i="23" s="1"/>
  <c r="S719" i="23"/>
  <c r="S718" i="23" s="1"/>
  <c r="R719" i="23"/>
  <c r="R718" i="23" s="1"/>
  <c r="Q719" i="23"/>
  <c r="Q718" i="23" s="1"/>
  <c r="P719" i="23"/>
  <c r="P718" i="23" s="1"/>
  <c r="O719" i="23"/>
  <c r="O718" i="23" s="1"/>
  <c r="N719" i="23"/>
  <c r="N718" i="23" s="1"/>
  <c r="M719" i="23"/>
  <c r="M718" i="23" s="1"/>
  <c r="L719" i="23"/>
  <c r="L718" i="23" s="1"/>
  <c r="K719" i="23"/>
  <c r="K718" i="23" s="1"/>
  <c r="J719" i="23"/>
  <c r="J718" i="23" s="1"/>
  <c r="I719" i="23"/>
  <c r="I718" i="23" s="1"/>
  <c r="H719" i="23"/>
  <c r="AI718" i="23"/>
  <c r="AH718" i="23"/>
  <c r="AG718" i="23"/>
  <c r="AF718" i="23"/>
  <c r="AE718" i="23"/>
  <c r="AD718" i="23"/>
  <c r="AC718" i="23"/>
  <c r="AI715" i="23"/>
  <c r="AH715" i="23"/>
  <c r="AG715" i="23"/>
  <c r="AF715" i="23"/>
  <c r="AE715" i="23"/>
  <c r="AD715" i="23"/>
  <c r="AC715" i="23"/>
  <c r="AB715" i="23"/>
  <c r="AA715" i="23"/>
  <c r="Z715" i="23"/>
  <c r="Y715" i="23"/>
  <c r="X715" i="23"/>
  <c r="W715" i="23"/>
  <c r="V715" i="23"/>
  <c r="U715" i="23"/>
  <c r="T715" i="23"/>
  <c r="S715" i="23"/>
  <c r="R715" i="23"/>
  <c r="Q715" i="23"/>
  <c r="P715" i="23"/>
  <c r="O715" i="23"/>
  <c r="N715" i="23"/>
  <c r="M715" i="23"/>
  <c r="L715" i="23"/>
  <c r="K715" i="23"/>
  <c r="J715" i="23"/>
  <c r="I715" i="23"/>
  <c r="AI711" i="23"/>
  <c r="AI710" i="23" s="1"/>
  <c r="AH711" i="23"/>
  <c r="AH710" i="23" s="1"/>
  <c r="AG711" i="23"/>
  <c r="AG710" i="23" s="1"/>
  <c r="AF711" i="23"/>
  <c r="AE711" i="23"/>
  <c r="AE710" i="23" s="1"/>
  <c r="AD711" i="23"/>
  <c r="AD710" i="23" s="1"/>
  <c r="AC711" i="23"/>
  <c r="AC710" i="23" s="1"/>
  <c r="AB711" i="23"/>
  <c r="AB710" i="23" s="1"/>
  <c r="AA711" i="23"/>
  <c r="AA710" i="23" s="1"/>
  <c r="Z711" i="23"/>
  <c r="Z710" i="23" s="1"/>
  <c r="Y711" i="23"/>
  <c r="Y710" i="23" s="1"/>
  <c r="X711" i="23"/>
  <c r="X710" i="23" s="1"/>
  <c r="W711" i="23"/>
  <c r="W710" i="23" s="1"/>
  <c r="V711" i="23"/>
  <c r="V710" i="23" s="1"/>
  <c r="U711" i="23"/>
  <c r="U710" i="23" s="1"/>
  <c r="T711" i="23"/>
  <c r="T710" i="23" s="1"/>
  <c r="S711" i="23"/>
  <c r="S710" i="23" s="1"/>
  <c r="R711" i="23"/>
  <c r="R710" i="23" s="1"/>
  <c r="Q711" i="23"/>
  <c r="Q710" i="23" s="1"/>
  <c r="P711" i="23"/>
  <c r="P710" i="23" s="1"/>
  <c r="N711" i="23"/>
  <c r="N710" i="23" s="1"/>
  <c r="M711" i="23"/>
  <c r="M710" i="23" s="1"/>
  <c r="L711" i="23"/>
  <c r="L710" i="23" s="1"/>
  <c r="K711" i="23"/>
  <c r="K710" i="23" s="1"/>
  <c r="J711" i="23"/>
  <c r="J710" i="23" s="1"/>
  <c r="I711" i="23"/>
  <c r="AF710" i="23"/>
  <c r="H715" i="23"/>
  <c r="H710" i="23"/>
  <c r="AI700" i="23"/>
  <c r="AH700" i="23"/>
  <c r="AG700" i="23"/>
  <c r="AF700" i="23"/>
  <c r="AE700" i="23"/>
  <c r="AD700" i="23"/>
  <c r="AC700" i="23"/>
  <c r="AB700" i="23"/>
  <c r="AA700" i="23"/>
  <c r="Z700" i="23"/>
  <c r="Y700" i="23"/>
  <c r="X700" i="23"/>
  <c r="W700" i="23"/>
  <c r="V700" i="23"/>
  <c r="U700" i="23"/>
  <c r="T700" i="23"/>
  <c r="S700" i="23"/>
  <c r="R700" i="23"/>
  <c r="Q700" i="23"/>
  <c r="P700" i="23"/>
  <c r="O700" i="23"/>
  <c r="N700" i="23"/>
  <c r="M700" i="23"/>
  <c r="L700" i="23"/>
  <c r="K700" i="23"/>
  <c r="J700" i="23"/>
  <c r="I700" i="23"/>
  <c r="AI695" i="23"/>
  <c r="AH695" i="23"/>
  <c r="AG695" i="23"/>
  <c r="AF695" i="23"/>
  <c r="AE695" i="23"/>
  <c r="AD695" i="23"/>
  <c r="AC695" i="23"/>
  <c r="AB695" i="23"/>
  <c r="AA695" i="23"/>
  <c r="Z695" i="23"/>
  <c r="Y695" i="23"/>
  <c r="X695" i="23"/>
  <c r="W695" i="23"/>
  <c r="V695" i="23"/>
  <c r="U695" i="23"/>
  <c r="T695" i="23"/>
  <c r="S695" i="23"/>
  <c r="R695" i="23"/>
  <c r="Q695" i="23"/>
  <c r="P695" i="23"/>
  <c r="O695" i="23"/>
  <c r="N695" i="23"/>
  <c r="M695" i="23"/>
  <c r="L695" i="23"/>
  <c r="K695" i="23"/>
  <c r="J695" i="23"/>
  <c r="I695" i="23"/>
  <c r="H695" i="23"/>
  <c r="AI685" i="23"/>
  <c r="AH685" i="23"/>
  <c r="AG685" i="23"/>
  <c r="AF685" i="23"/>
  <c r="AE685" i="23"/>
  <c r="AD685" i="23"/>
  <c r="AC685" i="23"/>
  <c r="AB685" i="23"/>
  <c r="AA685" i="23"/>
  <c r="Z685" i="23"/>
  <c r="Y685" i="23"/>
  <c r="X685" i="23"/>
  <c r="W685" i="23"/>
  <c r="V685" i="23"/>
  <c r="U685" i="23"/>
  <c r="T685" i="23"/>
  <c r="S685" i="23"/>
  <c r="R685" i="23"/>
  <c r="Q685" i="23"/>
  <c r="P685" i="23"/>
  <c r="N685" i="23"/>
  <c r="M685" i="23"/>
  <c r="L685" i="23"/>
  <c r="K685" i="23"/>
  <c r="J685" i="23"/>
  <c r="I685" i="23"/>
  <c r="H685" i="23"/>
  <c r="AI681" i="23"/>
  <c r="AH681" i="23"/>
  <c r="AG681" i="23"/>
  <c r="AF681" i="23"/>
  <c r="AE681" i="23"/>
  <c r="AD681" i="23"/>
  <c r="AC681" i="23"/>
  <c r="AB681" i="23"/>
  <c r="AA681" i="23"/>
  <c r="AA679" i="23" s="1"/>
  <c r="Z681" i="23"/>
  <c r="Z679" i="23" s="1"/>
  <c r="Y681" i="23"/>
  <c r="X681" i="23"/>
  <c r="X679" i="23" s="1"/>
  <c r="W681" i="23"/>
  <c r="W679" i="23" s="1"/>
  <c r="V681" i="23"/>
  <c r="V679" i="23" s="1"/>
  <c r="U681" i="23"/>
  <c r="T681" i="23"/>
  <c r="T679" i="23" s="1"/>
  <c r="S681" i="23"/>
  <c r="S679" i="23" s="1"/>
  <c r="R681" i="23"/>
  <c r="R679" i="23" s="1"/>
  <c r="Q681" i="23"/>
  <c r="P681" i="23"/>
  <c r="P679" i="23" s="1"/>
  <c r="O681" i="23"/>
  <c r="O679" i="23" s="1"/>
  <c r="N681" i="23"/>
  <c r="N679" i="23" s="1"/>
  <c r="M681" i="23"/>
  <c r="M679" i="23" s="1"/>
  <c r="L681" i="23"/>
  <c r="L679" i="23" s="1"/>
  <c r="K681" i="23"/>
  <c r="K679" i="23" s="1"/>
  <c r="J681" i="23"/>
  <c r="I681" i="23"/>
  <c r="I679" i="23" s="1"/>
  <c r="H681" i="23"/>
  <c r="AI679" i="23"/>
  <c r="AH679" i="23"/>
  <c r="AG679" i="23"/>
  <c r="AF679" i="23"/>
  <c r="AE679" i="23"/>
  <c r="AD679" i="23"/>
  <c r="AC679" i="23"/>
  <c r="J679" i="23"/>
  <c r="AI676" i="23"/>
  <c r="AH676" i="23"/>
  <c r="AG676" i="23"/>
  <c r="AF676" i="23"/>
  <c r="AE676" i="23"/>
  <c r="AD676" i="23"/>
  <c r="AC676" i="23"/>
  <c r="AB676" i="23"/>
  <c r="AA676" i="23"/>
  <c r="Z676" i="23"/>
  <c r="Y676" i="23"/>
  <c r="X676" i="23"/>
  <c r="W676" i="23"/>
  <c r="V676" i="23"/>
  <c r="U676" i="23"/>
  <c r="T676" i="23"/>
  <c r="S676" i="23"/>
  <c r="R676" i="23"/>
  <c r="Q676" i="23"/>
  <c r="P676" i="23"/>
  <c r="O676" i="23"/>
  <c r="N676" i="23"/>
  <c r="M676" i="23"/>
  <c r="L676" i="23"/>
  <c r="K676" i="23"/>
  <c r="J676" i="23"/>
  <c r="I676" i="23"/>
  <c r="H676" i="23"/>
  <c r="AI674" i="23"/>
  <c r="AH674" i="23"/>
  <c r="AG674" i="23"/>
  <c r="AF674" i="23"/>
  <c r="AE674" i="23"/>
  <c r="AD674" i="23"/>
  <c r="AC674" i="23"/>
  <c r="AB674" i="23"/>
  <c r="AA674" i="23"/>
  <c r="Z674" i="23"/>
  <c r="Y674" i="23"/>
  <c r="X674" i="23"/>
  <c r="W674" i="23"/>
  <c r="V674" i="23"/>
  <c r="U674" i="23"/>
  <c r="T674" i="23"/>
  <c r="S674" i="23"/>
  <c r="R674" i="23"/>
  <c r="Q674" i="23"/>
  <c r="P674" i="23"/>
  <c r="O674" i="23"/>
  <c r="N674" i="23"/>
  <c r="M674" i="23"/>
  <c r="L674" i="23"/>
  <c r="K674" i="23"/>
  <c r="J674" i="23"/>
  <c r="I674" i="23"/>
  <c r="H674" i="23"/>
  <c r="AI672" i="23"/>
  <c r="AH672" i="23"/>
  <c r="AG672" i="23"/>
  <c r="AF672" i="23"/>
  <c r="AE672" i="23"/>
  <c r="AD672" i="23"/>
  <c r="AC672" i="23"/>
  <c r="AB672" i="23"/>
  <c r="AA672" i="23"/>
  <c r="Z672" i="23"/>
  <c r="Y672" i="23"/>
  <c r="X672" i="23"/>
  <c r="W672" i="23"/>
  <c r="V672" i="23"/>
  <c r="U672" i="23"/>
  <c r="T672" i="23"/>
  <c r="S672" i="23"/>
  <c r="R672" i="23"/>
  <c r="Q672" i="23"/>
  <c r="P672" i="23"/>
  <c r="O672" i="23"/>
  <c r="N672" i="23"/>
  <c r="M672" i="23"/>
  <c r="L672" i="23"/>
  <c r="K672" i="23"/>
  <c r="J672" i="23"/>
  <c r="I672" i="23"/>
  <c r="H672" i="23"/>
  <c r="AI670" i="23"/>
  <c r="AH670" i="23"/>
  <c r="AG670" i="23"/>
  <c r="AF670" i="23"/>
  <c r="AE670" i="23"/>
  <c r="AD670" i="23"/>
  <c r="AC670" i="23"/>
  <c r="AB670" i="23"/>
  <c r="AA670" i="23"/>
  <c r="Z670" i="23"/>
  <c r="Y670" i="23"/>
  <c r="X670" i="23"/>
  <c r="W670" i="23"/>
  <c r="V670" i="23"/>
  <c r="U670" i="23"/>
  <c r="T670" i="23"/>
  <c r="S670" i="23"/>
  <c r="R670" i="23"/>
  <c r="Q670" i="23"/>
  <c r="P670" i="23"/>
  <c r="O670" i="23"/>
  <c r="N670" i="23"/>
  <c r="M670" i="23"/>
  <c r="L670" i="23"/>
  <c r="K670" i="23"/>
  <c r="J670" i="23"/>
  <c r="I670" i="23"/>
  <c r="H670" i="23"/>
  <c r="AI668" i="23"/>
  <c r="AH668" i="23"/>
  <c r="AG668" i="23"/>
  <c r="AF668" i="23"/>
  <c r="AE668" i="23"/>
  <c r="AE667" i="23" s="1"/>
  <c r="AD668" i="23"/>
  <c r="AD667" i="23" s="1"/>
  <c r="AC668" i="23"/>
  <c r="AC667" i="23" s="1"/>
  <c r="AB668" i="23"/>
  <c r="AB667" i="23" s="1"/>
  <c r="AA668" i="23"/>
  <c r="AA667" i="23" s="1"/>
  <c r="Z668" i="23"/>
  <c r="Z667" i="23" s="1"/>
  <c r="Y668" i="23"/>
  <c r="Y667" i="23" s="1"/>
  <c r="X668" i="23"/>
  <c r="W668" i="23"/>
  <c r="W667" i="23" s="1"/>
  <c r="V668" i="23"/>
  <c r="V667" i="23" s="1"/>
  <c r="U668" i="23"/>
  <c r="T668" i="23"/>
  <c r="S668" i="23"/>
  <c r="S667" i="23" s="1"/>
  <c r="R668" i="23"/>
  <c r="R667" i="23" s="1"/>
  <c r="Q668" i="23"/>
  <c r="P668" i="23"/>
  <c r="O668" i="23"/>
  <c r="O667" i="23" s="1"/>
  <c r="N668" i="23"/>
  <c r="N667" i="23" s="1"/>
  <c r="M668" i="23"/>
  <c r="L668" i="23"/>
  <c r="K668" i="23"/>
  <c r="K667" i="23" s="1"/>
  <c r="J668" i="23"/>
  <c r="J667" i="23" s="1"/>
  <c r="I668" i="23"/>
  <c r="H668" i="23"/>
  <c r="AI667" i="23"/>
  <c r="AH667" i="23"/>
  <c r="AG667" i="23"/>
  <c r="AI665" i="23"/>
  <c r="AH665" i="23"/>
  <c r="AG665" i="23"/>
  <c r="AF665" i="23"/>
  <c r="AE665" i="23"/>
  <c r="AD665" i="23"/>
  <c r="AC665" i="23"/>
  <c r="AB665" i="23"/>
  <c r="AA665" i="23"/>
  <c r="Z665" i="23"/>
  <c r="Y665" i="23"/>
  <c r="X665" i="23"/>
  <c r="W665" i="23"/>
  <c r="V665" i="23"/>
  <c r="U665" i="23"/>
  <c r="T665" i="23"/>
  <c r="S665" i="23"/>
  <c r="R665" i="23"/>
  <c r="Q665" i="23"/>
  <c r="P665" i="23"/>
  <c r="O665" i="23"/>
  <c r="N665" i="23"/>
  <c r="M665" i="23"/>
  <c r="L665" i="23"/>
  <c r="K665" i="23"/>
  <c r="J665" i="23"/>
  <c r="I665" i="23"/>
  <c r="H665" i="23"/>
  <c r="AI655" i="23"/>
  <c r="AH655" i="23"/>
  <c r="AG655" i="23"/>
  <c r="AF655" i="23"/>
  <c r="AE655" i="23"/>
  <c r="AD655" i="23"/>
  <c r="AC655" i="23"/>
  <c r="AB655" i="23"/>
  <c r="AA655" i="23"/>
  <c r="Z655" i="23"/>
  <c r="Y655" i="23"/>
  <c r="X655" i="23"/>
  <c r="W655" i="23"/>
  <c r="V655" i="23"/>
  <c r="U655" i="23"/>
  <c r="T655" i="23"/>
  <c r="S655" i="23"/>
  <c r="R655" i="23"/>
  <c r="Q655" i="23"/>
  <c r="P655" i="23"/>
  <c r="O655" i="23"/>
  <c r="N655" i="23"/>
  <c r="M655" i="23"/>
  <c r="L655" i="23"/>
  <c r="K655" i="23"/>
  <c r="J655" i="23"/>
  <c r="I655" i="23"/>
  <c r="H655" i="23"/>
  <c r="AI653" i="23"/>
  <c r="AH653" i="23"/>
  <c r="AG653" i="23"/>
  <c r="AF653" i="23"/>
  <c r="AE653" i="23"/>
  <c r="AD653" i="23"/>
  <c r="AC653" i="23"/>
  <c r="AB653" i="23"/>
  <c r="AA653" i="23"/>
  <c r="Z653" i="23"/>
  <c r="Y653" i="23"/>
  <c r="X653" i="23"/>
  <c r="W653" i="23"/>
  <c r="V653" i="23"/>
  <c r="U653" i="23"/>
  <c r="T653" i="23"/>
  <c r="S653" i="23"/>
  <c r="R653" i="23"/>
  <c r="Q653" i="23"/>
  <c r="P653" i="23"/>
  <c r="O653" i="23"/>
  <c r="N653" i="23"/>
  <c r="M653" i="23"/>
  <c r="L653" i="23"/>
  <c r="K653" i="23"/>
  <c r="J653" i="23"/>
  <c r="I653" i="23"/>
  <c r="H653" i="23"/>
  <c r="AI651" i="23"/>
  <c r="AH651" i="23"/>
  <c r="AG651" i="23"/>
  <c r="AF651" i="23"/>
  <c r="AE651" i="23"/>
  <c r="AD651" i="23"/>
  <c r="AC651" i="23"/>
  <c r="AB651" i="23"/>
  <c r="AA651" i="23"/>
  <c r="Z651" i="23"/>
  <c r="Y651" i="23"/>
  <c r="X651" i="23"/>
  <c r="W651" i="23"/>
  <c r="V651" i="23"/>
  <c r="U651" i="23"/>
  <c r="T651" i="23"/>
  <c r="S651" i="23"/>
  <c r="R651" i="23"/>
  <c r="Q651" i="23"/>
  <c r="P651" i="23"/>
  <c r="O651" i="23"/>
  <c r="N651" i="23"/>
  <c r="M651" i="23"/>
  <c r="L651" i="23"/>
  <c r="K651" i="23"/>
  <c r="J651" i="23"/>
  <c r="I651" i="23"/>
  <c r="H651" i="23"/>
  <c r="AI649" i="23"/>
  <c r="AH649" i="23"/>
  <c r="AG649" i="23"/>
  <c r="AF649" i="23"/>
  <c r="AE649" i="23"/>
  <c r="AD649" i="23"/>
  <c r="AC649" i="23"/>
  <c r="AB649" i="23"/>
  <c r="AA649" i="23"/>
  <c r="AA648" i="23" s="1"/>
  <c r="Z649" i="23"/>
  <c r="Y649" i="23"/>
  <c r="X649" i="23"/>
  <c r="W649" i="23"/>
  <c r="W648" i="23" s="1"/>
  <c r="V649" i="23"/>
  <c r="V648" i="23" s="1"/>
  <c r="U649" i="23"/>
  <c r="T649" i="23"/>
  <c r="S649" i="23"/>
  <c r="S648" i="23" s="1"/>
  <c r="R649" i="23"/>
  <c r="Q649" i="23"/>
  <c r="P649" i="23"/>
  <c r="O649" i="23"/>
  <c r="O648" i="23" s="1"/>
  <c r="N649" i="23"/>
  <c r="N648" i="23" s="1"/>
  <c r="M649" i="23"/>
  <c r="L649" i="23"/>
  <c r="K649" i="23"/>
  <c r="J649" i="23"/>
  <c r="I649" i="23"/>
  <c r="H649" i="23"/>
  <c r="AI648" i="23"/>
  <c r="AH648" i="23"/>
  <c r="AG648" i="23"/>
  <c r="AF648" i="23"/>
  <c r="AE648" i="23"/>
  <c r="AD648" i="23"/>
  <c r="AI646" i="23"/>
  <c r="AH646" i="23"/>
  <c r="AG646" i="23"/>
  <c r="AF646" i="23"/>
  <c r="AE646" i="23"/>
  <c r="AD646" i="23"/>
  <c r="AC646" i="23"/>
  <c r="AB646" i="23"/>
  <c r="AA646" i="23"/>
  <c r="Z646" i="23"/>
  <c r="Y646" i="23"/>
  <c r="X646" i="23"/>
  <c r="W646" i="23"/>
  <c r="V646" i="23"/>
  <c r="U646" i="23"/>
  <c r="T646" i="23"/>
  <c r="S646" i="23"/>
  <c r="R646" i="23"/>
  <c r="Q646" i="23"/>
  <c r="P646" i="23"/>
  <c r="O646" i="23"/>
  <c r="N646" i="23"/>
  <c r="M646" i="23"/>
  <c r="L646" i="23"/>
  <c r="K646" i="23"/>
  <c r="J646" i="23"/>
  <c r="I646" i="23"/>
  <c r="H646" i="23"/>
  <c r="AI644" i="23"/>
  <c r="AH644" i="23"/>
  <c r="AG644" i="23"/>
  <c r="AF644" i="23"/>
  <c r="AE644" i="23"/>
  <c r="AD644" i="23"/>
  <c r="AC644" i="23"/>
  <c r="AB644" i="23"/>
  <c r="AA644" i="23"/>
  <c r="Z644" i="23"/>
  <c r="Y644" i="23"/>
  <c r="X644" i="23"/>
  <c r="W644" i="23"/>
  <c r="V644" i="23"/>
  <c r="U644" i="23"/>
  <c r="T644" i="23"/>
  <c r="S644" i="23"/>
  <c r="R644" i="23"/>
  <c r="Q644" i="23"/>
  <c r="P644" i="23"/>
  <c r="O644" i="23"/>
  <c r="N644" i="23"/>
  <c r="M644" i="23"/>
  <c r="L644" i="23"/>
  <c r="K644" i="23"/>
  <c r="J644" i="23"/>
  <c r="I644" i="23"/>
  <c r="H644" i="23"/>
  <c r="AI641" i="23"/>
  <c r="AH641" i="23"/>
  <c r="AG641" i="23"/>
  <c r="AF641" i="23"/>
  <c r="AE641" i="23"/>
  <c r="AD641" i="23"/>
  <c r="AC641" i="23"/>
  <c r="AB641" i="23"/>
  <c r="AA641" i="23"/>
  <c r="Z641" i="23"/>
  <c r="Y641" i="23"/>
  <c r="X641" i="23"/>
  <c r="W641" i="23"/>
  <c r="V641" i="23"/>
  <c r="U641" i="23"/>
  <c r="T641" i="23"/>
  <c r="S641" i="23"/>
  <c r="R641" i="23"/>
  <c r="Q641" i="23"/>
  <c r="P641" i="23"/>
  <c r="O641" i="23"/>
  <c r="N641" i="23"/>
  <c r="M641" i="23"/>
  <c r="L641" i="23"/>
  <c r="K641" i="23"/>
  <c r="J641" i="23"/>
  <c r="I641" i="23"/>
  <c r="H641" i="23"/>
  <c r="AI638" i="23"/>
  <c r="AH638" i="23"/>
  <c r="AG638" i="23"/>
  <c r="AF638" i="23"/>
  <c r="AE638" i="23"/>
  <c r="AD638" i="23"/>
  <c r="AC638" i="23"/>
  <c r="AB638" i="23"/>
  <c r="AA638" i="23"/>
  <c r="Z638" i="23"/>
  <c r="Y638" i="23"/>
  <c r="X638" i="23"/>
  <c r="W638" i="23"/>
  <c r="V638" i="23"/>
  <c r="U638" i="23"/>
  <c r="T638" i="23"/>
  <c r="S638" i="23"/>
  <c r="R638" i="23"/>
  <c r="Q638" i="23"/>
  <c r="P638" i="23"/>
  <c r="O638" i="23"/>
  <c r="N638" i="23"/>
  <c r="M638" i="23"/>
  <c r="L638" i="23"/>
  <c r="K638" i="23"/>
  <c r="J638" i="23"/>
  <c r="I638" i="23"/>
  <c r="H638" i="23"/>
  <c r="AI636" i="23"/>
  <c r="AH636" i="23"/>
  <c r="AG636" i="23"/>
  <c r="AF636" i="23"/>
  <c r="AE636" i="23"/>
  <c r="AD636" i="23"/>
  <c r="AC636" i="23"/>
  <c r="AB636" i="23"/>
  <c r="AA636" i="23"/>
  <c r="Z636" i="23"/>
  <c r="Y636" i="23"/>
  <c r="X636" i="23"/>
  <c r="W636" i="23"/>
  <c r="V636" i="23"/>
  <c r="U636" i="23"/>
  <c r="T636" i="23"/>
  <c r="S636" i="23"/>
  <c r="R636" i="23"/>
  <c r="Q636" i="23"/>
  <c r="P636" i="23"/>
  <c r="O636" i="23"/>
  <c r="N636" i="23"/>
  <c r="M636" i="23"/>
  <c r="L636" i="23"/>
  <c r="K636" i="23"/>
  <c r="J636" i="23"/>
  <c r="I636" i="23"/>
  <c r="H636" i="23"/>
  <c r="AI633" i="23"/>
  <c r="AH633" i="23"/>
  <c r="AG633" i="23"/>
  <c r="AF633" i="23"/>
  <c r="AE633" i="23"/>
  <c r="AD633" i="23"/>
  <c r="AC633" i="23"/>
  <c r="AB633" i="23"/>
  <c r="AA633" i="23"/>
  <c r="Z633" i="23"/>
  <c r="Y633" i="23"/>
  <c r="X633" i="23"/>
  <c r="W633" i="23"/>
  <c r="V633" i="23"/>
  <c r="U633" i="23"/>
  <c r="T633" i="23"/>
  <c r="S633" i="23"/>
  <c r="R633" i="23"/>
  <c r="Q633" i="23"/>
  <c r="P633" i="23"/>
  <c r="O633" i="23"/>
  <c r="N633" i="23"/>
  <c r="M633" i="23"/>
  <c r="L633" i="23"/>
  <c r="K633" i="23"/>
  <c r="J633" i="23"/>
  <c r="I633" i="23"/>
  <c r="H633" i="23"/>
  <c r="AI631" i="23"/>
  <c r="AH631" i="23"/>
  <c r="AG631" i="23"/>
  <c r="AF631" i="23"/>
  <c r="AE631" i="23"/>
  <c r="AD631" i="23"/>
  <c r="AC631" i="23"/>
  <c r="AB631" i="23"/>
  <c r="AA631" i="23"/>
  <c r="Z631" i="23"/>
  <c r="Y631" i="23"/>
  <c r="X631" i="23"/>
  <c r="W631" i="23"/>
  <c r="V631" i="23"/>
  <c r="U631" i="23"/>
  <c r="T631" i="23"/>
  <c r="S631" i="23"/>
  <c r="R631" i="23"/>
  <c r="Q631" i="23"/>
  <c r="P631" i="23"/>
  <c r="O631" i="23"/>
  <c r="N631" i="23"/>
  <c r="M631" i="23"/>
  <c r="L631" i="23"/>
  <c r="K631" i="23"/>
  <c r="J631" i="23"/>
  <c r="I631" i="23"/>
  <c r="H631" i="23"/>
  <c r="AI629" i="23"/>
  <c r="AH629" i="23"/>
  <c r="AG629" i="23"/>
  <c r="AF629" i="23"/>
  <c r="AE629" i="23"/>
  <c r="AD629" i="23"/>
  <c r="AC629" i="23"/>
  <c r="AB629" i="23"/>
  <c r="AA629" i="23"/>
  <c r="Z629" i="23"/>
  <c r="Y629" i="23"/>
  <c r="X629" i="23"/>
  <c r="W629" i="23"/>
  <c r="V629" i="23"/>
  <c r="U629" i="23"/>
  <c r="T629" i="23"/>
  <c r="S629" i="23"/>
  <c r="R629" i="23"/>
  <c r="Q629" i="23"/>
  <c r="P629" i="23"/>
  <c r="O629" i="23"/>
  <c r="N629" i="23"/>
  <c r="M629" i="23"/>
  <c r="L629" i="23"/>
  <c r="K629" i="23"/>
  <c r="J629" i="23"/>
  <c r="I629" i="23"/>
  <c r="H629" i="23"/>
  <c r="AI626" i="23"/>
  <c r="AH626" i="23"/>
  <c r="AG626" i="23"/>
  <c r="AF626" i="23"/>
  <c r="AE626" i="23"/>
  <c r="AD626" i="23"/>
  <c r="AC626" i="23"/>
  <c r="AB626" i="23"/>
  <c r="AA626" i="23"/>
  <c r="AA625" i="23" s="1"/>
  <c r="Z626" i="23"/>
  <c r="Y626" i="23"/>
  <c r="X626" i="23"/>
  <c r="W626" i="23"/>
  <c r="W625" i="23" s="1"/>
  <c r="V626" i="23"/>
  <c r="V625" i="23" s="1"/>
  <c r="U626" i="23"/>
  <c r="T626" i="23"/>
  <c r="S626" i="23"/>
  <c r="S625" i="23" s="1"/>
  <c r="R626" i="23"/>
  <c r="Q626" i="23"/>
  <c r="P626" i="23"/>
  <c r="O626" i="23"/>
  <c r="O625" i="23" s="1"/>
  <c r="N626" i="23"/>
  <c r="M626" i="23"/>
  <c r="L626" i="23"/>
  <c r="K626" i="23"/>
  <c r="K625" i="23" s="1"/>
  <c r="J626" i="23"/>
  <c r="J625" i="23" s="1"/>
  <c r="I626" i="23"/>
  <c r="H626" i="23"/>
  <c r="AI625" i="23"/>
  <c r="AH625" i="23"/>
  <c r="AG625" i="23"/>
  <c r="AF625" i="23"/>
  <c r="AE625" i="23"/>
  <c r="AD625" i="23"/>
  <c r="AC625" i="23"/>
  <c r="AI622" i="23"/>
  <c r="AH622" i="23"/>
  <c r="AG622" i="23"/>
  <c r="AF622" i="23"/>
  <c r="AE622" i="23"/>
  <c r="AD622" i="23"/>
  <c r="AC622" i="23"/>
  <c r="AB622" i="23"/>
  <c r="AA622" i="23"/>
  <c r="Z622" i="23"/>
  <c r="Y622" i="23"/>
  <c r="X622" i="23"/>
  <c r="W622" i="23"/>
  <c r="V622" i="23"/>
  <c r="U622" i="23"/>
  <c r="T622" i="23"/>
  <c r="S622" i="23"/>
  <c r="R622" i="23"/>
  <c r="Q622" i="23"/>
  <c r="P622" i="23"/>
  <c r="O622" i="23"/>
  <c r="N622" i="23"/>
  <c r="M622" i="23"/>
  <c r="L622" i="23"/>
  <c r="K622" i="23"/>
  <c r="J622" i="23"/>
  <c r="I622" i="23"/>
  <c r="H622" i="23"/>
  <c r="AI620" i="23"/>
  <c r="AH620" i="23"/>
  <c r="AG620" i="23"/>
  <c r="AF620" i="23"/>
  <c r="AE620" i="23"/>
  <c r="AD620" i="23"/>
  <c r="AC620" i="23"/>
  <c r="AB620" i="23"/>
  <c r="AA620" i="23"/>
  <c r="Z620" i="23"/>
  <c r="Y620" i="23"/>
  <c r="X620" i="23"/>
  <c r="W620" i="23"/>
  <c r="V620" i="23"/>
  <c r="U620" i="23"/>
  <c r="T620" i="23"/>
  <c r="S620" i="23"/>
  <c r="R620" i="23"/>
  <c r="Q620" i="23"/>
  <c r="P620" i="23"/>
  <c r="O620" i="23"/>
  <c r="N620" i="23"/>
  <c r="M620" i="23"/>
  <c r="L620" i="23"/>
  <c r="K620" i="23"/>
  <c r="J620" i="23"/>
  <c r="I620" i="23"/>
  <c r="H620" i="23"/>
  <c r="AI617" i="23"/>
  <c r="AH617" i="23"/>
  <c r="AG617" i="23"/>
  <c r="AF617" i="23"/>
  <c r="AE617" i="23"/>
  <c r="AD617" i="23"/>
  <c r="AC617" i="23"/>
  <c r="AB617" i="23"/>
  <c r="AA617" i="23"/>
  <c r="Z617" i="23"/>
  <c r="Y617" i="23"/>
  <c r="X617" i="23"/>
  <c r="W617" i="23"/>
  <c r="V617" i="23"/>
  <c r="U617" i="23"/>
  <c r="T617" i="23"/>
  <c r="S617" i="23"/>
  <c r="R617" i="23"/>
  <c r="Q617" i="23"/>
  <c r="P617" i="23"/>
  <c r="O617" i="23"/>
  <c r="N617" i="23"/>
  <c r="M617" i="23"/>
  <c r="L617" i="23"/>
  <c r="K617" i="23"/>
  <c r="J617" i="23"/>
  <c r="I617" i="23"/>
  <c r="H617" i="23"/>
  <c r="AI614" i="23"/>
  <c r="AH614" i="23"/>
  <c r="AG614" i="23"/>
  <c r="AF614" i="23"/>
  <c r="AE614" i="23"/>
  <c r="AD614" i="23"/>
  <c r="AC614" i="23"/>
  <c r="AB614" i="23"/>
  <c r="AA614" i="23"/>
  <c r="Z614" i="23"/>
  <c r="Y614" i="23"/>
  <c r="X614" i="23"/>
  <c r="W614" i="23"/>
  <c r="V614" i="23"/>
  <c r="U614" i="23"/>
  <c r="T614" i="23"/>
  <c r="S614" i="23"/>
  <c r="R614" i="23"/>
  <c r="Q614" i="23"/>
  <c r="P614" i="23"/>
  <c r="O614" i="23"/>
  <c r="N614" i="23"/>
  <c r="M614" i="23"/>
  <c r="L614" i="23"/>
  <c r="K614" i="23"/>
  <c r="J614" i="23"/>
  <c r="I614" i="23"/>
  <c r="H614" i="23"/>
  <c r="AI612" i="23"/>
  <c r="AH612" i="23"/>
  <c r="AG612" i="23"/>
  <c r="AF612" i="23"/>
  <c r="AE612" i="23"/>
  <c r="AD612" i="23"/>
  <c r="AC612" i="23"/>
  <c r="AB612" i="23"/>
  <c r="AA612" i="23"/>
  <c r="Z612" i="23"/>
  <c r="Y612" i="23"/>
  <c r="X612" i="23"/>
  <c r="W612" i="23"/>
  <c r="V612" i="23"/>
  <c r="U612" i="23"/>
  <c r="T612" i="23"/>
  <c r="S612" i="23"/>
  <c r="R612" i="23"/>
  <c r="Q612" i="23"/>
  <c r="P612" i="23"/>
  <c r="O612" i="23"/>
  <c r="N612" i="23"/>
  <c r="M612" i="23"/>
  <c r="L612" i="23"/>
  <c r="K612" i="23"/>
  <c r="J612" i="23"/>
  <c r="I612" i="23"/>
  <c r="H612" i="23"/>
  <c r="AI610" i="23"/>
  <c r="AH610" i="23"/>
  <c r="AG610" i="23"/>
  <c r="AF610" i="23"/>
  <c r="AE610" i="23"/>
  <c r="AD610" i="23"/>
  <c r="AC610" i="23"/>
  <c r="AB610" i="23"/>
  <c r="AA610" i="23"/>
  <c r="Z610" i="23"/>
  <c r="Y610" i="23"/>
  <c r="X610" i="23"/>
  <c r="W610" i="23"/>
  <c r="V610" i="23"/>
  <c r="U610" i="23"/>
  <c r="T610" i="23"/>
  <c r="S610" i="23"/>
  <c r="R610" i="23"/>
  <c r="Q610" i="23"/>
  <c r="P610" i="23"/>
  <c r="O610" i="23"/>
  <c r="N610" i="23"/>
  <c r="M610" i="23"/>
  <c r="L610" i="23"/>
  <c r="K610" i="23"/>
  <c r="J610" i="23"/>
  <c r="I610" i="23"/>
  <c r="AI608" i="23"/>
  <c r="AH608" i="23"/>
  <c r="AG608" i="23"/>
  <c r="AF608" i="23"/>
  <c r="AE608" i="23"/>
  <c r="AD608" i="23"/>
  <c r="AC608" i="23"/>
  <c r="AB608" i="23"/>
  <c r="AA608" i="23"/>
  <c r="Z608" i="23"/>
  <c r="Y608" i="23"/>
  <c r="X608" i="23"/>
  <c r="W608" i="23"/>
  <c r="V608" i="23"/>
  <c r="U608" i="23"/>
  <c r="T608" i="23"/>
  <c r="S608" i="23"/>
  <c r="R608" i="23"/>
  <c r="Q608" i="23"/>
  <c r="P608" i="23"/>
  <c r="O608" i="23"/>
  <c r="N608" i="23"/>
  <c r="M608" i="23"/>
  <c r="L608" i="23"/>
  <c r="K608" i="23"/>
  <c r="J608" i="23"/>
  <c r="I608" i="23"/>
  <c r="AI606" i="23"/>
  <c r="AH606" i="23"/>
  <c r="AG606" i="23"/>
  <c r="AF606" i="23"/>
  <c r="AE606" i="23"/>
  <c r="AD606" i="23"/>
  <c r="AC606" i="23"/>
  <c r="AB606" i="23"/>
  <c r="AA606" i="23"/>
  <c r="Z606" i="23"/>
  <c r="Y606" i="23"/>
  <c r="X606" i="23"/>
  <c r="W606" i="23"/>
  <c r="V606" i="23"/>
  <c r="U606" i="23"/>
  <c r="T606" i="23"/>
  <c r="S606" i="23"/>
  <c r="R606" i="23"/>
  <c r="Q606" i="23"/>
  <c r="P606" i="23"/>
  <c r="O606" i="23"/>
  <c r="N606" i="23"/>
  <c r="M606" i="23"/>
  <c r="L606" i="23"/>
  <c r="K606" i="23"/>
  <c r="J606" i="23"/>
  <c r="I606" i="23"/>
  <c r="AI604" i="23"/>
  <c r="AH604" i="23"/>
  <c r="AG604" i="23"/>
  <c r="AF604" i="23"/>
  <c r="AE604" i="23"/>
  <c r="AD604" i="23"/>
  <c r="AC604" i="23"/>
  <c r="AB604" i="23"/>
  <c r="AA604" i="23"/>
  <c r="Z604" i="23"/>
  <c r="Y604" i="23"/>
  <c r="X604" i="23"/>
  <c r="W604" i="23"/>
  <c r="V604" i="23"/>
  <c r="U604" i="23"/>
  <c r="T604" i="23"/>
  <c r="S604" i="23"/>
  <c r="R604" i="23"/>
  <c r="Q604" i="23"/>
  <c r="P604" i="23"/>
  <c r="O604" i="23"/>
  <c r="N604" i="23"/>
  <c r="M604" i="23"/>
  <c r="L604" i="23"/>
  <c r="K604" i="23"/>
  <c r="J604" i="23"/>
  <c r="I604" i="23"/>
  <c r="H604" i="23"/>
  <c r="AI600" i="23"/>
  <c r="AI599" i="23" s="1"/>
  <c r="AH600" i="23"/>
  <c r="AH599" i="23" s="1"/>
  <c r="AG600" i="23"/>
  <c r="AG599" i="23" s="1"/>
  <c r="AF600" i="23"/>
  <c r="AF599" i="23" s="1"/>
  <c r="AE600" i="23"/>
  <c r="AE599" i="23" s="1"/>
  <c r="AD600" i="23"/>
  <c r="AD599" i="23" s="1"/>
  <c r="AC600" i="23"/>
  <c r="AC599" i="23" s="1"/>
  <c r="AB600" i="23"/>
  <c r="AB599" i="23" s="1"/>
  <c r="AA600" i="23"/>
  <c r="AA599" i="23" s="1"/>
  <c r="Z600" i="23"/>
  <c r="Z599" i="23" s="1"/>
  <c r="Y600" i="23"/>
  <c r="Y599" i="23" s="1"/>
  <c r="X600" i="23"/>
  <c r="X599" i="23" s="1"/>
  <c r="W600" i="23"/>
  <c r="W599" i="23" s="1"/>
  <c r="V600" i="23"/>
  <c r="V599" i="23" s="1"/>
  <c r="U600" i="23"/>
  <c r="U599" i="23" s="1"/>
  <c r="T600" i="23"/>
  <c r="T599" i="23" s="1"/>
  <c r="S600" i="23"/>
  <c r="S599" i="23" s="1"/>
  <c r="R600" i="23"/>
  <c r="R599" i="23" s="1"/>
  <c r="Q600" i="23"/>
  <c r="Q599" i="23" s="1"/>
  <c r="P600" i="23"/>
  <c r="P599" i="23" s="1"/>
  <c r="O600" i="23"/>
  <c r="N600" i="23"/>
  <c r="N599" i="23" s="1"/>
  <c r="M600" i="23"/>
  <c r="M599" i="23" s="1"/>
  <c r="L600" i="23"/>
  <c r="L599" i="23" s="1"/>
  <c r="K600" i="23"/>
  <c r="K599" i="23" s="1"/>
  <c r="J600" i="23"/>
  <c r="J599" i="23" s="1"/>
  <c r="I600" i="23"/>
  <c r="I599" i="23" s="1"/>
  <c r="H600" i="23"/>
  <c r="H599" i="23" s="1"/>
  <c r="O599" i="23"/>
  <c r="AI596" i="23"/>
  <c r="AH596" i="23"/>
  <c r="AG596" i="23"/>
  <c r="AF596" i="23"/>
  <c r="AE596" i="23"/>
  <c r="AD596" i="23"/>
  <c r="AC596" i="23"/>
  <c r="AB596" i="23"/>
  <c r="AA596" i="23"/>
  <c r="Z596" i="23"/>
  <c r="Y596" i="23"/>
  <c r="X596" i="23"/>
  <c r="W596" i="23"/>
  <c r="V596" i="23"/>
  <c r="U596" i="23"/>
  <c r="T596" i="23"/>
  <c r="S596" i="23"/>
  <c r="R596" i="23"/>
  <c r="Q596" i="23"/>
  <c r="P596" i="23"/>
  <c r="O596" i="23"/>
  <c r="N596" i="23"/>
  <c r="M596" i="23"/>
  <c r="L596" i="23"/>
  <c r="K596" i="23"/>
  <c r="J596" i="23"/>
  <c r="I596" i="23"/>
  <c r="H596" i="23"/>
  <c r="AI594" i="23"/>
  <c r="AH594" i="23"/>
  <c r="AG594" i="23"/>
  <c r="AF594" i="23"/>
  <c r="AE594" i="23"/>
  <c r="AD594" i="23"/>
  <c r="AC594" i="23"/>
  <c r="AB594" i="23"/>
  <c r="AA594" i="23"/>
  <c r="Z594" i="23"/>
  <c r="Y594" i="23"/>
  <c r="X594" i="23"/>
  <c r="W594" i="23"/>
  <c r="V594" i="23"/>
  <c r="U594" i="23"/>
  <c r="T594" i="23"/>
  <c r="S594" i="23"/>
  <c r="R594" i="23"/>
  <c r="Q594" i="23"/>
  <c r="P594" i="23"/>
  <c r="O594" i="23"/>
  <c r="N594" i="23"/>
  <c r="M594" i="23"/>
  <c r="L594" i="23"/>
  <c r="K594" i="23"/>
  <c r="J594" i="23"/>
  <c r="I594" i="23"/>
  <c r="H594" i="23"/>
  <c r="AI592" i="23"/>
  <c r="AH592" i="23"/>
  <c r="AG592" i="23"/>
  <c r="AF592" i="23"/>
  <c r="AE592" i="23"/>
  <c r="AD592" i="23"/>
  <c r="AC592" i="23"/>
  <c r="AB592" i="23"/>
  <c r="AA592" i="23"/>
  <c r="Z592" i="23"/>
  <c r="Y592" i="23"/>
  <c r="X592" i="23"/>
  <c r="W592" i="23"/>
  <c r="V592" i="23"/>
  <c r="U592" i="23"/>
  <c r="T592" i="23"/>
  <c r="S592" i="23"/>
  <c r="R592" i="23"/>
  <c r="Q592" i="23"/>
  <c r="P592" i="23"/>
  <c r="O592" i="23"/>
  <c r="N592" i="23"/>
  <c r="M592" i="23"/>
  <c r="L592" i="23"/>
  <c r="K592" i="23"/>
  <c r="J592" i="23"/>
  <c r="I592" i="23"/>
  <c r="H592" i="23"/>
  <c r="AI590" i="23"/>
  <c r="AH590" i="23"/>
  <c r="AG590" i="23"/>
  <c r="AF590" i="23"/>
  <c r="AE590" i="23"/>
  <c r="AD590" i="23"/>
  <c r="AC590" i="23"/>
  <c r="AB590" i="23"/>
  <c r="AA590" i="23"/>
  <c r="Z590" i="23"/>
  <c r="Y590" i="23"/>
  <c r="X590" i="23"/>
  <c r="W590" i="23"/>
  <c r="V590" i="23"/>
  <c r="U590" i="23"/>
  <c r="T590" i="23"/>
  <c r="S590" i="23"/>
  <c r="R590" i="23"/>
  <c r="Q590" i="23"/>
  <c r="P590" i="23"/>
  <c r="O590" i="23"/>
  <c r="N590" i="23"/>
  <c r="M590" i="23"/>
  <c r="L590" i="23"/>
  <c r="K590" i="23"/>
  <c r="J590" i="23"/>
  <c r="I590" i="23"/>
  <c r="H590" i="23"/>
  <c r="AI588" i="23"/>
  <c r="AH588" i="23"/>
  <c r="AG588" i="23"/>
  <c r="AF588" i="23"/>
  <c r="AE588" i="23"/>
  <c r="AD588" i="23"/>
  <c r="AC588" i="23"/>
  <c r="AB588" i="23"/>
  <c r="AA588" i="23"/>
  <c r="Z588" i="23"/>
  <c r="Y588" i="23"/>
  <c r="X588" i="23"/>
  <c r="W588" i="23"/>
  <c r="V588" i="23"/>
  <c r="U588" i="23"/>
  <c r="T588" i="23"/>
  <c r="S588" i="23"/>
  <c r="R588" i="23"/>
  <c r="Q588" i="23"/>
  <c r="P588" i="23"/>
  <c r="O588" i="23"/>
  <c r="N588" i="23"/>
  <c r="M588" i="23"/>
  <c r="L588" i="23"/>
  <c r="K588" i="23"/>
  <c r="J588" i="23"/>
  <c r="I588" i="23"/>
  <c r="H588" i="23"/>
  <c r="AI586" i="23"/>
  <c r="AH586" i="23"/>
  <c r="AG586" i="23"/>
  <c r="AG585" i="23" s="1"/>
  <c r="AF586" i="23"/>
  <c r="AF585" i="23" s="1"/>
  <c r="AE586" i="23"/>
  <c r="AE585" i="23" s="1"/>
  <c r="AD586" i="23"/>
  <c r="AD585" i="23" s="1"/>
  <c r="AC586" i="23"/>
  <c r="AC585" i="23" s="1"/>
  <c r="AB586" i="23"/>
  <c r="AA586" i="23"/>
  <c r="AA585" i="23" s="1"/>
  <c r="Z586" i="23"/>
  <c r="Z585" i="23" s="1"/>
  <c r="Y586" i="23"/>
  <c r="X586" i="23"/>
  <c r="W586" i="23"/>
  <c r="V586" i="23"/>
  <c r="U586" i="23"/>
  <c r="T586" i="23"/>
  <c r="S586" i="23"/>
  <c r="S585" i="23" s="1"/>
  <c r="R586" i="23"/>
  <c r="Q586" i="23"/>
  <c r="P586" i="23"/>
  <c r="O586" i="23"/>
  <c r="O585" i="23" s="1"/>
  <c r="N586" i="23"/>
  <c r="M586" i="23"/>
  <c r="L586" i="23"/>
  <c r="K586" i="23"/>
  <c r="K585" i="23" s="1"/>
  <c r="J586" i="23"/>
  <c r="I586" i="23"/>
  <c r="H586" i="23"/>
  <c r="AI585" i="23"/>
  <c r="AH585" i="23"/>
  <c r="AI583" i="23"/>
  <c r="AH583" i="23"/>
  <c r="AG583" i="23"/>
  <c r="AF583" i="23"/>
  <c r="AE583" i="23"/>
  <c r="AD583" i="23"/>
  <c r="AC583" i="23"/>
  <c r="AB583" i="23"/>
  <c r="AA583" i="23"/>
  <c r="Z583" i="23"/>
  <c r="Y583" i="23"/>
  <c r="X583" i="23"/>
  <c r="W583" i="23"/>
  <c r="V583" i="23"/>
  <c r="U583" i="23"/>
  <c r="T583" i="23"/>
  <c r="S583" i="23"/>
  <c r="R583" i="23"/>
  <c r="Q583" i="23"/>
  <c r="P583" i="23"/>
  <c r="O583" i="23"/>
  <c r="N583" i="23"/>
  <c r="M583" i="23"/>
  <c r="L583" i="23"/>
  <c r="K583" i="23"/>
  <c r="J583" i="23"/>
  <c r="I583" i="23"/>
  <c r="H583" i="23"/>
  <c r="AI581" i="23"/>
  <c r="AH581" i="23"/>
  <c r="AH580" i="23" s="1"/>
  <c r="AG581" i="23"/>
  <c r="AG580" i="23" s="1"/>
  <c r="AF581" i="23"/>
  <c r="AE581" i="23"/>
  <c r="AD581" i="23"/>
  <c r="AD580" i="23" s="1"/>
  <c r="AC581" i="23"/>
  <c r="AC580" i="23" s="1"/>
  <c r="AB581" i="23"/>
  <c r="AA581" i="23"/>
  <c r="Z581" i="23"/>
  <c r="Z580" i="23" s="1"/>
  <c r="Y581" i="23"/>
  <c r="X581" i="23"/>
  <c r="W581" i="23"/>
  <c r="V581" i="23"/>
  <c r="V580" i="23" s="1"/>
  <c r="U581" i="23"/>
  <c r="T581" i="23"/>
  <c r="S581" i="23"/>
  <c r="S580" i="23" s="1"/>
  <c r="R581" i="23"/>
  <c r="R580" i="23" s="1"/>
  <c r="Q581" i="23"/>
  <c r="P581" i="23"/>
  <c r="O581" i="23"/>
  <c r="N581" i="23"/>
  <c r="N580" i="23" s="1"/>
  <c r="M581" i="23"/>
  <c r="L581" i="23"/>
  <c r="K581" i="23"/>
  <c r="J581" i="23"/>
  <c r="J580" i="23" s="1"/>
  <c r="I581" i="23"/>
  <c r="H581" i="23"/>
  <c r="AI578" i="23"/>
  <c r="AH578" i="23"/>
  <c r="AG578" i="23"/>
  <c r="AF578" i="23"/>
  <c r="AE578" i="23"/>
  <c r="AD578" i="23"/>
  <c r="AC578" i="23"/>
  <c r="AB578" i="23"/>
  <c r="AA578" i="23"/>
  <c r="Z578" i="23"/>
  <c r="Y578" i="23"/>
  <c r="X578" i="23"/>
  <c r="W578" i="23"/>
  <c r="V578" i="23"/>
  <c r="U578" i="23"/>
  <c r="T578" i="23"/>
  <c r="S578" i="23"/>
  <c r="R578" i="23"/>
  <c r="Q578" i="23"/>
  <c r="P578" i="23"/>
  <c r="O578" i="23"/>
  <c r="N578" i="23"/>
  <c r="M578" i="23"/>
  <c r="L578" i="23"/>
  <c r="K578" i="23"/>
  <c r="J578" i="23"/>
  <c r="I578" i="23"/>
  <c r="H578" i="23"/>
  <c r="AI576" i="23"/>
  <c r="AH576" i="23"/>
  <c r="AG576" i="23"/>
  <c r="AF576" i="23"/>
  <c r="AE576" i="23"/>
  <c r="AD576" i="23"/>
  <c r="AC576" i="23"/>
  <c r="AB576" i="23"/>
  <c r="AA576" i="23"/>
  <c r="Z576" i="23"/>
  <c r="Y576" i="23"/>
  <c r="X576" i="23"/>
  <c r="W576" i="23"/>
  <c r="V576" i="23"/>
  <c r="U576" i="23"/>
  <c r="T576" i="23"/>
  <c r="S576" i="23"/>
  <c r="R576" i="23"/>
  <c r="Q576" i="23"/>
  <c r="P576" i="23"/>
  <c r="O576" i="23"/>
  <c r="N576" i="23"/>
  <c r="M576" i="23"/>
  <c r="L576" i="23"/>
  <c r="K576" i="23"/>
  <c r="J576" i="23"/>
  <c r="I576" i="23"/>
  <c r="H576" i="23"/>
  <c r="AI574" i="23"/>
  <c r="AH574" i="23"/>
  <c r="AG574" i="23"/>
  <c r="AF574" i="23"/>
  <c r="AE574" i="23"/>
  <c r="AD574" i="23"/>
  <c r="AC574" i="23"/>
  <c r="AB574" i="23"/>
  <c r="AA574" i="23"/>
  <c r="Z574" i="23"/>
  <c r="Y574" i="23"/>
  <c r="X574" i="23"/>
  <c r="W574" i="23"/>
  <c r="V574" i="23"/>
  <c r="U574" i="23"/>
  <c r="T574" i="23"/>
  <c r="S574" i="23"/>
  <c r="R574" i="23"/>
  <c r="Q574" i="23"/>
  <c r="P574" i="23"/>
  <c r="O574" i="23"/>
  <c r="N574" i="23"/>
  <c r="M574" i="23"/>
  <c r="L574" i="23"/>
  <c r="K574" i="23"/>
  <c r="J574" i="23"/>
  <c r="I574" i="23"/>
  <c r="H574" i="23"/>
  <c r="AI572" i="23"/>
  <c r="AH572" i="23"/>
  <c r="AG572" i="23"/>
  <c r="AF572" i="23"/>
  <c r="AF571" i="23" s="1"/>
  <c r="AE572" i="23"/>
  <c r="AE571" i="23" s="1"/>
  <c r="AD572" i="23"/>
  <c r="AD571" i="23" s="1"/>
  <c r="AC572" i="23"/>
  <c r="AB572" i="23"/>
  <c r="AA572" i="23"/>
  <c r="AA571" i="23" s="1"/>
  <c r="Z572" i="23"/>
  <c r="Z571" i="23" s="1"/>
  <c r="Y572" i="23"/>
  <c r="X572" i="23"/>
  <c r="W572" i="23"/>
  <c r="W571" i="23" s="1"/>
  <c r="V572" i="23"/>
  <c r="V571" i="23" s="1"/>
  <c r="U572" i="23"/>
  <c r="T572" i="23"/>
  <c r="S572" i="23"/>
  <c r="S571" i="23" s="1"/>
  <c r="R572" i="23"/>
  <c r="R571" i="23" s="1"/>
  <c r="Q572" i="23"/>
  <c r="P572" i="23"/>
  <c r="O572" i="23"/>
  <c r="O571" i="23" s="1"/>
  <c r="N572" i="23"/>
  <c r="N571" i="23" s="1"/>
  <c r="M572" i="23"/>
  <c r="L572" i="23"/>
  <c r="K572" i="23"/>
  <c r="K571" i="23" s="1"/>
  <c r="J572" i="23"/>
  <c r="J571" i="23" s="1"/>
  <c r="I572" i="23"/>
  <c r="H572" i="23"/>
  <c r="AI571" i="23"/>
  <c r="AH571" i="23"/>
  <c r="AG571" i="23"/>
  <c r="AI568" i="23"/>
  <c r="AH568" i="23"/>
  <c r="AG568" i="23"/>
  <c r="AF568" i="23"/>
  <c r="AE568" i="23"/>
  <c r="AD568" i="23"/>
  <c r="AC568" i="23"/>
  <c r="AB568" i="23"/>
  <c r="AA568" i="23"/>
  <c r="Z568" i="23"/>
  <c r="Y568" i="23"/>
  <c r="X568" i="23"/>
  <c r="W568" i="23"/>
  <c r="V568" i="23"/>
  <c r="U568" i="23"/>
  <c r="T568" i="23"/>
  <c r="S568" i="23"/>
  <c r="R568" i="23"/>
  <c r="Q568" i="23"/>
  <c r="P568" i="23"/>
  <c r="O568" i="23"/>
  <c r="N568" i="23"/>
  <c r="M568" i="23"/>
  <c r="L568" i="23"/>
  <c r="K568" i="23"/>
  <c r="J568" i="23"/>
  <c r="I568" i="23"/>
  <c r="H568" i="23"/>
  <c r="AI566" i="23"/>
  <c r="AH566" i="23"/>
  <c r="AG566" i="23"/>
  <c r="AF566" i="23"/>
  <c r="AE566" i="23"/>
  <c r="AD566" i="23"/>
  <c r="AC566" i="23"/>
  <c r="AB566" i="23"/>
  <c r="AA566" i="23"/>
  <c r="Z566" i="23"/>
  <c r="Y566" i="23"/>
  <c r="X566" i="23"/>
  <c r="W566" i="23"/>
  <c r="V566" i="23"/>
  <c r="U566" i="23"/>
  <c r="T566" i="23"/>
  <c r="S566" i="23"/>
  <c r="R566" i="23"/>
  <c r="Q566" i="23"/>
  <c r="P566" i="23"/>
  <c r="O566" i="23"/>
  <c r="N566" i="23"/>
  <c r="M566" i="23"/>
  <c r="L566" i="23"/>
  <c r="K566" i="23"/>
  <c r="J566" i="23"/>
  <c r="I566" i="23"/>
  <c r="H566" i="23"/>
  <c r="AI564" i="23"/>
  <c r="AH564" i="23"/>
  <c r="AG564" i="23"/>
  <c r="AF564" i="23"/>
  <c r="AE564" i="23"/>
  <c r="AD564" i="23"/>
  <c r="AC564" i="23"/>
  <c r="AB564" i="23"/>
  <c r="AA564" i="23"/>
  <c r="Z564" i="23"/>
  <c r="Y564" i="23"/>
  <c r="X564" i="23"/>
  <c r="W564" i="23"/>
  <c r="V564" i="23"/>
  <c r="U564" i="23"/>
  <c r="T564" i="23"/>
  <c r="S564" i="23"/>
  <c r="R564" i="23"/>
  <c r="Q564" i="23"/>
  <c r="P564" i="23"/>
  <c r="O564" i="23"/>
  <c r="N564" i="23"/>
  <c r="M564" i="23"/>
  <c r="L564" i="23"/>
  <c r="K564" i="23"/>
  <c r="J564" i="23"/>
  <c r="I564" i="23"/>
  <c r="H564" i="23"/>
  <c r="AI562" i="23"/>
  <c r="AH562" i="23"/>
  <c r="AG562" i="23"/>
  <c r="AF562" i="23"/>
  <c r="AF561" i="23" s="1"/>
  <c r="AE562" i="23"/>
  <c r="AE561" i="23" s="1"/>
  <c r="AD562" i="23"/>
  <c r="AD561" i="23" s="1"/>
  <c r="AC562" i="23"/>
  <c r="AB562" i="23"/>
  <c r="AB561" i="23" s="1"/>
  <c r="AA562" i="23"/>
  <c r="AA561" i="23" s="1"/>
  <c r="Z562" i="23"/>
  <c r="Y562" i="23"/>
  <c r="X562" i="23"/>
  <c r="W562" i="23"/>
  <c r="W561" i="23" s="1"/>
  <c r="V562" i="23"/>
  <c r="V561" i="23" s="1"/>
  <c r="U562" i="23"/>
  <c r="T562" i="23"/>
  <c r="S562" i="23"/>
  <c r="S561" i="23" s="1"/>
  <c r="R562" i="23"/>
  <c r="Q562" i="23"/>
  <c r="P562" i="23"/>
  <c r="O562" i="23"/>
  <c r="O561" i="23" s="1"/>
  <c r="N562" i="23"/>
  <c r="N561" i="23" s="1"/>
  <c r="M562" i="23"/>
  <c r="L562" i="23"/>
  <c r="K562" i="23"/>
  <c r="K561" i="23" s="1"/>
  <c r="J562" i="23"/>
  <c r="I562" i="23"/>
  <c r="H562" i="23"/>
  <c r="AI561" i="23"/>
  <c r="AG561" i="23"/>
  <c r="AC561" i="23"/>
  <c r="AI557" i="23"/>
  <c r="AH557" i="23"/>
  <c r="AG557" i="23"/>
  <c r="AF557" i="23"/>
  <c r="AE557" i="23"/>
  <c r="AD557" i="23"/>
  <c r="AC557" i="23"/>
  <c r="AB557" i="23"/>
  <c r="AA557" i="23"/>
  <c r="Z557" i="23"/>
  <c r="Y557" i="23"/>
  <c r="X557" i="23"/>
  <c r="W557" i="23"/>
  <c r="V557" i="23"/>
  <c r="U557" i="23"/>
  <c r="T557" i="23"/>
  <c r="S557" i="23"/>
  <c r="R557" i="23"/>
  <c r="Q557" i="23"/>
  <c r="P557" i="23"/>
  <c r="O557" i="23"/>
  <c r="N557" i="23"/>
  <c r="M557" i="23"/>
  <c r="L557" i="23"/>
  <c r="K557" i="23"/>
  <c r="J557" i="23"/>
  <c r="I557" i="23"/>
  <c r="H557" i="23"/>
  <c r="AI554" i="23"/>
  <c r="AH554" i="23"/>
  <c r="AG554" i="23"/>
  <c r="AF554" i="23"/>
  <c r="AE554" i="23"/>
  <c r="AE553" i="23" s="1"/>
  <c r="AD554" i="23"/>
  <c r="AD553" i="23" s="1"/>
  <c r="AC554" i="23"/>
  <c r="AC553" i="23" s="1"/>
  <c r="AB554" i="23"/>
  <c r="AB553" i="23" s="1"/>
  <c r="AA554" i="23"/>
  <c r="AA553" i="23" s="1"/>
  <c r="Z554" i="23"/>
  <c r="Z553" i="23" s="1"/>
  <c r="Y554" i="23"/>
  <c r="X554" i="23"/>
  <c r="W554" i="23"/>
  <c r="W553" i="23" s="1"/>
  <c r="V554" i="23"/>
  <c r="V553" i="23" s="1"/>
  <c r="U554" i="23"/>
  <c r="T554" i="23"/>
  <c r="S554" i="23"/>
  <c r="S553" i="23" s="1"/>
  <c r="R554" i="23"/>
  <c r="R553" i="23" s="1"/>
  <c r="Q554" i="23"/>
  <c r="P554" i="23"/>
  <c r="O554" i="23"/>
  <c r="O553" i="23" s="1"/>
  <c r="N554" i="23"/>
  <c r="N553" i="23" s="1"/>
  <c r="M554" i="23"/>
  <c r="L554" i="23"/>
  <c r="K554" i="23"/>
  <c r="K553" i="23" s="1"/>
  <c r="J554" i="23"/>
  <c r="J553" i="23" s="1"/>
  <c r="I554" i="23"/>
  <c r="H554" i="23"/>
  <c r="AI553" i="23"/>
  <c r="AH553" i="23"/>
  <c r="AG553" i="23"/>
  <c r="H553" i="23"/>
  <c r="AI551" i="23"/>
  <c r="AH551" i="23"/>
  <c r="AG551" i="23"/>
  <c r="AF551" i="23"/>
  <c r="AE551" i="23"/>
  <c r="AD551" i="23"/>
  <c r="AC551" i="23"/>
  <c r="AB551" i="23"/>
  <c r="AA551" i="23"/>
  <c r="Z551" i="23"/>
  <c r="Y551" i="23"/>
  <c r="X551" i="23"/>
  <c r="W551" i="23"/>
  <c r="V551" i="23"/>
  <c r="U551" i="23"/>
  <c r="T551" i="23"/>
  <c r="S551" i="23"/>
  <c r="R551" i="23"/>
  <c r="Q551" i="23"/>
  <c r="P551" i="23"/>
  <c r="O551" i="23"/>
  <c r="N551" i="23"/>
  <c r="M551" i="23"/>
  <c r="L551" i="23"/>
  <c r="K551" i="23"/>
  <c r="J551" i="23"/>
  <c r="I551" i="23"/>
  <c r="H551" i="23"/>
  <c r="AI549" i="23"/>
  <c r="AH549" i="23"/>
  <c r="AG549" i="23"/>
  <c r="AF549" i="23"/>
  <c r="AE549" i="23"/>
  <c r="AD549" i="23"/>
  <c r="AC549" i="23"/>
  <c r="AB549" i="23"/>
  <c r="AA549" i="23"/>
  <c r="Z549" i="23"/>
  <c r="Y549" i="23"/>
  <c r="X549" i="23"/>
  <c r="W549" i="23"/>
  <c r="V549" i="23"/>
  <c r="U549" i="23"/>
  <c r="T549" i="23"/>
  <c r="S549" i="23"/>
  <c r="R549" i="23"/>
  <c r="Q549" i="23"/>
  <c r="P549" i="23"/>
  <c r="O549" i="23"/>
  <c r="N549" i="23"/>
  <c r="M549" i="23"/>
  <c r="L549" i="23"/>
  <c r="K549" i="23"/>
  <c r="J549" i="23"/>
  <c r="I549" i="23"/>
  <c r="H549" i="23"/>
  <c r="AI547" i="23"/>
  <c r="AH547" i="23"/>
  <c r="AG547" i="23"/>
  <c r="AF547" i="23"/>
  <c r="AE547" i="23"/>
  <c r="AD547" i="23"/>
  <c r="AC547" i="23"/>
  <c r="AB547" i="23"/>
  <c r="AA547" i="23"/>
  <c r="Z547" i="23"/>
  <c r="Y547" i="23"/>
  <c r="X547" i="23"/>
  <c r="W547" i="23"/>
  <c r="V547" i="23"/>
  <c r="U547" i="23"/>
  <c r="T547" i="23"/>
  <c r="S547" i="23"/>
  <c r="R547" i="23"/>
  <c r="Q547" i="23"/>
  <c r="P547" i="23"/>
  <c r="O547" i="23"/>
  <c r="N547" i="23"/>
  <c r="M547" i="23"/>
  <c r="L547" i="23"/>
  <c r="K547" i="23"/>
  <c r="J547" i="23"/>
  <c r="I547" i="23"/>
  <c r="H547" i="23"/>
  <c r="AI545" i="23"/>
  <c r="AH545" i="23"/>
  <c r="AG545" i="23"/>
  <c r="AF545" i="23"/>
  <c r="AE545" i="23"/>
  <c r="AD545" i="23"/>
  <c r="AC545" i="23"/>
  <c r="AB545" i="23"/>
  <c r="AA545" i="23"/>
  <c r="Z545" i="23"/>
  <c r="Y545" i="23"/>
  <c r="X545" i="23"/>
  <c r="W545" i="23"/>
  <c r="V545" i="23"/>
  <c r="U545" i="23"/>
  <c r="T545" i="23"/>
  <c r="S545" i="23"/>
  <c r="R545" i="23"/>
  <c r="Q545" i="23"/>
  <c r="P545" i="23"/>
  <c r="O545" i="23"/>
  <c r="N545" i="23"/>
  <c r="M545" i="23"/>
  <c r="L545" i="23"/>
  <c r="K545" i="23"/>
  <c r="J545" i="23"/>
  <c r="I545" i="23"/>
  <c r="H545" i="23"/>
  <c r="AI543" i="23"/>
  <c r="AH543" i="23"/>
  <c r="AG543" i="23"/>
  <c r="AF543" i="23"/>
  <c r="AF542" i="23" s="1"/>
  <c r="AE543" i="23"/>
  <c r="AE542" i="23" s="1"/>
  <c r="AD543" i="23"/>
  <c r="AD542" i="23" s="1"/>
  <c r="AC543" i="23"/>
  <c r="AC542" i="23" s="1"/>
  <c r="AB543" i="23"/>
  <c r="AA543" i="23"/>
  <c r="AA542" i="23" s="1"/>
  <c r="Z543" i="23"/>
  <c r="Z542" i="23" s="1"/>
  <c r="Y543" i="23"/>
  <c r="Y542" i="23" s="1"/>
  <c r="X543" i="23"/>
  <c r="W543" i="23"/>
  <c r="W542" i="23" s="1"/>
  <c r="V543" i="23"/>
  <c r="V542" i="23" s="1"/>
  <c r="U543" i="23"/>
  <c r="U542" i="23" s="1"/>
  <c r="T543" i="23"/>
  <c r="S543" i="23"/>
  <c r="S542" i="23" s="1"/>
  <c r="R543" i="23"/>
  <c r="R542" i="23" s="1"/>
  <c r="Q543" i="23"/>
  <c r="Q542" i="23" s="1"/>
  <c r="P543" i="23"/>
  <c r="O543" i="23"/>
  <c r="O542" i="23" s="1"/>
  <c r="N543" i="23"/>
  <c r="N542" i="23" s="1"/>
  <c r="M543" i="23"/>
  <c r="M542" i="23" s="1"/>
  <c r="L543" i="23"/>
  <c r="K543" i="23"/>
  <c r="K542" i="23" s="1"/>
  <c r="J543" i="23"/>
  <c r="J542" i="23" s="1"/>
  <c r="I543" i="23"/>
  <c r="H543" i="23"/>
  <c r="AI542" i="23"/>
  <c r="AH542" i="23"/>
  <c r="AG542" i="23"/>
  <c r="AI540" i="23"/>
  <c r="AH540" i="23"/>
  <c r="AG540" i="23"/>
  <c r="AF540" i="23"/>
  <c r="AE540" i="23"/>
  <c r="AD540" i="23"/>
  <c r="AC540" i="23"/>
  <c r="AB540" i="23"/>
  <c r="AB539" i="23" s="1"/>
  <c r="AA540" i="23"/>
  <c r="AA539" i="23" s="1"/>
  <c r="Z540" i="23"/>
  <c r="Z539" i="23" s="1"/>
  <c r="Y540" i="23"/>
  <c r="Y539" i="23" s="1"/>
  <c r="X540" i="23"/>
  <c r="W540" i="23"/>
  <c r="W539" i="23" s="1"/>
  <c r="V540" i="23"/>
  <c r="V539" i="23" s="1"/>
  <c r="U540" i="23"/>
  <c r="U539" i="23" s="1"/>
  <c r="T540" i="23"/>
  <c r="T539" i="23" s="1"/>
  <c r="S540" i="23"/>
  <c r="S539" i="23" s="1"/>
  <c r="R540" i="23"/>
  <c r="R539" i="23" s="1"/>
  <c r="Q540" i="23"/>
  <c r="Q539" i="23" s="1"/>
  <c r="P540" i="23"/>
  <c r="P539" i="23" s="1"/>
  <c r="O540" i="23"/>
  <c r="O539" i="23" s="1"/>
  <c r="N540" i="23"/>
  <c r="N539" i="23" s="1"/>
  <c r="M540" i="23"/>
  <c r="M539" i="23" s="1"/>
  <c r="L540" i="23"/>
  <c r="L539" i="23" s="1"/>
  <c r="K540" i="23"/>
  <c r="K539" i="23" s="1"/>
  <c r="J540" i="23"/>
  <c r="J539" i="23" s="1"/>
  <c r="I540" i="23"/>
  <c r="I539" i="23" s="1"/>
  <c r="H540" i="23"/>
  <c r="H539" i="23" s="1"/>
  <c r="AI539" i="23"/>
  <c r="AH539" i="23"/>
  <c r="AG539" i="23"/>
  <c r="AF539" i="23"/>
  <c r="AE539" i="23"/>
  <c r="AD539" i="23"/>
  <c r="AC539" i="23"/>
  <c r="X539" i="23"/>
  <c r="AI535" i="23"/>
  <c r="AH535" i="23"/>
  <c r="AG535" i="23"/>
  <c r="AF535" i="23"/>
  <c r="AE535" i="23"/>
  <c r="AD535" i="23"/>
  <c r="AC535" i="23"/>
  <c r="AB535" i="23"/>
  <c r="AA535" i="23"/>
  <c r="Z535" i="23"/>
  <c r="Y535" i="23"/>
  <c r="X535" i="23"/>
  <c r="W535" i="23"/>
  <c r="V535" i="23"/>
  <c r="U535" i="23"/>
  <c r="T535" i="23"/>
  <c r="S535" i="23"/>
  <c r="R535" i="23"/>
  <c r="Q535" i="23"/>
  <c r="P535" i="23"/>
  <c r="O535" i="23"/>
  <c r="N535" i="23"/>
  <c r="M535" i="23"/>
  <c r="L535" i="23"/>
  <c r="K535" i="23"/>
  <c r="J535" i="23"/>
  <c r="I535" i="23"/>
  <c r="H535" i="23"/>
  <c r="AI531" i="23"/>
  <c r="AH531" i="23"/>
  <c r="AH530" i="23" s="1"/>
  <c r="AG531" i="23"/>
  <c r="AG530" i="23" s="1"/>
  <c r="AF531" i="23"/>
  <c r="AF530" i="23" s="1"/>
  <c r="AE531" i="23"/>
  <c r="AD531" i="23"/>
  <c r="AC531" i="23"/>
  <c r="AC530" i="23" s="1"/>
  <c r="AB531" i="23"/>
  <c r="AB530" i="23" s="1"/>
  <c r="AA531" i="23"/>
  <c r="Z531" i="23"/>
  <c r="Z530" i="23" s="1"/>
  <c r="Y531" i="23"/>
  <c r="Y530" i="23" s="1"/>
  <c r="X531" i="23"/>
  <c r="W531" i="23"/>
  <c r="W530" i="23" s="1"/>
  <c r="V531" i="23"/>
  <c r="V530" i="23" s="1"/>
  <c r="U531" i="23"/>
  <c r="T531" i="23"/>
  <c r="S531" i="23"/>
  <c r="S530" i="23" s="1"/>
  <c r="R531" i="23"/>
  <c r="R530" i="23" s="1"/>
  <c r="Q531" i="23"/>
  <c r="P531" i="23"/>
  <c r="O531" i="23"/>
  <c r="O530" i="23" s="1"/>
  <c r="N531" i="23"/>
  <c r="N530" i="23" s="1"/>
  <c r="M531" i="23"/>
  <c r="L531" i="23"/>
  <c r="K531" i="23"/>
  <c r="K530" i="23" s="1"/>
  <c r="J531" i="23"/>
  <c r="J530" i="23" s="1"/>
  <c r="I531" i="23"/>
  <c r="H531" i="23"/>
  <c r="H530" i="23" s="1"/>
  <c r="AE530" i="23"/>
  <c r="AD530" i="23"/>
  <c r="AA530" i="23"/>
  <c r="AI528" i="23"/>
  <c r="AH528" i="23"/>
  <c r="AG528" i="23"/>
  <c r="AF528" i="23"/>
  <c r="AE528" i="23"/>
  <c r="AD528" i="23"/>
  <c r="AC528" i="23"/>
  <c r="AB528" i="23"/>
  <c r="AA528" i="23"/>
  <c r="Z528" i="23"/>
  <c r="Y528" i="23"/>
  <c r="X528" i="23"/>
  <c r="W528" i="23"/>
  <c r="V528" i="23"/>
  <c r="U528" i="23"/>
  <c r="T528" i="23"/>
  <c r="S528" i="23"/>
  <c r="R528" i="23"/>
  <c r="Q528" i="23"/>
  <c r="P528" i="23"/>
  <c r="O528" i="23"/>
  <c r="N528" i="23"/>
  <c r="M528" i="23"/>
  <c r="L528" i="23"/>
  <c r="K528" i="23"/>
  <c r="J528" i="23"/>
  <c r="I528" i="23"/>
  <c r="H528" i="23"/>
  <c r="AI526" i="23"/>
  <c r="AH526" i="23"/>
  <c r="AG526" i="23"/>
  <c r="AF526" i="23"/>
  <c r="AE526" i="23"/>
  <c r="AD526" i="23"/>
  <c r="AC526" i="23"/>
  <c r="AB526" i="23"/>
  <c r="AA526" i="23"/>
  <c r="Z526" i="23"/>
  <c r="Y526" i="23"/>
  <c r="X526" i="23"/>
  <c r="W526" i="23"/>
  <c r="V526" i="23"/>
  <c r="U526" i="23"/>
  <c r="T526" i="23"/>
  <c r="S526" i="23"/>
  <c r="R526" i="23"/>
  <c r="Q526" i="23"/>
  <c r="P526" i="23"/>
  <c r="O526" i="23"/>
  <c r="N526" i="23"/>
  <c r="M526" i="23"/>
  <c r="L526" i="23"/>
  <c r="K526" i="23"/>
  <c r="J526" i="23"/>
  <c r="I526" i="23"/>
  <c r="H526" i="23"/>
  <c r="AI524" i="23"/>
  <c r="AH524" i="23"/>
  <c r="AG524" i="23"/>
  <c r="AF524" i="23"/>
  <c r="AE524" i="23"/>
  <c r="AE523" i="23" s="1"/>
  <c r="AD524" i="23"/>
  <c r="AD523" i="23" s="1"/>
  <c r="AC524" i="23"/>
  <c r="AB524" i="23"/>
  <c r="AA524" i="23"/>
  <c r="AA523" i="23" s="1"/>
  <c r="Z524" i="23"/>
  <c r="Y524" i="23"/>
  <c r="X524" i="23"/>
  <c r="W524" i="23"/>
  <c r="W523" i="23" s="1"/>
  <c r="V524" i="23"/>
  <c r="V523" i="23" s="1"/>
  <c r="U524" i="23"/>
  <c r="T524" i="23"/>
  <c r="S524" i="23"/>
  <c r="S523" i="23" s="1"/>
  <c r="R524" i="23"/>
  <c r="R523" i="23" s="1"/>
  <c r="Q524" i="23"/>
  <c r="P524" i="23"/>
  <c r="O524" i="23"/>
  <c r="O523" i="23" s="1"/>
  <c r="N524" i="23"/>
  <c r="N523" i="23" s="1"/>
  <c r="M524" i="23"/>
  <c r="L524" i="23"/>
  <c r="K524" i="23"/>
  <c r="K523" i="23" s="1"/>
  <c r="J524" i="23"/>
  <c r="J523" i="23" s="1"/>
  <c r="I524" i="23"/>
  <c r="H524" i="23"/>
  <c r="AI523" i="23"/>
  <c r="AH523" i="23"/>
  <c r="AG523" i="23"/>
  <c r="Z523" i="23"/>
  <c r="AI521" i="23"/>
  <c r="AH521" i="23"/>
  <c r="AG521" i="23"/>
  <c r="AF521" i="23"/>
  <c r="AE521" i="23"/>
  <c r="AD521" i="23"/>
  <c r="AC521" i="23"/>
  <c r="AB521" i="23"/>
  <c r="AA521" i="23"/>
  <c r="Z521" i="23"/>
  <c r="Y521" i="23"/>
  <c r="X521" i="23"/>
  <c r="W521" i="23"/>
  <c r="V521" i="23"/>
  <c r="U521" i="23"/>
  <c r="T521" i="23"/>
  <c r="S521" i="23"/>
  <c r="R521" i="23"/>
  <c r="Q521" i="23"/>
  <c r="P521" i="23"/>
  <c r="O521" i="23"/>
  <c r="N521" i="23"/>
  <c r="M521" i="23"/>
  <c r="L521" i="23"/>
  <c r="K521" i="23"/>
  <c r="J521" i="23"/>
  <c r="I521" i="23"/>
  <c r="H521" i="23"/>
  <c r="H515" i="23"/>
  <c r="AI515" i="23"/>
  <c r="AH515" i="23"/>
  <c r="AG515" i="23"/>
  <c r="AF515" i="23"/>
  <c r="AE515" i="23"/>
  <c r="AD515" i="23"/>
  <c r="AC515" i="23"/>
  <c r="AB515" i="23"/>
  <c r="AA515" i="23"/>
  <c r="Z515" i="23"/>
  <c r="Y515" i="23"/>
  <c r="X515" i="23"/>
  <c r="W515" i="23"/>
  <c r="V515" i="23"/>
  <c r="U515" i="23"/>
  <c r="T515" i="23"/>
  <c r="S515" i="23"/>
  <c r="R515" i="23"/>
  <c r="Q515" i="23"/>
  <c r="P515" i="23"/>
  <c r="O515" i="23"/>
  <c r="N515" i="23"/>
  <c r="M515" i="23"/>
  <c r="L515" i="23"/>
  <c r="K515" i="23"/>
  <c r="J515" i="23"/>
  <c r="I515" i="23"/>
  <c r="AI513" i="23"/>
  <c r="AH513" i="23"/>
  <c r="AG513" i="23"/>
  <c r="AF513" i="23"/>
  <c r="AE513" i="23"/>
  <c r="AD513" i="23"/>
  <c r="AC513" i="23"/>
  <c r="AB513" i="23"/>
  <c r="AA513" i="23"/>
  <c r="Z513" i="23"/>
  <c r="Y513" i="23"/>
  <c r="X513" i="23"/>
  <c r="W513" i="23"/>
  <c r="V513" i="23"/>
  <c r="U513" i="23"/>
  <c r="T513" i="23"/>
  <c r="S513" i="23"/>
  <c r="R513" i="23"/>
  <c r="Q513" i="23"/>
  <c r="P513" i="23"/>
  <c r="O513" i="23"/>
  <c r="N513" i="23"/>
  <c r="M513" i="23"/>
  <c r="L513" i="23"/>
  <c r="K513" i="23"/>
  <c r="J513" i="23"/>
  <c r="I513" i="23"/>
  <c r="AI503" i="23"/>
  <c r="AH503" i="23"/>
  <c r="AG503" i="23"/>
  <c r="AF503" i="23"/>
  <c r="AE503" i="23"/>
  <c r="AD503" i="23"/>
  <c r="AC503" i="23"/>
  <c r="AB503" i="23"/>
  <c r="AA503" i="23"/>
  <c r="Z503" i="23"/>
  <c r="Y503" i="23"/>
  <c r="X503" i="23"/>
  <c r="W503" i="23"/>
  <c r="V503" i="23"/>
  <c r="U503" i="23"/>
  <c r="T503" i="23"/>
  <c r="S503" i="23"/>
  <c r="R503" i="23"/>
  <c r="Q503" i="23"/>
  <c r="P503" i="23"/>
  <c r="O503" i="23"/>
  <c r="N503" i="23"/>
  <c r="M503" i="23"/>
  <c r="L503" i="23"/>
  <c r="K503" i="23"/>
  <c r="J503" i="23"/>
  <c r="I503" i="23"/>
  <c r="AI500" i="23"/>
  <c r="AH500" i="23"/>
  <c r="AG500" i="23"/>
  <c r="AF500" i="23"/>
  <c r="AE500" i="23"/>
  <c r="AD500" i="23"/>
  <c r="AC500" i="23"/>
  <c r="AB500" i="23"/>
  <c r="AA500" i="23"/>
  <c r="Z500" i="23"/>
  <c r="Y500" i="23"/>
  <c r="X500" i="23"/>
  <c r="W500" i="23"/>
  <c r="V500" i="23"/>
  <c r="U500" i="23"/>
  <c r="T500" i="23"/>
  <c r="S500" i="23"/>
  <c r="R500" i="23"/>
  <c r="Q500" i="23"/>
  <c r="P500" i="23"/>
  <c r="O500" i="23"/>
  <c r="N500" i="23"/>
  <c r="M500" i="23"/>
  <c r="L500" i="23"/>
  <c r="K500" i="23"/>
  <c r="J500" i="23"/>
  <c r="I500" i="23"/>
  <c r="H500" i="23"/>
  <c r="AI491" i="23"/>
  <c r="AH491" i="23"/>
  <c r="AG491" i="23"/>
  <c r="AF491" i="23"/>
  <c r="AF490" i="23" s="1"/>
  <c r="AE491" i="23"/>
  <c r="AE490" i="23" s="1"/>
  <c r="AD491" i="23"/>
  <c r="AD490" i="23" s="1"/>
  <c r="AC491" i="23"/>
  <c r="AB491" i="23"/>
  <c r="AA491" i="23"/>
  <c r="AA490" i="23" s="1"/>
  <c r="Z491" i="23"/>
  <c r="Z490" i="23" s="1"/>
  <c r="Y491" i="23"/>
  <c r="X491" i="23"/>
  <c r="W491" i="23"/>
  <c r="W490" i="23" s="1"/>
  <c r="V491" i="23"/>
  <c r="V490" i="23" s="1"/>
  <c r="U491" i="23"/>
  <c r="T491" i="23"/>
  <c r="S491" i="23"/>
  <c r="S490" i="23" s="1"/>
  <c r="R491" i="23"/>
  <c r="R490" i="23" s="1"/>
  <c r="Q491" i="23"/>
  <c r="P491" i="23"/>
  <c r="O491" i="23"/>
  <c r="O490" i="23" s="1"/>
  <c r="N491" i="23"/>
  <c r="N490" i="23" s="1"/>
  <c r="M491" i="23"/>
  <c r="L491" i="23"/>
  <c r="K491" i="23"/>
  <c r="J491" i="23"/>
  <c r="J490" i="23" s="1"/>
  <c r="I491" i="23"/>
  <c r="H491" i="23"/>
  <c r="AI490" i="23"/>
  <c r="AH490" i="23"/>
  <c r="AG490" i="23"/>
  <c r="AI487" i="23"/>
  <c r="AH487" i="23"/>
  <c r="AG487" i="23"/>
  <c r="AF487" i="23"/>
  <c r="AE487" i="23"/>
  <c r="AD487" i="23"/>
  <c r="AC487" i="23"/>
  <c r="AB487" i="23"/>
  <c r="AA487" i="23"/>
  <c r="Z487" i="23"/>
  <c r="Y487" i="23"/>
  <c r="X487" i="23"/>
  <c r="W487" i="23"/>
  <c r="V487" i="23"/>
  <c r="U487" i="23"/>
  <c r="T487" i="23"/>
  <c r="S487" i="23"/>
  <c r="R487" i="23"/>
  <c r="Q487" i="23"/>
  <c r="P487" i="23"/>
  <c r="O487" i="23"/>
  <c r="N487" i="23"/>
  <c r="M487" i="23"/>
  <c r="L487" i="23"/>
  <c r="K487" i="23"/>
  <c r="J487" i="23"/>
  <c r="I487" i="23"/>
  <c r="H487" i="23"/>
  <c r="AI483" i="23"/>
  <c r="AH483" i="23"/>
  <c r="AG483" i="23"/>
  <c r="AF483" i="23"/>
  <c r="AE483" i="23"/>
  <c r="AD483" i="23"/>
  <c r="AC483" i="23"/>
  <c r="AB483" i="23"/>
  <c r="AA483" i="23"/>
  <c r="Z483" i="23"/>
  <c r="Y483" i="23"/>
  <c r="X483" i="23"/>
  <c r="W483" i="23"/>
  <c r="W482" i="23" s="1"/>
  <c r="V483" i="23"/>
  <c r="V482" i="23" s="1"/>
  <c r="U483" i="23"/>
  <c r="T483" i="23"/>
  <c r="S483" i="23"/>
  <c r="S482" i="23" s="1"/>
  <c r="R483" i="23"/>
  <c r="R482" i="23" s="1"/>
  <c r="Q483" i="23"/>
  <c r="P483" i="23"/>
  <c r="O483" i="23"/>
  <c r="O482" i="23" s="1"/>
  <c r="N483" i="23"/>
  <c r="N482" i="23" s="1"/>
  <c r="M483" i="23"/>
  <c r="L483" i="23"/>
  <c r="K483" i="23"/>
  <c r="K482" i="23" s="1"/>
  <c r="J483" i="23"/>
  <c r="J482" i="23" s="1"/>
  <c r="I483" i="23"/>
  <c r="H483" i="23"/>
  <c r="AI482" i="23"/>
  <c r="AH482" i="23"/>
  <c r="AG482" i="23"/>
  <c r="AF482" i="23"/>
  <c r="AE482" i="23"/>
  <c r="AD482" i="23"/>
  <c r="AC482" i="23"/>
  <c r="AB482" i="23"/>
  <c r="AA482" i="23"/>
  <c r="Z482" i="23"/>
  <c r="Y482" i="23"/>
  <c r="AI476" i="23"/>
  <c r="AH476" i="23"/>
  <c r="AG476" i="23"/>
  <c r="AF476" i="23"/>
  <c r="AE476" i="23"/>
  <c r="AD476" i="23"/>
  <c r="AC476" i="23"/>
  <c r="AB476" i="23"/>
  <c r="AA476" i="23"/>
  <c r="Z476" i="23"/>
  <c r="Y476" i="23"/>
  <c r="X476" i="23"/>
  <c r="W476" i="23"/>
  <c r="V476" i="23"/>
  <c r="U476" i="23"/>
  <c r="T476" i="23"/>
  <c r="S476" i="23"/>
  <c r="R476" i="23"/>
  <c r="Q476" i="23"/>
  <c r="P476" i="23"/>
  <c r="O476" i="23"/>
  <c r="N476" i="23"/>
  <c r="M476" i="23"/>
  <c r="L476" i="23"/>
  <c r="K476" i="23"/>
  <c r="J476" i="23"/>
  <c r="I476" i="23"/>
  <c r="H476" i="23"/>
  <c r="AI471" i="23"/>
  <c r="AH471" i="23"/>
  <c r="AG471" i="23"/>
  <c r="AF471" i="23"/>
  <c r="AE471" i="23"/>
  <c r="AE470" i="23" s="1"/>
  <c r="AD471" i="23"/>
  <c r="AD470" i="23" s="1"/>
  <c r="AC471" i="23"/>
  <c r="AC470" i="23" s="1"/>
  <c r="AB471" i="23"/>
  <c r="AB470" i="23" s="1"/>
  <c r="AA471" i="23"/>
  <c r="AA470" i="23" s="1"/>
  <c r="Z471" i="23"/>
  <c r="Z470" i="23" s="1"/>
  <c r="Y471" i="23"/>
  <c r="X471" i="23"/>
  <c r="W471" i="23"/>
  <c r="W470" i="23" s="1"/>
  <c r="V471" i="23"/>
  <c r="V470" i="23" s="1"/>
  <c r="U471" i="23"/>
  <c r="T471" i="23"/>
  <c r="S471" i="23"/>
  <c r="S470" i="23" s="1"/>
  <c r="R471" i="23"/>
  <c r="R470" i="23" s="1"/>
  <c r="Q471" i="23"/>
  <c r="P471" i="23"/>
  <c r="O471" i="23"/>
  <c r="O470" i="23" s="1"/>
  <c r="N471" i="23"/>
  <c r="N470" i="23" s="1"/>
  <c r="M471" i="23"/>
  <c r="L471" i="23"/>
  <c r="K471" i="23"/>
  <c r="K470" i="23" s="1"/>
  <c r="J471" i="23"/>
  <c r="J470" i="23" s="1"/>
  <c r="I471" i="23"/>
  <c r="H471" i="23"/>
  <c r="AI470" i="23"/>
  <c r="AH470" i="23"/>
  <c r="AG470" i="23"/>
  <c r="AI461" i="23"/>
  <c r="AH461" i="23"/>
  <c r="AG461" i="23"/>
  <c r="AF461" i="23"/>
  <c r="AE461" i="23"/>
  <c r="AD461" i="23"/>
  <c r="AC461" i="23"/>
  <c r="AB461" i="23"/>
  <c r="AA461" i="23"/>
  <c r="Z461" i="23"/>
  <c r="Y461" i="23"/>
  <c r="X461" i="23"/>
  <c r="W461" i="23"/>
  <c r="V461" i="23"/>
  <c r="U461" i="23"/>
  <c r="T461" i="23"/>
  <c r="S461" i="23"/>
  <c r="R461" i="23"/>
  <c r="Q461" i="23"/>
  <c r="P461" i="23"/>
  <c r="O461" i="23"/>
  <c r="N461" i="23"/>
  <c r="M461" i="23"/>
  <c r="L461" i="23"/>
  <c r="K461" i="23"/>
  <c r="J461" i="23"/>
  <c r="I461" i="23"/>
  <c r="H461" i="23"/>
  <c r="AI459" i="23"/>
  <c r="AH459" i="23"/>
  <c r="AG459" i="23"/>
  <c r="AF459" i="23"/>
  <c r="AE459" i="23"/>
  <c r="AD459" i="23"/>
  <c r="AC459" i="23"/>
  <c r="AB459" i="23"/>
  <c r="AA459" i="23"/>
  <c r="Z459" i="23"/>
  <c r="Y459" i="23"/>
  <c r="X459" i="23"/>
  <c r="W459" i="23"/>
  <c r="V459" i="23"/>
  <c r="U459" i="23"/>
  <c r="T459" i="23"/>
  <c r="S459" i="23"/>
  <c r="R459" i="23"/>
  <c r="Q459" i="23"/>
  <c r="P459" i="23"/>
  <c r="O459" i="23"/>
  <c r="N459" i="23"/>
  <c r="M459" i="23"/>
  <c r="L459" i="23"/>
  <c r="K459" i="23"/>
  <c r="J459" i="23"/>
  <c r="I459" i="23"/>
  <c r="H459" i="23"/>
  <c r="AI457" i="23"/>
  <c r="AH457" i="23"/>
  <c r="AG457" i="23"/>
  <c r="AF457" i="23"/>
  <c r="AE457" i="23"/>
  <c r="AD457" i="23"/>
  <c r="AC457" i="23"/>
  <c r="AB457" i="23"/>
  <c r="AA457" i="23"/>
  <c r="Z457" i="23"/>
  <c r="Y457" i="23"/>
  <c r="X457" i="23"/>
  <c r="W457" i="23"/>
  <c r="V457" i="23"/>
  <c r="U457" i="23"/>
  <c r="T457" i="23"/>
  <c r="S457" i="23"/>
  <c r="R457" i="23"/>
  <c r="Q457" i="23"/>
  <c r="P457" i="23"/>
  <c r="O457" i="23"/>
  <c r="N457" i="23"/>
  <c r="M457" i="23"/>
  <c r="L457" i="23"/>
  <c r="K457" i="23"/>
  <c r="J457" i="23"/>
  <c r="I457" i="23"/>
  <c r="H457" i="23"/>
  <c r="AI453" i="23"/>
  <c r="AH453" i="23"/>
  <c r="AG453" i="23"/>
  <c r="AF453" i="23"/>
  <c r="AE453" i="23"/>
  <c r="AD453" i="23"/>
  <c r="AC453" i="23"/>
  <c r="AB453" i="23"/>
  <c r="AA453" i="23"/>
  <c r="Z453" i="23"/>
  <c r="Y453" i="23"/>
  <c r="X453" i="23"/>
  <c r="W453" i="23"/>
  <c r="V453" i="23"/>
  <c r="U453" i="23"/>
  <c r="T453" i="23"/>
  <c r="S453" i="23"/>
  <c r="R453" i="23"/>
  <c r="Q453" i="23"/>
  <c r="P453" i="23"/>
  <c r="O453" i="23"/>
  <c r="N453" i="23"/>
  <c r="M453" i="23"/>
  <c r="L453" i="23"/>
  <c r="K453" i="23"/>
  <c r="J453" i="23"/>
  <c r="I453" i="23"/>
  <c r="H453" i="23"/>
  <c r="AI448" i="23"/>
  <c r="AH448" i="23"/>
  <c r="AG448" i="23"/>
  <c r="AF448" i="23"/>
  <c r="AE448" i="23"/>
  <c r="AD448" i="23"/>
  <c r="AC448" i="23"/>
  <c r="AB448" i="23"/>
  <c r="AA448" i="23"/>
  <c r="Z448" i="23"/>
  <c r="Y448" i="23"/>
  <c r="X448" i="23"/>
  <c r="W448" i="23"/>
  <c r="V448" i="23"/>
  <c r="U448" i="23"/>
  <c r="T448" i="23"/>
  <c r="S448" i="23"/>
  <c r="R448" i="23"/>
  <c r="Q448" i="23"/>
  <c r="P448" i="23"/>
  <c r="O448" i="23"/>
  <c r="N448" i="23"/>
  <c r="M448" i="23"/>
  <c r="L448" i="23"/>
  <c r="K448" i="23"/>
  <c r="J448" i="23"/>
  <c r="I448" i="23"/>
  <c r="H448" i="23"/>
  <c r="AI445" i="23"/>
  <c r="AH445" i="23"/>
  <c r="AG445" i="23"/>
  <c r="AF445" i="23"/>
  <c r="AE445" i="23"/>
  <c r="AD445" i="23"/>
  <c r="AC445" i="23"/>
  <c r="AB445" i="23"/>
  <c r="AA445" i="23"/>
  <c r="Z445" i="23"/>
  <c r="Y445" i="23"/>
  <c r="X445" i="23"/>
  <c r="W445" i="23"/>
  <c r="V445" i="23"/>
  <c r="U445" i="23"/>
  <c r="T445" i="23"/>
  <c r="S445" i="23"/>
  <c r="R445" i="23"/>
  <c r="Q445" i="23"/>
  <c r="P445" i="23"/>
  <c r="O445" i="23"/>
  <c r="N445" i="23"/>
  <c r="M445" i="23"/>
  <c r="L445" i="23"/>
  <c r="K445" i="23"/>
  <c r="J445" i="23"/>
  <c r="I445" i="23"/>
  <c r="H445" i="23"/>
  <c r="AI443" i="23"/>
  <c r="AH443" i="23"/>
  <c r="AG443" i="23"/>
  <c r="AF443" i="23"/>
  <c r="AE443" i="23"/>
  <c r="AD443" i="23"/>
  <c r="AC443" i="23"/>
  <c r="AB443" i="23"/>
  <c r="AA443" i="23"/>
  <c r="Z443" i="23"/>
  <c r="Y443" i="23"/>
  <c r="X443" i="23"/>
  <c r="W443" i="23"/>
  <c r="V443" i="23"/>
  <c r="U443" i="23"/>
  <c r="T443" i="23"/>
  <c r="S443" i="23"/>
  <c r="R443" i="23"/>
  <c r="Q443" i="23"/>
  <c r="P443" i="23"/>
  <c r="O443" i="23"/>
  <c r="N443" i="23"/>
  <c r="M443" i="23"/>
  <c r="L443" i="23"/>
  <c r="K443" i="23"/>
  <c r="J443" i="23"/>
  <c r="I443" i="23"/>
  <c r="H443" i="23"/>
  <c r="AI436" i="23"/>
  <c r="AH436" i="23"/>
  <c r="AG436" i="23"/>
  <c r="AF436" i="23"/>
  <c r="AE436" i="23"/>
  <c r="AD436" i="23"/>
  <c r="AC436" i="23"/>
  <c r="AB436" i="23"/>
  <c r="AA436" i="23"/>
  <c r="Z436" i="23"/>
  <c r="Y436" i="23"/>
  <c r="X436" i="23"/>
  <c r="W436" i="23"/>
  <c r="V436" i="23"/>
  <c r="U436" i="23"/>
  <c r="T436" i="23"/>
  <c r="S436" i="23"/>
  <c r="R436" i="23"/>
  <c r="Q436" i="23"/>
  <c r="P436" i="23"/>
  <c r="O436" i="23"/>
  <c r="N436" i="23"/>
  <c r="M436" i="23"/>
  <c r="L436" i="23"/>
  <c r="K436" i="23"/>
  <c r="J436" i="23"/>
  <c r="I436" i="23"/>
  <c r="H436" i="23"/>
  <c r="AI434" i="23"/>
  <c r="AH434" i="23"/>
  <c r="AG434" i="23"/>
  <c r="AF434" i="23"/>
  <c r="AE434" i="23"/>
  <c r="AE433" i="23" s="1"/>
  <c r="AD434" i="23"/>
  <c r="AD433" i="23" s="1"/>
  <c r="AC434" i="23"/>
  <c r="AB434" i="23"/>
  <c r="AA434" i="23"/>
  <c r="AA433" i="23" s="1"/>
  <c r="Z434" i="23"/>
  <c r="Z433" i="23" s="1"/>
  <c r="Y434" i="23"/>
  <c r="X434" i="23"/>
  <c r="W434" i="23"/>
  <c r="W433" i="23" s="1"/>
  <c r="V434" i="23"/>
  <c r="V433" i="23" s="1"/>
  <c r="U434" i="23"/>
  <c r="T434" i="23"/>
  <c r="S434" i="23"/>
  <c r="S433" i="23" s="1"/>
  <c r="R434" i="23"/>
  <c r="R433" i="23" s="1"/>
  <c r="Q434" i="23"/>
  <c r="P434" i="23"/>
  <c r="O434" i="23"/>
  <c r="O433" i="23" s="1"/>
  <c r="N434" i="23"/>
  <c r="N433" i="23" s="1"/>
  <c r="M434" i="23"/>
  <c r="L434" i="23"/>
  <c r="K434" i="23"/>
  <c r="J434" i="23"/>
  <c r="J433" i="23" s="1"/>
  <c r="I434" i="23"/>
  <c r="H434" i="23"/>
  <c r="AI433" i="23"/>
  <c r="AH433" i="23"/>
  <c r="AG433" i="23"/>
  <c r="K433" i="23"/>
  <c r="AI431" i="23"/>
  <c r="AH431" i="23"/>
  <c r="AG431" i="23"/>
  <c r="AF431" i="23"/>
  <c r="AE431" i="23"/>
  <c r="AD431" i="23"/>
  <c r="AC431" i="23"/>
  <c r="AB431" i="23"/>
  <c r="AA431" i="23"/>
  <c r="Z431" i="23"/>
  <c r="Y431" i="23"/>
  <c r="X431" i="23"/>
  <c r="W431" i="23"/>
  <c r="V431" i="23"/>
  <c r="U431" i="23"/>
  <c r="T431" i="23"/>
  <c r="S431" i="23"/>
  <c r="R431" i="23"/>
  <c r="Q431" i="23"/>
  <c r="P431" i="23"/>
  <c r="O431" i="23"/>
  <c r="N431" i="23"/>
  <c r="M431" i="23"/>
  <c r="L431" i="23"/>
  <c r="K431" i="23"/>
  <c r="J431" i="23"/>
  <c r="I431" i="23"/>
  <c r="H431" i="23"/>
  <c r="AI429" i="23"/>
  <c r="AH429" i="23"/>
  <c r="AG429" i="23"/>
  <c r="AF429" i="23"/>
  <c r="AE429" i="23"/>
  <c r="AD429" i="23"/>
  <c r="AC429" i="23"/>
  <c r="AB429" i="23"/>
  <c r="AA429" i="23"/>
  <c r="Z429" i="23"/>
  <c r="Y429" i="23"/>
  <c r="X429" i="23"/>
  <c r="W429" i="23"/>
  <c r="V429" i="23"/>
  <c r="U429" i="23"/>
  <c r="T429" i="23"/>
  <c r="S429" i="23"/>
  <c r="R429" i="23"/>
  <c r="Q429" i="23"/>
  <c r="P429" i="23"/>
  <c r="O429" i="23"/>
  <c r="N429" i="23"/>
  <c r="M429" i="23"/>
  <c r="L429" i="23"/>
  <c r="K429" i="23"/>
  <c r="J429" i="23"/>
  <c r="I429" i="23"/>
  <c r="H429" i="23"/>
  <c r="AI426" i="23"/>
  <c r="AH426" i="23"/>
  <c r="AG426" i="23"/>
  <c r="AF426" i="23"/>
  <c r="AE426" i="23"/>
  <c r="AD426" i="23"/>
  <c r="AC426" i="23"/>
  <c r="AB426" i="23"/>
  <c r="AA426" i="23"/>
  <c r="Z426" i="23"/>
  <c r="Y426" i="23"/>
  <c r="X426" i="23"/>
  <c r="W426" i="23"/>
  <c r="V426" i="23"/>
  <c r="U426" i="23"/>
  <c r="T426" i="23"/>
  <c r="S426" i="23"/>
  <c r="R426" i="23"/>
  <c r="Q426" i="23"/>
  <c r="P426" i="23"/>
  <c r="O426" i="23"/>
  <c r="N426" i="23"/>
  <c r="M426" i="23"/>
  <c r="L426" i="23"/>
  <c r="K426" i="23"/>
  <c r="J426" i="23"/>
  <c r="I426" i="23"/>
  <c r="H426" i="23"/>
  <c r="AI421" i="23"/>
  <c r="AH421" i="23"/>
  <c r="AG421" i="23"/>
  <c r="AF421" i="23"/>
  <c r="AE421" i="23"/>
  <c r="AD421" i="23"/>
  <c r="AC421" i="23"/>
  <c r="AB421" i="23"/>
  <c r="AA421" i="23"/>
  <c r="Z421" i="23"/>
  <c r="Y421" i="23"/>
  <c r="X421" i="23"/>
  <c r="W421" i="23"/>
  <c r="V421" i="23"/>
  <c r="U421" i="23"/>
  <c r="T421" i="23"/>
  <c r="S421" i="23"/>
  <c r="R421" i="23"/>
  <c r="Q421" i="23"/>
  <c r="P421" i="23"/>
  <c r="O421" i="23"/>
  <c r="N421" i="23"/>
  <c r="M421" i="23"/>
  <c r="L421" i="23"/>
  <c r="K421" i="23"/>
  <c r="J421" i="23"/>
  <c r="I421" i="23"/>
  <c r="H421" i="23"/>
  <c r="AI419" i="23"/>
  <c r="AH419" i="23"/>
  <c r="AG419" i="23"/>
  <c r="AF419" i="23"/>
  <c r="AE419" i="23"/>
  <c r="AD419" i="23"/>
  <c r="AC419" i="23"/>
  <c r="AB419" i="23"/>
  <c r="AA419" i="23"/>
  <c r="AA418" i="23" s="1"/>
  <c r="Z419" i="23"/>
  <c r="Z418" i="23" s="1"/>
  <c r="Y419" i="23"/>
  <c r="X419" i="23"/>
  <c r="W419" i="23"/>
  <c r="W418" i="23" s="1"/>
  <c r="V419" i="23"/>
  <c r="V418" i="23" s="1"/>
  <c r="U419" i="23"/>
  <c r="T419" i="23"/>
  <c r="S419" i="23"/>
  <c r="S418" i="23" s="1"/>
  <c r="R419" i="23"/>
  <c r="Q419" i="23"/>
  <c r="P419" i="23"/>
  <c r="O419" i="23"/>
  <c r="O418" i="23" s="1"/>
  <c r="N419" i="23"/>
  <c r="N418" i="23" s="1"/>
  <c r="M419" i="23"/>
  <c r="L419" i="23"/>
  <c r="K419" i="23"/>
  <c r="K418" i="23" s="1"/>
  <c r="J419" i="23"/>
  <c r="I419" i="23"/>
  <c r="H419" i="23"/>
  <c r="AI418" i="23"/>
  <c r="AH418" i="23"/>
  <c r="AG418" i="23"/>
  <c r="AF418" i="23"/>
  <c r="AE418" i="23"/>
  <c r="AD418" i="23"/>
  <c r="AC418" i="23"/>
  <c r="AI413" i="23"/>
  <c r="AH413" i="23"/>
  <c r="AG413" i="23"/>
  <c r="AF413" i="23"/>
  <c r="AE413" i="23"/>
  <c r="AD413" i="23"/>
  <c r="AC413" i="23"/>
  <c r="AB413" i="23"/>
  <c r="AA413" i="23"/>
  <c r="Z413" i="23"/>
  <c r="Y413" i="23"/>
  <c r="X413" i="23"/>
  <c r="W413" i="23"/>
  <c r="V413" i="23"/>
  <c r="U413" i="23"/>
  <c r="T413" i="23"/>
  <c r="S413" i="23"/>
  <c r="R413" i="23"/>
  <c r="Q413" i="23"/>
  <c r="P413" i="23"/>
  <c r="O413" i="23"/>
  <c r="N413" i="23"/>
  <c r="M413" i="23"/>
  <c r="L413" i="23"/>
  <c r="K413" i="23"/>
  <c r="J413" i="23"/>
  <c r="I413" i="23"/>
  <c r="H413" i="23"/>
  <c r="AI411" i="23"/>
  <c r="AH411" i="23"/>
  <c r="AG411" i="23"/>
  <c r="AF411" i="23"/>
  <c r="AE411" i="23"/>
  <c r="AD411" i="23"/>
  <c r="AC411" i="23"/>
  <c r="AB411" i="23"/>
  <c r="AA411" i="23"/>
  <c r="Z411" i="23"/>
  <c r="Y411" i="23"/>
  <c r="X411" i="23"/>
  <c r="W411" i="23"/>
  <c r="V411" i="23"/>
  <c r="U411" i="23"/>
  <c r="T411" i="23"/>
  <c r="S411" i="23"/>
  <c r="R411" i="23"/>
  <c r="Q411" i="23"/>
  <c r="P411" i="23"/>
  <c r="O411" i="23"/>
  <c r="N411" i="23"/>
  <c r="M411" i="23"/>
  <c r="L411" i="23"/>
  <c r="K411" i="23"/>
  <c r="J411" i="23"/>
  <c r="I411" i="23"/>
  <c r="H411" i="23"/>
  <c r="AI409" i="23"/>
  <c r="AH409" i="23"/>
  <c r="AG409" i="23"/>
  <c r="AF409" i="23"/>
  <c r="AE409" i="23"/>
  <c r="AD409" i="23"/>
  <c r="AC409" i="23"/>
  <c r="AB409" i="23"/>
  <c r="AA409" i="23"/>
  <c r="Z409" i="23"/>
  <c r="Y409" i="23"/>
  <c r="X409" i="23"/>
  <c r="W409" i="23"/>
  <c r="V409" i="23"/>
  <c r="U409" i="23"/>
  <c r="T409" i="23"/>
  <c r="S409" i="23"/>
  <c r="R409" i="23"/>
  <c r="Q409" i="23"/>
  <c r="P409" i="23"/>
  <c r="O409" i="23"/>
  <c r="N409" i="23"/>
  <c r="M409" i="23"/>
  <c r="L409" i="23"/>
  <c r="K409" i="23"/>
  <c r="J409" i="23"/>
  <c r="I409" i="23"/>
  <c r="H409" i="23"/>
  <c r="AI407" i="23"/>
  <c r="AH407" i="23"/>
  <c r="AG407" i="23"/>
  <c r="AF407" i="23"/>
  <c r="AE407" i="23"/>
  <c r="AD407" i="23"/>
  <c r="AC407" i="23"/>
  <c r="AB407" i="23"/>
  <c r="AA407" i="23"/>
  <c r="Z407" i="23"/>
  <c r="Y407" i="23"/>
  <c r="X407" i="23"/>
  <c r="W407" i="23"/>
  <c r="V407" i="23"/>
  <c r="U407" i="23"/>
  <c r="T407" i="23"/>
  <c r="S407" i="23"/>
  <c r="R407" i="23"/>
  <c r="Q407" i="23"/>
  <c r="P407" i="23"/>
  <c r="O407" i="23"/>
  <c r="N407" i="23"/>
  <c r="M407" i="23"/>
  <c r="L407" i="23"/>
  <c r="K407" i="23"/>
  <c r="J407" i="23"/>
  <c r="I407" i="23"/>
  <c r="H407" i="23"/>
  <c r="AI405" i="23"/>
  <c r="AH405" i="23"/>
  <c r="AG405" i="23"/>
  <c r="AF405" i="23"/>
  <c r="AE405" i="23"/>
  <c r="AD405" i="23"/>
  <c r="AC405" i="23"/>
  <c r="AB405" i="23"/>
  <c r="AA405" i="23"/>
  <c r="Z405" i="23"/>
  <c r="Y405" i="23"/>
  <c r="X405" i="23"/>
  <c r="W405" i="23"/>
  <c r="V405" i="23"/>
  <c r="U405" i="23"/>
  <c r="T405" i="23"/>
  <c r="S405" i="23"/>
  <c r="R405" i="23"/>
  <c r="Q405" i="23"/>
  <c r="P405" i="23"/>
  <c r="O405" i="23"/>
  <c r="N405" i="23"/>
  <c r="M405" i="23"/>
  <c r="L405" i="23"/>
  <c r="K405" i="23"/>
  <c r="J405" i="23"/>
  <c r="I405" i="23"/>
  <c r="H405" i="23"/>
  <c r="AI403" i="23"/>
  <c r="AH403" i="23"/>
  <c r="AG403" i="23"/>
  <c r="AF403" i="23"/>
  <c r="AE403" i="23"/>
  <c r="AD403" i="23"/>
  <c r="AC403" i="23"/>
  <c r="AB403" i="23"/>
  <c r="AA403" i="23"/>
  <c r="Z403" i="23"/>
  <c r="Y403" i="23"/>
  <c r="X403" i="23"/>
  <c r="W403" i="23"/>
  <c r="V403" i="23"/>
  <c r="U403" i="23"/>
  <c r="T403" i="23"/>
  <c r="S403" i="23"/>
  <c r="R403" i="23"/>
  <c r="Q403" i="23"/>
  <c r="P403" i="23"/>
  <c r="O403" i="23"/>
  <c r="N403" i="23"/>
  <c r="M403" i="23"/>
  <c r="L403" i="23"/>
  <c r="K403" i="23"/>
  <c r="J403" i="23"/>
  <c r="I403" i="23"/>
  <c r="H403" i="23"/>
  <c r="AI400" i="23"/>
  <c r="AH400" i="23"/>
  <c r="AG400" i="23"/>
  <c r="AF400" i="23"/>
  <c r="AE400" i="23"/>
  <c r="AD400" i="23"/>
  <c r="AC400" i="23"/>
  <c r="AB400" i="23"/>
  <c r="AA400" i="23"/>
  <c r="Z400" i="23"/>
  <c r="Y400" i="23"/>
  <c r="X400" i="23"/>
  <c r="W400" i="23"/>
  <c r="V400" i="23"/>
  <c r="U400" i="23"/>
  <c r="T400" i="23"/>
  <c r="S400" i="23"/>
  <c r="R400" i="23"/>
  <c r="Q400" i="23"/>
  <c r="P400" i="23"/>
  <c r="O400" i="23"/>
  <c r="N400" i="23"/>
  <c r="M400" i="23"/>
  <c r="L400" i="23"/>
  <c r="K400" i="23"/>
  <c r="J400" i="23"/>
  <c r="I400" i="23"/>
  <c r="H400" i="23"/>
  <c r="AI397" i="23"/>
  <c r="AH397" i="23"/>
  <c r="AG397" i="23"/>
  <c r="AF397" i="23"/>
  <c r="AE397" i="23"/>
  <c r="AD397" i="23"/>
  <c r="AC397" i="23"/>
  <c r="AB397" i="23"/>
  <c r="AA397" i="23"/>
  <c r="Z397" i="23"/>
  <c r="Y397" i="23"/>
  <c r="X397" i="23"/>
  <c r="W397" i="23"/>
  <c r="V397" i="23"/>
  <c r="U397" i="23"/>
  <c r="T397" i="23"/>
  <c r="S397" i="23"/>
  <c r="R397" i="23"/>
  <c r="Q397" i="23"/>
  <c r="P397" i="23"/>
  <c r="O397" i="23"/>
  <c r="N397" i="23"/>
  <c r="M397" i="23"/>
  <c r="L397" i="23"/>
  <c r="K397" i="23"/>
  <c r="J397" i="23"/>
  <c r="I397" i="23"/>
  <c r="H397" i="23"/>
  <c r="AI394" i="23"/>
  <c r="AH394" i="23"/>
  <c r="AG394" i="23"/>
  <c r="AF394" i="23"/>
  <c r="AE394" i="23"/>
  <c r="AD394" i="23"/>
  <c r="AC394" i="23"/>
  <c r="AB394" i="23"/>
  <c r="AA394" i="23"/>
  <c r="Z394" i="23"/>
  <c r="Y394" i="23"/>
  <c r="X394" i="23"/>
  <c r="W394" i="23"/>
  <c r="W393" i="23" s="1"/>
  <c r="V394" i="23"/>
  <c r="U394" i="23"/>
  <c r="T394" i="23"/>
  <c r="S394" i="23"/>
  <c r="S393" i="23" s="1"/>
  <c r="R394" i="23"/>
  <c r="Q394" i="23"/>
  <c r="P394" i="23"/>
  <c r="O394" i="23"/>
  <c r="N394" i="23"/>
  <c r="M394" i="23"/>
  <c r="M393" i="23" s="1"/>
  <c r="L394" i="23"/>
  <c r="K394" i="23"/>
  <c r="J394" i="23"/>
  <c r="J393" i="23" s="1"/>
  <c r="I394" i="23"/>
  <c r="H394" i="23"/>
  <c r="AI393" i="23"/>
  <c r="AH393" i="23"/>
  <c r="AG393" i="23"/>
  <c r="AF393" i="23"/>
  <c r="AE393" i="23"/>
  <c r="AD393" i="23"/>
  <c r="AC393" i="23"/>
  <c r="AB393" i="23"/>
  <c r="AA393" i="23"/>
  <c r="Z393" i="23"/>
  <c r="Y393" i="23"/>
  <c r="AI388" i="23"/>
  <c r="AH388" i="23"/>
  <c r="AG388" i="23"/>
  <c r="AF388" i="23"/>
  <c r="AE388" i="23"/>
  <c r="AD388" i="23"/>
  <c r="AC388" i="23"/>
  <c r="AB388" i="23"/>
  <c r="AA388" i="23"/>
  <c r="Z388" i="23"/>
  <c r="Y388" i="23"/>
  <c r="X388" i="23"/>
  <c r="W388" i="23"/>
  <c r="V388" i="23"/>
  <c r="U388" i="23"/>
  <c r="T388" i="23"/>
  <c r="S388" i="23"/>
  <c r="R388" i="23"/>
  <c r="Q388" i="23"/>
  <c r="P388" i="23"/>
  <c r="O388" i="23"/>
  <c r="N388" i="23"/>
  <c r="M388" i="23"/>
  <c r="L388" i="23"/>
  <c r="K388" i="23"/>
  <c r="J388" i="23"/>
  <c r="I388" i="23"/>
  <c r="H388" i="23"/>
  <c r="AI386" i="23"/>
  <c r="AH386" i="23"/>
  <c r="AG386" i="23"/>
  <c r="AF386" i="23"/>
  <c r="AE386" i="23"/>
  <c r="AD386" i="23"/>
  <c r="AC386" i="23"/>
  <c r="AB386" i="23"/>
  <c r="AA386" i="23"/>
  <c r="Z386" i="23"/>
  <c r="Y386" i="23"/>
  <c r="X386" i="23"/>
  <c r="W386" i="23"/>
  <c r="V386" i="23"/>
  <c r="U386" i="23"/>
  <c r="T386" i="23"/>
  <c r="S386" i="23"/>
  <c r="R386" i="23"/>
  <c r="Q386" i="23"/>
  <c r="P386" i="23"/>
  <c r="O386" i="23"/>
  <c r="N386" i="23"/>
  <c r="M386" i="23"/>
  <c r="L386" i="23"/>
  <c r="K386" i="23"/>
  <c r="J386" i="23"/>
  <c r="I386" i="23"/>
  <c r="H386" i="23"/>
  <c r="AI384" i="23"/>
  <c r="AH384" i="23"/>
  <c r="AG384" i="23"/>
  <c r="AF384" i="23"/>
  <c r="AE384" i="23"/>
  <c r="AD384" i="23"/>
  <c r="AC384" i="23"/>
  <c r="AB384" i="23"/>
  <c r="AA384" i="23"/>
  <c r="Z384" i="23"/>
  <c r="Y384" i="23"/>
  <c r="X384" i="23"/>
  <c r="W384" i="23"/>
  <c r="V384" i="23"/>
  <c r="U384" i="23"/>
  <c r="T384" i="23"/>
  <c r="S384" i="23"/>
  <c r="R384" i="23"/>
  <c r="Q384" i="23"/>
  <c r="P384" i="23"/>
  <c r="O384" i="23"/>
  <c r="N384" i="23"/>
  <c r="M384" i="23"/>
  <c r="L384" i="23"/>
  <c r="K384" i="23"/>
  <c r="J384" i="23"/>
  <c r="I384" i="23"/>
  <c r="H384" i="23"/>
  <c r="AI382" i="23"/>
  <c r="AH382" i="23"/>
  <c r="AG382" i="23"/>
  <c r="AF382" i="23"/>
  <c r="AE382" i="23"/>
  <c r="AD382" i="23"/>
  <c r="AC382" i="23"/>
  <c r="AB382" i="23"/>
  <c r="AA382" i="23"/>
  <c r="Z382" i="23"/>
  <c r="Y382" i="23"/>
  <c r="X382" i="23"/>
  <c r="W382" i="23"/>
  <c r="V382" i="23"/>
  <c r="U382" i="23"/>
  <c r="T382" i="23"/>
  <c r="S382" i="23"/>
  <c r="R382" i="23"/>
  <c r="Q382" i="23"/>
  <c r="P382" i="23"/>
  <c r="O382" i="23"/>
  <c r="N382" i="23"/>
  <c r="M382" i="23"/>
  <c r="L382" i="23"/>
  <c r="K382" i="23"/>
  <c r="J382" i="23"/>
  <c r="I382" i="23"/>
  <c r="H382" i="23"/>
  <c r="AI380" i="23"/>
  <c r="AH380" i="23"/>
  <c r="AG380" i="23"/>
  <c r="AF380" i="23"/>
  <c r="AE380" i="23"/>
  <c r="AD380" i="23"/>
  <c r="AC380" i="23"/>
  <c r="AB380" i="23"/>
  <c r="AA380" i="23"/>
  <c r="Z380" i="23"/>
  <c r="Y380" i="23"/>
  <c r="X380" i="23"/>
  <c r="W380" i="23"/>
  <c r="V380" i="23"/>
  <c r="U380" i="23"/>
  <c r="T380" i="23"/>
  <c r="S380" i="23"/>
  <c r="R380" i="23"/>
  <c r="Q380" i="23"/>
  <c r="P380" i="23"/>
  <c r="O380" i="23"/>
  <c r="N380" i="23"/>
  <c r="M380" i="23"/>
  <c r="L380" i="23"/>
  <c r="K380" i="23"/>
  <c r="J380" i="23"/>
  <c r="I380" i="23"/>
  <c r="H380" i="23"/>
  <c r="AI378" i="23"/>
  <c r="AH378" i="23"/>
  <c r="AG378" i="23"/>
  <c r="AF378" i="23"/>
  <c r="AE378" i="23"/>
  <c r="AD378" i="23"/>
  <c r="AC378" i="23"/>
  <c r="AB378" i="23"/>
  <c r="AA378" i="23"/>
  <c r="Z378" i="23"/>
  <c r="Y378" i="23"/>
  <c r="X378" i="23"/>
  <c r="W378" i="23"/>
  <c r="V378" i="23"/>
  <c r="U378" i="23"/>
  <c r="T378" i="23"/>
  <c r="S378" i="23"/>
  <c r="R378" i="23"/>
  <c r="Q378" i="23"/>
  <c r="P378" i="23"/>
  <c r="O378" i="23"/>
  <c r="N378" i="23"/>
  <c r="M378" i="23"/>
  <c r="L378" i="23"/>
  <c r="K378" i="23"/>
  <c r="J378" i="23"/>
  <c r="I378" i="23"/>
  <c r="H378" i="23"/>
  <c r="AI373" i="23"/>
  <c r="AH373" i="23"/>
  <c r="AG373" i="23"/>
  <c r="AF373" i="23"/>
  <c r="AE373" i="23"/>
  <c r="AD373" i="23"/>
  <c r="AC373" i="23"/>
  <c r="AB373" i="23"/>
  <c r="AA373" i="23"/>
  <c r="AA372" i="23" s="1"/>
  <c r="Z373" i="23"/>
  <c r="Z372" i="23" s="1"/>
  <c r="Y373" i="23"/>
  <c r="X373" i="23"/>
  <c r="W373" i="23"/>
  <c r="V373" i="23"/>
  <c r="V372" i="23" s="1"/>
  <c r="U373" i="23"/>
  <c r="T373" i="23"/>
  <c r="S373" i="23"/>
  <c r="S372" i="23" s="1"/>
  <c r="R373" i="23"/>
  <c r="R372" i="23" s="1"/>
  <c r="Q373" i="23"/>
  <c r="P373" i="23"/>
  <c r="O373" i="23"/>
  <c r="N373" i="23"/>
  <c r="N372" i="23" s="1"/>
  <c r="M373" i="23"/>
  <c r="L373" i="23"/>
  <c r="K373" i="23"/>
  <c r="K372" i="23" s="1"/>
  <c r="J373" i="23"/>
  <c r="J372" i="23" s="1"/>
  <c r="I373" i="23"/>
  <c r="H373" i="23"/>
  <c r="AI372" i="23"/>
  <c r="AH372" i="23"/>
  <c r="AG372" i="23"/>
  <c r="AF372" i="23"/>
  <c r="AE372" i="23"/>
  <c r="AD372" i="23"/>
  <c r="AC372" i="23"/>
  <c r="AI370" i="23"/>
  <c r="AH370" i="23"/>
  <c r="AG370" i="23"/>
  <c r="AF370" i="23"/>
  <c r="AE370" i="23"/>
  <c r="AD370" i="23"/>
  <c r="AC370" i="23"/>
  <c r="AB370" i="23"/>
  <c r="AA370" i="23"/>
  <c r="Z370" i="23"/>
  <c r="Y370" i="23"/>
  <c r="X370" i="23"/>
  <c r="W370" i="23"/>
  <c r="V370" i="23"/>
  <c r="U370" i="23"/>
  <c r="T370" i="23"/>
  <c r="S370" i="23"/>
  <c r="R370" i="23"/>
  <c r="Q370" i="23"/>
  <c r="P370" i="23"/>
  <c r="O370" i="23"/>
  <c r="N370" i="23"/>
  <c r="M370" i="23"/>
  <c r="L370" i="23"/>
  <c r="K370" i="23"/>
  <c r="J370" i="23"/>
  <c r="I370" i="23"/>
  <c r="H370" i="23"/>
  <c r="AI367" i="23"/>
  <c r="AH367" i="23"/>
  <c r="AG367" i="23"/>
  <c r="AF367" i="23"/>
  <c r="AE367" i="23"/>
  <c r="AD367" i="23"/>
  <c r="AC367" i="23"/>
  <c r="AB367" i="23"/>
  <c r="AA367" i="23"/>
  <c r="Z367" i="23"/>
  <c r="Y367" i="23"/>
  <c r="X367" i="23"/>
  <c r="W367" i="23"/>
  <c r="V367" i="23"/>
  <c r="U367" i="23"/>
  <c r="T367" i="23"/>
  <c r="S367" i="23"/>
  <c r="R367" i="23"/>
  <c r="Q367" i="23"/>
  <c r="P367" i="23"/>
  <c r="O367" i="23"/>
  <c r="N367" i="23"/>
  <c r="M367" i="23"/>
  <c r="L367" i="23"/>
  <c r="K367" i="23"/>
  <c r="J367" i="23"/>
  <c r="I367" i="23"/>
  <c r="H367" i="23"/>
  <c r="AI356" i="23"/>
  <c r="AH356" i="23"/>
  <c r="AG356" i="23"/>
  <c r="AF356" i="23"/>
  <c r="AE356" i="23"/>
  <c r="AD356" i="23"/>
  <c r="AC356" i="23"/>
  <c r="AB356" i="23"/>
  <c r="AA356" i="23"/>
  <c r="Z356" i="23"/>
  <c r="Y356" i="23"/>
  <c r="X356" i="23"/>
  <c r="W356" i="23"/>
  <c r="V356" i="23"/>
  <c r="U356" i="23"/>
  <c r="T356" i="23"/>
  <c r="S356" i="23"/>
  <c r="R356" i="23"/>
  <c r="Q356" i="23"/>
  <c r="P356" i="23"/>
  <c r="O356" i="23"/>
  <c r="N356" i="23"/>
  <c r="M356" i="23"/>
  <c r="L356" i="23"/>
  <c r="K356" i="23"/>
  <c r="J356" i="23"/>
  <c r="I356" i="23"/>
  <c r="H356" i="23"/>
  <c r="AI354" i="23"/>
  <c r="AH354" i="23"/>
  <c r="AG354" i="23"/>
  <c r="AF354" i="23"/>
  <c r="AE354" i="23"/>
  <c r="AD354" i="23"/>
  <c r="AC354" i="23"/>
  <c r="AB354" i="23"/>
  <c r="AA354" i="23"/>
  <c r="Z354" i="23"/>
  <c r="Y354" i="23"/>
  <c r="X354" i="23"/>
  <c r="W354" i="23"/>
  <c r="V354" i="23"/>
  <c r="U354" i="23"/>
  <c r="T354" i="23"/>
  <c r="S354" i="23"/>
  <c r="R354" i="23"/>
  <c r="Q354" i="23"/>
  <c r="P354" i="23"/>
  <c r="O354" i="23"/>
  <c r="N354" i="23"/>
  <c r="M354" i="23"/>
  <c r="L354" i="23"/>
  <c r="K354" i="23"/>
  <c r="J354" i="23"/>
  <c r="I354" i="23"/>
  <c r="H354" i="23"/>
  <c r="AI352" i="23"/>
  <c r="AH352" i="23"/>
  <c r="AG352" i="23"/>
  <c r="AF352" i="23"/>
  <c r="AE352" i="23"/>
  <c r="AD352" i="23"/>
  <c r="AC352" i="23"/>
  <c r="AB352" i="23"/>
  <c r="AA352" i="23"/>
  <c r="Z352" i="23"/>
  <c r="Y352" i="23"/>
  <c r="X352" i="23"/>
  <c r="W352" i="23"/>
  <c r="V352" i="23"/>
  <c r="U352" i="23"/>
  <c r="T352" i="23"/>
  <c r="S352" i="23"/>
  <c r="R352" i="23"/>
  <c r="Q352" i="23"/>
  <c r="P352" i="23"/>
  <c r="O352" i="23"/>
  <c r="N352" i="23"/>
  <c r="M352" i="23"/>
  <c r="L352" i="23"/>
  <c r="K352" i="23"/>
  <c r="J352" i="23"/>
  <c r="I352" i="23"/>
  <c r="H352" i="23"/>
  <c r="AI350" i="23"/>
  <c r="AH350" i="23"/>
  <c r="AG350" i="23"/>
  <c r="AF350" i="23"/>
  <c r="AE350" i="23"/>
  <c r="AD350" i="23"/>
  <c r="AC350" i="23"/>
  <c r="AB350" i="23"/>
  <c r="AA350" i="23"/>
  <c r="Z350" i="23"/>
  <c r="Y350" i="23"/>
  <c r="X350" i="23"/>
  <c r="W350" i="23"/>
  <c r="V350" i="23"/>
  <c r="U350" i="23"/>
  <c r="T350" i="23"/>
  <c r="S350" i="23"/>
  <c r="R350" i="23"/>
  <c r="Q350" i="23"/>
  <c r="P350" i="23"/>
  <c r="O350" i="23"/>
  <c r="N350" i="23"/>
  <c r="M350" i="23"/>
  <c r="L350" i="23"/>
  <c r="K350" i="23"/>
  <c r="J350" i="23"/>
  <c r="I350" i="23"/>
  <c r="H350" i="23"/>
  <c r="AI347" i="23"/>
  <c r="AH347" i="23"/>
  <c r="AG347" i="23"/>
  <c r="AF347" i="23"/>
  <c r="AE347" i="23"/>
  <c r="AD347" i="23"/>
  <c r="AC347" i="23"/>
  <c r="AB347" i="23"/>
  <c r="AA347" i="23"/>
  <c r="Z347" i="23"/>
  <c r="Y347" i="23"/>
  <c r="X347" i="23"/>
  <c r="W347" i="23"/>
  <c r="V347" i="23"/>
  <c r="U347" i="23"/>
  <c r="T347" i="23"/>
  <c r="S347" i="23"/>
  <c r="R347" i="23"/>
  <c r="Q347" i="23"/>
  <c r="P347" i="23"/>
  <c r="O347" i="23"/>
  <c r="N347" i="23"/>
  <c r="M347" i="23"/>
  <c r="L347" i="23"/>
  <c r="K347" i="23"/>
  <c r="J347" i="23"/>
  <c r="I347" i="23"/>
  <c r="H347" i="23"/>
  <c r="AI345" i="23"/>
  <c r="AH345" i="23"/>
  <c r="AG345" i="23"/>
  <c r="AF345" i="23"/>
  <c r="AE345" i="23"/>
  <c r="AD345" i="23"/>
  <c r="AC345" i="23"/>
  <c r="AB345" i="23"/>
  <c r="AA345" i="23"/>
  <c r="Z345" i="23"/>
  <c r="Y345" i="23"/>
  <c r="X345" i="23"/>
  <c r="W345" i="23"/>
  <c r="V345" i="23"/>
  <c r="U345" i="23"/>
  <c r="T345" i="23"/>
  <c r="S345" i="23"/>
  <c r="R345" i="23"/>
  <c r="Q345" i="23"/>
  <c r="P345" i="23"/>
  <c r="O345" i="23"/>
  <c r="N345" i="23"/>
  <c r="M345" i="23"/>
  <c r="L345" i="23"/>
  <c r="K345" i="23"/>
  <c r="J345" i="23"/>
  <c r="I345" i="23"/>
  <c r="H345" i="23"/>
  <c r="AI343" i="23"/>
  <c r="AH343" i="23"/>
  <c r="AG343" i="23"/>
  <c r="AG342" i="23" s="1"/>
  <c r="AF343" i="23"/>
  <c r="AE343" i="23"/>
  <c r="AE342" i="23" s="1"/>
  <c r="AD343" i="23"/>
  <c r="AC343" i="23"/>
  <c r="AB343" i="23"/>
  <c r="AA343" i="23"/>
  <c r="AA342" i="23" s="1"/>
  <c r="Z343" i="23"/>
  <c r="Z342" i="23" s="1"/>
  <c r="Y343" i="23"/>
  <c r="X343" i="23"/>
  <c r="W343" i="23"/>
  <c r="V343" i="23"/>
  <c r="V342" i="23" s="1"/>
  <c r="U343" i="23"/>
  <c r="T343" i="23"/>
  <c r="S343" i="23"/>
  <c r="R343" i="23"/>
  <c r="Q343" i="23"/>
  <c r="P343" i="23"/>
  <c r="O343" i="23"/>
  <c r="O342" i="23" s="1"/>
  <c r="N343" i="23"/>
  <c r="N342" i="23" s="1"/>
  <c r="M343" i="23"/>
  <c r="L343" i="23"/>
  <c r="K343" i="23"/>
  <c r="J343" i="23"/>
  <c r="J342" i="23" s="1"/>
  <c r="I343" i="23"/>
  <c r="H343" i="23"/>
  <c r="AI342" i="23"/>
  <c r="AD342" i="23"/>
  <c r="AI340" i="23"/>
  <c r="AH340" i="23"/>
  <c r="AG340" i="23"/>
  <c r="AF340" i="23"/>
  <c r="AE340" i="23"/>
  <c r="AD340" i="23"/>
  <c r="AC340" i="23"/>
  <c r="AB340" i="23"/>
  <c r="AA340" i="23"/>
  <c r="Z340" i="23"/>
  <c r="Y340" i="23"/>
  <c r="X340" i="23"/>
  <c r="W340" i="23"/>
  <c r="V340" i="23"/>
  <c r="U340" i="23"/>
  <c r="T340" i="23"/>
  <c r="S340" i="23"/>
  <c r="R340" i="23"/>
  <c r="Q340" i="23"/>
  <c r="P340" i="23"/>
  <c r="O340" i="23"/>
  <c r="N340" i="23"/>
  <c r="M340" i="23"/>
  <c r="L340" i="23"/>
  <c r="K340" i="23"/>
  <c r="J340" i="23"/>
  <c r="I340" i="23"/>
  <c r="H340" i="23"/>
  <c r="AI338" i="23"/>
  <c r="AH338" i="23"/>
  <c r="AG338" i="23"/>
  <c r="AF338" i="23"/>
  <c r="AE338" i="23"/>
  <c r="AD338" i="23"/>
  <c r="AC338" i="23"/>
  <c r="AB338" i="23"/>
  <c r="AA338" i="23"/>
  <c r="Z338" i="23"/>
  <c r="Y338" i="23"/>
  <c r="X338" i="23"/>
  <c r="W338" i="23"/>
  <c r="V338" i="23"/>
  <c r="U338" i="23"/>
  <c r="T338" i="23"/>
  <c r="S338" i="23"/>
  <c r="R338" i="23"/>
  <c r="Q338" i="23"/>
  <c r="P338" i="23"/>
  <c r="O338" i="23"/>
  <c r="N338" i="23"/>
  <c r="M338" i="23"/>
  <c r="L338" i="23"/>
  <c r="K338" i="23"/>
  <c r="J338" i="23"/>
  <c r="I338" i="23"/>
  <c r="H338" i="23"/>
  <c r="AI336" i="23"/>
  <c r="AH336" i="23"/>
  <c r="AG336" i="23"/>
  <c r="AF336" i="23"/>
  <c r="AE336" i="23"/>
  <c r="AD336" i="23"/>
  <c r="AC336" i="23"/>
  <c r="AB336" i="23"/>
  <c r="AA336" i="23"/>
  <c r="Z336" i="23"/>
  <c r="Y336" i="23"/>
  <c r="X336" i="23"/>
  <c r="W336" i="23"/>
  <c r="V336" i="23"/>
  <c r="U336" i="23"/>
  <c r="T336" i="23"/>
  <c r="S336" i="23"/>
  <c r="R336" i="23"/>
  <c r="Q336" i="23"/>
  <c r="P336" i="23"/>
  <c r="O336" i="23"/>
  <c r="N336" i="23"/>
  <c r="M336" i="23"/>
  <c r="L336" i="23"/>
  <c r="K336" i="23"/>
  <c r="J336" i="23"/>
  <c r="I336" i="23"/>
  <c r="H336" i="23"/>
  <c r="AI334" i="23"/>
  <c r="AH334" i="23"/>
  <c r="AG334" i="23"/>
  <c r="AF334" i="23"/>
  <c r="AE334" i="23"/>
  <c r="AD334" i="23"/>
  <c r="AC334" i="23"/>
  <c r="AB334" i="23"/>
  <c r="AA334" i="23"/>
  <c r="Z334" i="23"/>
  <c r="Y334" i="23"/>
  <c r="X334" i="23"/>
  <c r="W334" i="23"/>
  <c r="V334" i="23"/>
  <c r="U334" i="23"/>
  <c r="T334" i="23"/>
  <c r="S334" i="23"/>
  <c r="R334" i="23"/>
  <c r="Q334" i="23"/>
  <c r="P334" i="23"/>
  <c r="O334" i="23"/>
  <c r="N334" i="23"/>
  <c r="M334" i="23"/>
  <c r="L334" i="23"/>
  <c r="K334" i="23"/>
  <c r="J334" i="23"/>
  <c r="I334" i="23"/>
  <c r="H334" i="23"/>
  <c r="AI332" i="23"/>
  <c r="AH332" i="23"/>
  <c r="AG332" i="23"/>
  <c r="AF332" i="23"/>
  <c r="AE332" i="23"/>
  <c r="AD332" i="23"/>
  <c r="AC332" i="23"/>
  <c r="AB332" i="23"/>
  <c r="AA332" i="23"/>
  <c r="Z332" i="23"/>
  <c r="Y332" i="23"/>
  <c r="X332" i="23"/>
  <c r="W332" i="23"/>
  <c r="V332" i="23"/>
  <c r="U332" i="23"/>
  <c r="T332" i="23"/>
  <c r="S332" i="23"/>
  <c r="R332" i="23"/>
  <c r="Q332" i="23"/>
  <c r="P332" i="23"/>
  <c r="O332" i="23"/>
  <c r="N332" i="23"/>
  <c r="M332" i="23"/>
  <c r="L332" i="23"/>
  <c r="K332" i="23"/>
  <c r="J332" i="23"/>
  <c r="I332" i="23"/>
  <c r="H332" i="23"/>
  <c r="AI330" i="23"/>
  <c r="AH330" i="23"/>
  <c r="AG330" i="23"/>
  <c r="AF330" i="23"/>
  <c r="AE330" i="23"/>
  <c r="AD330" i="23"/>
  <c r="AC330" i="23"/>
  <c r="AB330" i="23"/>
  <c r="AA330" i="23"/>
  <c r="Z330" i="23"/>
  <c r="Y330" i="23"/>
  <c r="X330" i="23"/>
  <c r="W330" i="23"/>
  <c r="V330" i="23"/>
  <c r="U330" i="23"/>
  <c r="T330" i="23"/>
  <c r="S330" i="23"/>
  <c r="R330" i="23"/>
  <c r="Q330" i="23"/>
  <c r="P330" i="23"/>
  <c r="O330" i="23"/>
  <c r="N330" i="23"/>
  <c r="M330" i="23"/>
  <c r="L330" i="23"/>
  <c r="K330" i="23"/>
  <c r="J330" i="23"/>
  <c r="I330" i="23"/>
  <c r="H330" i="23"/>
  <c r="AI328" i="23"/>
  <c r="AH328" i="23"/>
  <c r="AG328" i="23"/>
  <c r="AF328" i="23"/>
  <c r="AE328" i="23"/>
  <c r="AD328" i="23"/>
  <c r="AC328" i="23"/>
  <c r="AB328" i="23"/>
  <c r="AA328" i="23"/>
  <c r="Z328" i="23"/>
  <c r="Y328" i="23"/>
  <c r="X328" i="23"/>
  <c r="W328" i="23"/>
  <c r="V328" i="23"/>
  <c r="U328" i="23"/>
  <c r="T328" i="23"/>
  <c r="S328" i="23"/>
  <c r="R328" i="23"/>
  <c r="Q328" i="23"/>
  <c r="P328" i="23"/>
  <c r="O328" i="23"/>
  <c r="N328" i="23"/>
  <c r="M328" i="23"/>
  <c r="L328" i="23"/>
  <c r="K328" i="23"/>
  <c r="J328" i="23"/>
  <c r="I328" i="23"/>
  <c r="H328" i="23"/>
  <c r="AI326" i="23"/>
  <c r="AH326" i="23"/>
  <c r="AG326" i="23"/>
  <c r="AF326" i="23"/>
  <c r="AE326" i="23"/>
  <c r="AD326" i="23"/>
  <c r="AC326" i="23"/>
  <c r="AB326" i="23"/>
  <c r="AA326" i="23"/>
  <c r="Z326" i="23"/>
  <c r="Y326" i="23"/>
  <c r="X326" i="23"/>
  <c r="W326" i="23"/>
  <c r="V326" i="23"/>
  <c r="U326" i="23"/>
  <c r="T326" i="23"/>
  <c r="S326" i="23"/>
  <c r="R326" i="23"/>
  <c r="Q326" i="23"/>
  <c r="P326" i="23"/>
  <c r="O326" i="23"/>
  <c r="N326" i="23"/>
  <c r="M326" i="23"/>
  <c r="L326" i="23"/>
  <c r="K326" i="23"/>
  <c r="J326" i="23"/>
  <c r="I326" i="23"/>
  <c r="H326" i="23"/>
  <c r="AI322" i="23"/>
  <c r="AH322" i="23"/>
  <c r="AG322" i="23"/>
  <c r="AF322" i="23"/>
  <c r="AE322" i="23"/>
  <c r="AD322" i="23"/>
  <c r="AC322" i="23"/>
  <c r="AB322" i="23"/>
  <c r="AA322" i="23"/>
  <c r="AA321" i="23" s="1"/>
  <c r="Z322" i="23"/>
  <c r="Z321" i="23" s="1"/>
  <c r="Y322" i="23"/>
  <c r="Y321" i="23" s="1"/>
  <c r="X322" i="23"/>
  <c r="W322" i="23"/>
  <c r="W321" i="23" s="1"/>
  <c r="V322" i="23"/>
  <c r="V321" i="23" s="1"/>
  <c r="U322" i="23"/>
  <c r="T322" i="23"/>
  <c r="S322" i="23"/>
  <c r="S321" i="23" s="1"/>
  <c r="R322" i="23"/>
  <c r="R321" i="23" s="1"/>
  <c r="Q322" i="23"/>
  <c r="P322" i="23"/>
  <c r="O322" i="23"/>
  <c r="O321" i="23" s="1"/>
  <c r="N322" i="23"/>
  <c r="M322" i="23"/>
  <c r="L322" i="23"/>
  <c r="K322" i="23"/>
  <c r="K321" i="23" s="1"/>
  <c r="J322" i="23"/>
  <c r="J321" i="23" s="1"/>
  <c r="I322" i="23"/>
  <c r="H322" i="23"/>
  <c r="AI321" i="23"/>
  <c r="AH321" i="23"/>
  <c r="AG321" i="23"/>
  <c r="AF321" i="23"/>
  <c r="AE321" i="23"/>
  <c r="AD321" i="23"/>
  <c r="AC321" i="23"/>
  <c r="AI314" i="23"/>
  <c r="AH314" i="23"/>
  <c r="AG314" i="23"/>
  <c r="AF314" i="23"/>
  <c r="AE314" i="23"/>
  <c r="AD314" i="23"/>
  <c r="AC314" i="23"/>
  <c r="AB314" i="23"/>
  <c r="AA314" i="23"/>
  <c r="Z314" i="23"/>
  <c r="Y314" i="23"/>
  <c r="X314" i="23"/>
  <c r="W314" i="23"/>
  <c r="V314" i="23"/>
  <c r="U314" i="23"/>
  <c r="T314" i="23"/>
  <c r="S314" i="23"/>
  <c r="R314" i="23"/>
  <c r="Q314" i="23"/>
  <c r="P314" i="23"/>
  <c r="O314" i="23"/>
  <c r="N314" i="23"/>
  <c r="M314" i="23"/>
  <c r="L314" i="23"/>
  <c r="K314" i="23"/>
  <c r="J314" i="23"/>
  <c r="I314" i="23"/>
  <c r="H314" i="23"/>
  <c r="AI312" i="23"/>
  <c r="AH312" i="23"/>
  <c r="AG312" i="23"/>
  <c r="AF312" i="23"/>
  <c r="AE312" i="23"/>
  <c r="AD312" i="23"/>
  <c r="AC312" i="23"/>
  <c r="AB312" i="23"/>
  <c r="AA312" i="23"/>
  <c r="Z312" i="23"/>
  <c r="Y312" i="23"/>
  <c r="X312" i="23"/>
  <c r="W312" i="23"/>
  <c r="V312" i="23"/>
  <c r="U312" i="23"/>
  <c r="T312" i="23"/>
  <c r="S312" i="23"/>
  <c r="R312" i="23"/>
  <c r="Q312" i="23"/>
  <c r="P312" i="23"/>
  <c r="O312" i="23"/>
  <c r="N312" i="23"/>
  <c r="M312" i="23"/>
  <c r="L312" i="23"/>
  <c r="K312" i="23"/>
  <c r="J312" i="23"/>
  <c r="I312" i="23"/>
  <c r="H312" i="23"/>
  <c r="AI310" i="23"/>
  <c r="AH310" i="23"/>
  <c r="AG310" i="23"/>
  <c r="AF310" i="23"/>
  <c r="AE310" i="23"/>
  <c r="AD310" i="23"/>
  <c r="AC310" i="23"/>
  <c r="AB310" i="23"/>
  <c r="AA310" i="23"/>
  <c r="Z310" i="23"/>
  <c r="Y310" i="23"/>
  <c r="X310" i="23"/>
  <c r="W310" i="23"/>
  <c r="V310" i="23"/>
  <c r="U310" i="23"/>
  <c r="T310" i="23"/>
  <c r="S310" i="23"/>
  <c r="R310" i="23"/>
  <c r="Q310" i="23"/>
  <c r="P310" i="23"/>
  <c r="O310" i="23"/>
  <c r="N310" i="23"/>
  <c r="M310" i="23"/>
  <c r="L310" i="23"/>
  <c r="K310" i="23"/>
  <c r="J310" i="23"/>
  <c r="I310" i="23"/>
  <c r="H310" i="23"/>
  <c r="AI306" i="23"/>
  <c r="AH306" i="23"/>
  <c r="AG306" i="23"/>
  <c r="AF306" i="23"/>
  <c r="AE306" i="23"/>
  <c r="AD306" i="23"/>
  <c r="AC306" i="23"/>
  <c r="AB306" i="23"/>
  <c r="AA306" i="23"/>
  <c r="Z306" i="23"/>
  <c r="Y306" i="23"/>
  <c r="X306" i="23"/>
  <c r="W306" i="23"/>
  <c r="V306" i="23"/>
  <c r="U306" i="23"/>
  <c r="T306" i="23"/>
  <c r="S306" i="23"/>
  <c r="R306" i="23"/>
  <c r="Q306" i="23"/>
  <c r="P306" i="23"/>
  <c r="O306" i="23"/>
  <c r="N306" i="23"/>
  <c r="M306" i="23"/>
  <c r="L306" i="23"/>
  <c r="K306" i="23"/>
  <c r="J306" i="23"/>
  <c r="I306" i="23"/>
  <c r="H306" i="23"/>
  <c r="AI304" i="23"/>
  <c r="AH304" i="23"/>
  <c r="AG304" i="23"/>
  <c r="AF304" i="23"/>
  <c r="AE304" i="23"/>
  <c r="AD304" i="23"/>
  <c r="AC304" i="23"/>
  <c r="AB304" i="23"/>
  <c r="AA304" i="23"/>
  <c r="Z304" i="23"/>
  <c r="Y304" i="23"/>
  <c r="X304" i="23"/>
  <c r="W304" i="23"/>
  <c r="V304" i="23"/>
  <c r="U304" i="23"/>
  <c r="T304" i="23"/>
  <c r="S304" i="23"/>
  <c r="R304" i="23"/>
  <c r="Q304" i="23"/>
  <c r="P304" i="23"/>
  <c r="O304" i="23"/>
  <c r="N304" i="23"/>
  <c r="M304" i="23"/>
  <c r="L304" i="23"/>
  <c r="K304" i="23"/>
  <c r="J304" i="23"/>
  <c r="I304" i="23"/>
  <c r="H304" i="23"/>
  <c r="AI301" i="23"/>
  <c r="AH301" i="23"/>
  <c r="AG301" i="23"/>
  <c r="AF301" i="23"/>
  <c r="AE301" i="23"/>
  <c r="AD301" i="23"/>
  <c r="AC301" i="23"/>
  <c r="AB301" i="23"/>
  <c r="AA301" i="23"/>
  <c r="Z301" i="23"/>
  <c r="Y301" i="23"/>
  <c r="X301" i="23"/>
  <c r="W301" i="23"/>
  <c r="V301" i="23"/>
  <c r="U301" i="23"/>
  <c r="T301" i="23"/>
  <c r="S301" i="23"/>
  <c r="R301" i="23"/>
  <c r="Q301" i="23"/>
  <c r="P301" i="23"/>
  <c r="O301" i="23"/>
  <c r="N301" i="23"/>
  <c r="M301" i="23"/>
  <c r="L301" i="23"/>
  <c r="K301" i="23"/>
  <c r="J301" i="23"/>
  <c r="I301" i="23"/>
  <c r="H301" i="23"/>
  <c r="AI298" i="23"/>
  <c r="AH298" i="23"/>
  <c r="AG298" i="23"/>
  <c r="AF298" i="23"/>
  <c r="AE298" i="23"/>
  <c r="AD298" i="23"/>
  <c r="AC298" i="23"/>
  <c r="AB298" i="23"/>
  <c r="AA298" i="23"/>
  <c r="Z298" i="23"/>
  <c r="Y298" i="23"/>
  <c r="X298" i="23"/>
  <c r="W298" i="23"/>
  <c r="V298" i="23"/>
  <c r="U298" i="23"/>
  <c r="T298" i="23"/>
  <c r="S298" i="23"/>
  <c r="R298" i="23"/>
  <c r="Q298" i="23"/>
  <c r="P298" i="23"/>
  <c r="O298" i="23"/>
  <c r="N298" i="23"/>
  <c r="M298" i="23"/>
  <c r="L298" i="23"/>
  <c r="K298" i="23"/>
  <c r="J298" i="23"/>
  <c r="I298" i="23"/>
  <c r="H298" i="23"/>
  <c r="AI295" i="23"/>
  <c r="AH295" i="23"/>
  <c r="AG295" i="23"/>
  <c r="AF295" i="23"/>
  <c r="AE295" i="23"/>
  <c r="AD295" i="23"/>
  <c r="AC295" i="23"/>
  <c r="AB295" i="23"/>
  <c r="AA295" i="23"/>
  <c r="Z295" i="23"/>
  <c r="Y295" i="23"/>
  <c r="X295" i="23"/>
  <c r="W295" i="23"/>
  <c r="V295" i="23"/>
  <c r="U295" i="23"/>
  <c r="T295" i="23"/>
  <c r="S295" i="23"/>
  <c r="R295" i="23"/>
  <c r="Q295" i="23"/>
  <c r="P295" i="23"/>
  <c r="O295" i="23"/>
  <c r="N295" i="23"/>
  <c r="M295" i="23"/>
  <c r="L295" i="23"/>
  <c r="K295" i="23"/>
  <c r="J295" i="23"/>
  <c r="I295" i="23"/>
  <c r="H295" i="23"/>
  <c r="AI293" i="23"/>
  <c r="AH293" i="23"/>
  <c r="AG293" i="23"/>
  <c r="AF293" i="23"/>
  <c r="AE293" i="23"/>
  <c r="AE292" i="23" s="1"/>
  <c r="AD293" i="23"/>
  <c r="AD292" i="23" s="1"/>
  <c r="AC293" i="23"/>
  <c r="AB293" i="23"/>
  <c r="AA293" i="23"/>
  <c r="AA292" i="23" s="1"/>
  <c r="Z293" i="23"/>
  <c r="Z292" i="23" s="1"/>
  <c r="Y293" i="23"/>
  <c r="X293" i="23"/>
  <c r="W293" i="23"/>
  <c r="W292" i="23" s="1"/>
  <c r="V293" i="23"/>
  <c r="V292" i="23" s="1"/>
  <c r="U293" i="23"/>
  <c r="T293" i="23"/>
  <c r="S293" i="23"/>
  <c r="S292" i="23" s="1"/>
  <c r="R293" i="23"/>
  <c r="R292" i="23" s="1"/>
  <c r="Q293" i="23"/>
  <c r="P293" i="23"/>
  <c r="O293" i="23"/>
  <c r="O292" i="23" s="1"/>
  <c r="N293" i="23"/>
  <c r="N292" i="23" s="1"/>
  <c r="M293" i="23"/>
  <c r="L293" i="23"/>
  <c r="K293" i="23"/>
  <c r="K292" i="23" s="1"/>
  <c r="J293" i="23"/>
  <c r="J292" i="23" s="1"/>
  <c r="I293" i="23"/>
  <c r="H293" i="23"/>
  <c r="AI292" i="23"/>
  <c r="AH292" i="23"/>
  <c r="AG292" i="23"/>
  <c r="AI289" i="23"/>
  <c r="AH289" i="23"/>
  <c r="AG289" i="23"/>
  <c r="AF289" i="23"/>
  <c r="AE289" i="23"/>
  <c r="AD289" i="23"/>
  <c r="AC289" i="23"/>
  <c r="AB289" i="23"/>
  <c r="AA289" i="23"/>
  <c r="Z289" i="23"/>
  <c r="Y289" i="23"/>
  <c r="X289" i="23"/>
  <c r="W289" i="23"/>
  <c r="V289" i="23"/>
  <c r="U289" i="23"/>
  <c r="T289" i="23"/>
  <c r="S289" i="23"/>
  <c r="R289" i="23"/>
  <c r="Q289" i="23"/>
  <c r="P289" i="23"/>
  <c r="O289" i="23"/>
  <c r="N289" i="23"/>
  <c r="M289" i="23"/>
  <c r="L289" i="23"/>
  <c r="K289" i="23"/>
  <c r="J289" i="23"/>
  <c r="I289" i="23"/>
  <c r="H289" i="23"/>
  <c r="AI286" i="23"/>
  <c r="AH286" i="23"/>
  <c r="AG286" i="23"/>
  <c r="AF286" i="23"/>
  <c r="AE286" i="23"/>
  <c r="AD286" i="23"/>
  <c r="AC286" i="23"/>
  <c r="AB286" i="23"/>
  <c r="AA286" i="23"/>
  <c r="Z286" i="23"/>
  <c r="Y286" i="23"/>
  <c r="X286" i="23"/>
  <c r="W286" i="23"/>
  <c r="V286" i="23"/>
  <c r="U286" i="23"/>
  <c r="T286" i="23"/>
  <c r="S286" i="23"/>
  <c r="R286" i="23"/>
  <c r="Q286" i="23"/>
  <c r="P286" i="23"/>
  <c r="O286" i="23"/>
  <c r="N286" i="23"/>
  <c r="M286" i="23"/>
  <c r="L286" i="23"/>
  <c r="K286" i="23"/>
  <c r="J286" i="23"/>
  <c r="I286" i="23"/>
  <c r="H286" i="23"/>
  <c r="AI284" i="23"/>
  <c r="AH284" i="23"/>
  <c r="AG284" i="23"/>
  <c r="AF284" i="23"/>
  <c r="AE284" i="23"/>
  <c r="AD284" i="23"/>
  <c r="AC284" i="23"/>
  <c r="AB284" i="23"/>
  <c r="AA284" i="23"/>
  <c r="Z284" i="23"/>
  <c r="Y284" i="23"/>
  <c r="X284" i="23"/>
  <c r="W284" i="23"/>
  <c r="V284" i="23"/>
  <c r="U284" i="23"/>
  <c r="T284" i="23"/>
  <c r="S284" i="23"/>
  <c r="R284" i="23"/>
  <c r="Q284" i="23"/>
  <c r="P284" i="23"/>
  <c r="O284" i="23"/>
  <c r="N284" i="23"/>
  <c r="M284" i="23"/>
  <c r="L284" i="23"/>
  <c r="K284" i="23"/>
  <c r="J284" i="23"/>
  <c r="I284" i="23"/>
  <c r="H284" i="23"/>
  <c r="AI280" i="23"/>
  <c r="AH280" i="23"/>
  <c r="AG280" i="23"/>
  <c r="AF280" i="23"/>
  <c r="AE280" i="23"/>
  <c r="AD280" i="23"/>
  <c r="AC280" i="23"/>
  <c r="AB280" i="23"/>
  <c r="AA280" i="23"/>
  <c r="Z280" i="23"/>
  <c r="Y280" i="23"/>
  <c r="X280" i="23"/>
  <c r="W280" i="23"/>
  <c r="V280" i="23"/>
  <c r="U280" i="23"/>
  <c r="T280" i="23"/>
  <c r="S280" i="23"/>
  <c r="R280" i="23"/>
  <c r="Q280" i="23"/>
  <c r="P280" i="23"/>
  <c r="O280" i="23"/>
  <c r="N280" i="23"/>
  <c r="M280" i="23"/>
  <c r="L280" i="23"/>
  <c r="K280" i="23"/>
  <c r="J280" i="23"/>
  <c r="I280" i="23"/>
  <c r="H280" i="23"/>
  <c r="AI278" i="23"/>
  <c r="AH278" i="23"/>
  <c r="AG278" i="23"/>
  <c r="AF278" i="23"/>
  <c r="AE278" i="23"/>
  <c r="AD278" i="23"/>
  <c r="AC278" i="23"/>
  <c r="AB278" i="23"/>
  <c r="AA278" i="23"/>
  <c r="Z278" i="23"/>
  <c r="Y278" i="23"/>
  <c r="X278" i="23"/>
  <c r="W278" i="23"/>
  <c r="V278" i="23"/>
  <c r="U278" i="23"/>
  <c r="T278" i="23"/>
  <c r="S278" i="23"/>
  <c r="R278" i="23"/>
  <c r="Q278" i="23"/>
  <c r="P278" i="23"/>
  <c r="O278" i="23"/>
  <c r="N278" i="23"/>
  <c r="M278" i="23"/>
  <c r="L278" i="23"/>
  <c r="K278" i="23"/>
  <c r="J278" i="23"/>
  <c r="I278" i="23"/>
  <c r="H278" i="23"/>
  <c r="AI276" i="23"/>
  <c r="AH276" i="23"/>
  <c r="AG276" i="23"/>
  <c r="AF276" i="23"/>
  <c r="AE276" i="23"/>
  <c r="AD276" i="23"/>
  <c r="AC276" i="23"/>
  <c r="AB276" i="23"/>
  <c r="AA276" i="23"/>
  <c r="Z276" i="23"/>
  <c r="Y276" i="23"/>
  <c r="X276" i="23"/>
  <c r="W276" i="23"/>
  <c r="V276" i="23"/>
  <c r="U276" i="23"/>
  <c r="T276" i="23"/>
  <c r="S276" i="23"/>
  <c r="R276" i="23"/>
  <c r="Q276" i="23"/>
  <c r="P276" i="23"/>
  <c r="O276" i="23"/>
  <c r="N276" i="23"/>
  <c r="M276" i="23"/>
  <c r="L276" i="23"/>
  <c r="K276" i="23"/>
  <c r="J276" i="23"/>
  <c r="I276" i="23"/>
  <c r="H276" i="23"/>
  <c r="AI273" i="23"/>
  <c r="AH273" i="23"/>
  <c r="AG273" i="23"/>
  <c r="AF273" i="23"/>
  <c r="AE273" i="23"/>
  <c r="AD273" i="23"/>
  <c r="AC273" i="23"/>
  <c r="AB273" i="23"/>
  <c r="AA273" i="23"/>
  <c r="Z273" i="23"/>
  <c r="Y273" i="23"/>
  <c r="X273" i="23"/>
  <c r="W273" i="23"/>
  <c r="V273" i="23"/>
  <c r="U273" i="23"/>
  <c r="T273" i="23"/>
  <c r="S273" i="23"/>
  <c r="R273" i="23"/>
  <c r="Q273" i="23"/>
  <c r="P273" i="23"/>
  <c r="O273" i="23"/>
  <c r="N273" i="23"/>
  <c r="M273" i="23"/>
  <c r="L273" i="23"/>
  <c r="K273" i="23"/>
  <c r="J273" i="23"/>
  <c r="I273" i="23"/>
  <c r="H273" i="23"/>
  <c r="AI271" i="23"/>
  <c r="AH271" i="23"/>
  <c r="AG271" i="23"/>
  <c r="AF271" i="23"/>
  <c r="AE271" i="23"/>
  <c r="AD271" i="23"/>
  <c r="AC271" i="23"/>
  <c r="AB271" i="23"/>
  <c r="AA271" i="23"/>
  <c r="Z271" i="23"/>
  <c r="Y271" i="23"/>
  <c r="X271" i="23"/>
  <c r="W271" i="23"/>
  <c r="V271" i="23"/>
  <c r="U271" i="23"/>
  <c r="T271" i="23"/>
  <c r="S271" i="23"/>
  <c r="R271" i="23"/>
  <c r="Q271" i="23"/>
  <c r="P271" i="23"/>
  <c r="O271" i="23"/>
  <c r="N271" i="23"/>
  <c r="M271" i="23"/>
  <c r="L271" i="23"/>
  <c r="K271" i="23"/>
  <c r="J271" i="23"/>
  <c r="I271" i="23"/>
  <c r="H271" i="23"/>
  <c r="AI269" i="23"/>
  <c r="AH269" i="23"/>
  <c r="AG269" i="23"/>
  <c r="AF269" i="23"/>
  <c r="AE269" i="23"/>
  <c r="AD269" i="23"/>
  <c r="AC269" i="23"/>
  <c r="AB269" i="23"/>
  <c r="AA269" i="23"/>
  <c r="AA268" i="23" s="1"/>
  <c r="Z269" i="23"/>
  <c r="Z268" i="23" s="1"/>
  <c r="Y269" i="23"/>
  <c r="X269" i="23"/>
  <c r="W269" i="23"/>
  <c r="W268" i="23" s="1"/>
  <c r="V269" i="23"/>
  <c r="V268" i="23" s="1"/>
  <c r="U269" i="23"/>
  <c r="T269" i="23"/>
  <c r="S269" i="23"/>
  <c r="R269" i="23"/>
  <c r="Q269" i="23"/>
  <c r="P269" i="23"/>
  <c r="O269" i="23"/>
  <c r="O268" i="23" s="1"/>
  <c r="N269" i="23"/>
  <c r="N268" i="23" s="1"/>
  <c r="M269" i="23"/>
  <c r="L269" i="23"/>
  <c r="K269" i="23"/>
  <c r="K268" i="23" s="1"/>
  <c r="J269" i="23"/>
  <c r="J268" i="23" s="1"/>
  <c r="I269" i="23"/>
  <c r="H269" i="23"/>
  <c r="AI268" i="23"/>
  <c r="AH268" i="23"/>
  <c r="AG268" i="23"/>
  <c r="AF268" i="23"/>
  <c r="AE268" i="23"/>
  <c r="AD268" i="23"/>
  <c r="AC268" i="23"/>
  <c r="AI266" i="23"/>
  <c r="AH266" i="23"/>
  <c r="AG266" i="23"/>
  <c r="AF266" i="23"/>
  <c r="AE266" i="23"/>
  <c r="AD266" i="23"/>
  <c r="AC266" i="23"/>
  <c r="AB266" i="23"/>
  <c r="AA266" i="23"/>
  <c r="Z266" i="23"/>
  <c r="Y266" i="23"/>
  <c r="X266" i="23"/>
  <c r="W266" i="23"/>
  <c r="V266" i="23"/>
  <c r="U266" i="23"/>
  <c r="T266" i="23"/>
  <c r="S266" i="23"/>
  <c r="R266" i="23"/>
  <c r="Q266" i="23"/>
  <c r="P266" i="23"/>
  <c r="O266" i="23"/>
  <c r="N266" i="23"/>
  <c r="M266" i="23"/>
  <c r="L266" i="23"/>
  <c r="K266" i="23"/>
  <c r="J266" i="23"/>
  <c r="I266" i="23"/>
  <c r="H266" i="23"/>
  <c r="AI263" i="23"/>
  <c r="AH263" i="23"/>
  <c r="AG263" i="23"/>
  <c r="AF263" i="23"/>
  <c r="AE263" i="23"/>
  <c r="AD263" i="23"/>
  <c r="AC263" i="23"/>
  <c r="AB263" i="23"/>
  <c r="AA263" i="23"/>
  <c r="Z263" i="23"/>
  <c r="Y263" i="23"/>
  <c r="X263" i="23"/>
  <c r="W263" i="23"/>
  <c r="V263" i="23"/>
  <c r="U263" i="23"/>
  <c r="T263" i="23"/>
  <c r="S263" i="23"/>
  <c r="R263" i="23"/>
  <c r="Q263" i="23"/>
  <c r="P263" i="23"/>
  <c r="O263" i="23"/>
  <c r="N263" i="23"/>
  <c r="M263" i="23"/>
  <c r="L263" i="23"/>
  <c r="K263" i="23"/>
  <c r="J263" i="23"/>
  <c r="I263" i="23"/>
  <c r="H263" i="23"/>
  <c r="AI261" i="23"/>
  <c r="AH261" i="23"/>
  <c r="AG261" i="23"/>
  <c r="AF261" i="23"/>
  <c r="AE261" i="23"/>
  <c r="AD261" i="23"/>
  <c r="AC261" i="23"/>
  <c r="AB261" i="23"/>
  <c r="AA261" i="23"/>
  <c r="Z261" i="23"/>
  <c r="Y261" i="23"/>
  <c r="X261" i="23"/>
  <c r="W261" i="23"/>
  <c r="V261" i="23"/>
  <c r="U261" i="23"/>
  <c r="T261" i="23"/>
  <c r="S261" i="23"/>
  <c r="R261" i="23"/>
  <c r="Q261" i="23"/>
  <c r="P261" i="23"/>
  <c r="O261" i="23"/>
  <c r="N261" i="23"/>
  <c r="M261" i="23"/>
  <c r="L261" i="23"/>
  <c r="K261" i="23"/>
  <c r="J261" i="23"/>
  <c r="I261" i="23"/>
  <c r="H261" i="23"/>
  <c r="AI258" i="23"/>
  <c r="AH258" i="23"/>
  <c r="AG258" i="23"/>
  <c r="AF258" i="23"/>
  <c r="AE258" i="23"/>
  <c r="AD258" i="23"/>
  <c r="AC258" i="23"/>
  <c r="AB258" i="23"/>
  <c r="AA258" i="23"/>
  <c r="Z258" i="23"/>
  <c r="Y258" i="23"/>
  <c r="X258" i="23"/>
  <c r="W258" i="23"/>
  <c r="V258" i="23"/>
  <c r="U258" i="23"/>
  <c r="T258" i="23"/>
  <c r="S258" i="23"/>
  <c r="R258" i="23"/>
  <c r="Q258" i="23"/>
  <c r="P258" i="23"/>
  <c r="O258" i="23"/>
  <c r="N258" i="23"/>
  <c r="M258" i="23"/>
  <c r="L258" i="23"/>
  <c r="K258" i="23"/>
  <c r="J258" i="23"/>
  <c r="I258" i="23"/>
  <c r="H258" i="23"/>
  <c r="AI256" i="23"/>
  <c r="AH256" i="23"/>
  <c r="AG256" i="23"/>
  <c r="AF256" i="23"/>
  <c r="AE256" i="23"/>
  <c r="AD256" i="23"/>
  <c r="AC256" i="23"/>
  <c r="AB256" i="23"/>
  <c r="AA256" i="23"/>
  <c r="Z256" i="23"/>
  <c r="Y256" i="23"/>
  <c r="X256" i="23"/>
  <c r="W256" i="23"/>
  <c r="V256" i="23"/>
  <c r="U256" i="23"/>
  <c r="T256" i="23"/>
  <c r="S256" i="23"/>
  <c r="R256" i="23"/>
  <c r="Q256" i="23"/>
  <c r="P256" i="23"/>
  <c r="O256" i="23"/>
  <c r="N256" i="23"/>
  <c r="M256" i="23"/>
  <c r="L256" i="23"/>
  <c r="K256" i="23"/>
  <c r="J256" i="23"/>
  <c r="I256" i="23"/>
  <c r="H256" i="23"/>
  <c r="AI253" i="23"/>
  <c r="AH253" i="23"/>
  <c r="AG253" i="23"/>
  <c r="AF253" i="23"/>
  <c r="AE253" i="23"/>
  <c r="AD253" i="23"/>
  <c r="AC253" i="23"/>
  <c r="AB253" i="23"/>
  <c r="AA253" i="23"/>
  <c r="Z253" i="23"/>
  <c r="Y253" i="23"/>
  <c r="X253" i="23"/>
  <c r="W253" i="23"/>
  <c r="V253" i="23"/>
  <c r="U253" i="23"/>
  <c r="T253" i="23"/>
  <c r="S253" i="23"/>
  <c r="R253" i="23"/>
  <c r="Q253" i="23"/>
  <c r="P253" i="23"/>
  <c r="O253" i="23"/>
  <c r="N253" i="23"/>
  <c r="M253" i="23"/>
  <c r="L253" i="23"/>
  <c r="K253" i="23"/>
  <c r="J253" i="23"/>
  <c r="I253" i="23"/>
  <c r="H253" i="23"/>
  <c r="AI251" i="23"/>
  <c r="AH251" i="23"/>
  <c r="AG251" i="23"/>
  <c r="AF251" i="23"/>
  <c r="AE251" i="23"/>
  <c r="AD251" i="23"/>
  <c r="AC251" i="23"/>
  <c r="AB251" i="23"/>
  <c r="AA251" i="23"/>
  <c r="Z251" i="23"/>
  <c r="Y251" i="23"/>
  <c r="X251" i="23"/>
  <c r="W251" i="23"/>
  <c r="V251" i="23"/>
  <c r="U251" i="23"/>
  <c r="T251" i="23"/>
  <c r="S251" i="23"/>
  <c r="R251" i="23"/>
  <c r="Q251" i="23"/>
  <c r="P251" i="23"/>
  <c r="O251" i="23"/>
  <c r="N251" i="23"/>
  <c r="M251" i="23"/>
  <c r="L251" i="23"/>
  <c r="K251" i="23"/>
  <c r="J251" i="23"/>
  <c r="I251" i="23"/>
  <c r="H251" i="23"/>
  <c r="AI249" i="23"/>
  <c r="AH249" i="23"/>
  <c r="AG249" i="23"/>
  <c r="AF249" i="23"/>
  <c r="AE249" i="23"/>
  <c r="AD249" i="23"/>
  <c r="AC249" i="23"/>
  <c r="AB249" i="23"/>
  <c r="AA249" i="23"/>
  <c r="Z249" i="23"/>
  <c r="Y249" i="23"/>
  <c r="X249" i="23"/>
  <c r="W249" i="23"/>
  <c r="V249" i="23"/>
  <c r="U249" i="23"/>
  <c r="T249" i="23"/>
  <c r="S249" i="23"/>
  <c r="R249" i="23"/>
  <c r="Q249" i="23"/>
  <c r="P249" i="23"/>
  <c r="O249" i="23"/>
  <c r="N249" i="23"/>
  <c r="M249" i="23"/>
  <c r="L249" i="23"/>
  <c r="K249" i="23"/>
  <c r="J249" i="23"/>
  <c r="I249" i="23"/>
  <c r="H249" i="23"/>
  <c r="AI246" i="23"/>
  <c r="AH246" i="23"/>
  <c r="AG246" i="23"/>
  <c r="AF246" i="23"/>
  <c r="AE246" i="23"/>
  <c r="AE245" i="23" s="1"/>
  <c r="AD246" i="23"/>
  <c r="AD245" i="23" s="1"/>
  <c r="AC246" i="23"/>
  <c r="AC245" i="23" s="1"/>
  <c r="AB246" i="23"/>
  <c r="AA246" i="23"/>
  <c r="AA245" i="23" s="1"/>
  <c r="Z246" i="23"/>
  <c r="Y246" i="23"/>
  <c r="X246" i="23"/>
  <c r="W246" i="23"/>
  <c r="W245" i="23" s="1"/>
  <c r="V246" i="23"/>
  <c r="V245" i="23" s="1"/>
  <c r="U246" i="23"/>
  <c r="T246" i="23"/>
  <c r="S246" i="23"/>
  <c r="S245" i="23" s="1"/>
  <c r="R246" i="23"/>
  <c r="R245" i="23" s="1"/>
  <c r="Q246" i="23"/>
  <c r="P246" i="23"/>
  <c r="O246" i="23"/>
  <c r="O245" i="23" s="1"/>
  <c r="N246" i="23"/>
  <c r="N245" i="23" s="1"/>
  <c r="M246" i="23"/>
  <c r="L246" i="23"/>
  <c r="K246" i="23"/>
  <c r="K245" i="23" s="1"/>
  <c r="J246" i="23"/>
  <c r="J245" i="23" s="1"/>
  <c r="I246" i="23"/>
  <c r="H246" i="23"/>
  <c r="AI245" i="23"/>
  <c r="AH245" i="23"/>
  <c r="Z245" i="23"/>
  <c r="AI242" i="23"/>
  <c r="AH242" i="23"/>
  <c r="AG242" i="23"/>
  <c r="AF242" i="23"/>
  <c r="AE242" i="23"/>
  <c r="AD242" i="23"/>
  <c r="AC242" i="23"/>
  <c r="AB242" i="23"/>
  <c r="AA242" i="23"/>
  <c r="Z242" i="23"/>
  <c r="Y242" i="23"/>
  <c r="X242" i="23"/>
  <c r="W242" i="23"/>
  <c r="V242" i="23"/>
  <c r="U242" i="23"/>
  <c r="T242" i="23"/>
  <c r="S242" i="23"/>
  <c r="R242" i="23"/>
  <c r="Q242" i="23"/>
  <c r="P242" i="23"/>
  <c r="O242" i="23"/>
  <c r="N242" i="23"/>
  <c r="M242" i="23"/>
  <c r="L242" i="23"/>
  <c r="K242" i="23"/>
  <c r="J242" i="23"/>
  <c r="I242" i="23"/>
  <c r="H242" i="23"/>
  <c r="AI240" i="23"/>
  <c r="AH240" i="23"/>
  <c r="AG240" i="23"/>
  <c r="AF240" i="23"/>
  <c r="AE240" i="23"/>
  <c r="AD240" i="23"/>
  <c r="AC240" i="23"/>
  <c r="AB240" i="23"/>
  <c r="AA240" i="23"/>
  <c r="Z240" i="23"/>
  <c r="Y240" i="23"/>
  <c r="X240" i="23"/>
  <c r="W240" i="23"/>
  <c r="V240" i="23"/>
  <c r="U240" i="23"/>
  <c r="T240" i="23"/>
  <c r="S240" i="23"/>
  <c r="R240" i="23"/>
  <c r="Q240" i="23"/>
  <c r="P240" i="23"/>
  <c r="O240" i="23"/>
  <c r="N240" i="23"/>
  <c r="M240" i="23"/>
  <c r="L240" i="23"/>
  <c r="K240" i="23"/>
  <c r="J240" i="23"/>
  <c r="I240" i="23"/>
  <c r="H240" i="23"/>
  <c r="AI238" i="23"/>
  <c r="AH238" i="23"/>
  <c r="AG238" i="23"/>
  <c r="AF238" i="23"/>
  <c r="AE238" i="23"/>
  <c r="AD238" i="23"/>
  <c r="AC238" i="23"/>
  <c r="AB238" i="23"/>
  <c r="AA238" i="23"/>
  <c r="Z238" i="23"/>
  <c r="Y238" i="23"/>
  <c r="X238" i="23"/>
  <c r="W238" i="23"/>
  <c r="V238" i="23"/>
  <c r="U238" i="23"/>
  <c r="T238" i="23"/>
  <c r="S238" i="23"/>
  <c r="R238" i="23"/>
  <c r="Q238" i="23"/>
  <c r="P238" i="23"/>
  <c r="O238" i="23"/>
  <c r="N238" i="23"/>
  <c r="M238" i="23"/>
  <c r="L238" i="23"/>
  <c r="K238" i="23"/>
  <c r="J238" i="23"/>
  <c r="I238" i="23"/>
  <c r="H238" i="23"/>
  <c r="AI235" i="23"/>
  <c r="AH235" i="23"/>
  <c r="AG235" i="23"/>
  <c r="AF235" i="23"/>
  <c r="AE235" i="23"/>
  <c r="AD235" i="23"/>
  <c r="AC235" i="23"/>
  <c r="AB235" i="23"/>
  <c r="AA235" i="23"/>
  <c r="Z235" i="23"/>
  <c r="Y235" i="23"/>
  <c r="X235" i="23"/>
  <c r="W235" i="23"/>
  <c r="V235" i="23"/>
  <c r="U235" i="23"/>
  <c r="T235" i="23"/>
  <c r="S235" i="23"/>
  <c r="R235" i="23"/>
  <c r="Q235" i="23"/>
  <c r="P235" i="23"/>
  <c r="O235" i="23"/>
  <c r="N235" i="23"/>
  <c r="M235" i="23"/>
  <c r="L235" i="23"/>
  <c r="K235" i="23"/>
  <c r="J235" i="23"/>
  <c r="I235" i="23"/>
  <c r="H235" i="23"/>
  <c r="AI233" i="23"/>
  <c r="AH233" i="23"/>
  <c r="AG233" i="23"/>
  <c r="AF233" i="23"/>
  <c r="AE233" i="23"/>
  <c r="AD233" i="23"/>
  <c r="AC233" i="23"/>
  <c r="AB233" i="23"/>
  <c r="AA233" i="23"/>
  <c r="Z233" i="23"/>
  <c r="Y233" i="23"/>
  <c r="X233" i="23"/>
  <c r="W233" i="23"/>
  <c r="V233" i="23"/>
  <c r="U233" i="23"/>
  <c r="T233" i="23"/>
  <c r="S233" i="23"/>
  <c r="R233" i="23"/>
  <c r="Q233" i="23"/>
  <c r="P233" i="23"/>
  <c r="O233" i="23"/>
  <c r="N233" i="23"/>
  <c r="M233" i="23"/>
  <c r="L233" i="23"/>
  <c r="K233" i="23"/>
  <c r="J233" i="23"/>
  <c r="I233" i="23"/>
  <c r="H233" i="23"/>
  <c r="AI231" i="23"/>
  <c r="AH231" i="23"/>
  <c r="AG231" i="23"/>
  <c r="AF231" i="23"/>
  <c r="AE231" i="23"/>
  <c r="AD231" i="23"/>
  <c r="AC231" i="23"/>
  <c r="AB231" i="23"/>
  <c r="AA231" i="23"/>
  <c r="Z231" i="23"/>
  <c r="Y231" i="23"/>
  <c r="X231" i="23"/>
  <c r="W231" i="23"/>
  <c r="V231" i="23"/>
  <c r="U231" i="23"/>
  <c r="T231" i="23"/>
  <c r="S231" i="23"/>
  <c r="R231" i="23"/>
  <c r="Q231" i="23"/>
  <c r="P231" i="23"/>
  <c r="O231" i="23"/>
  <c r="N231" i="23"/>
  <c r="M231" i="23"/>
  <c r="L231" i="23"/>
  <c r="K231" i="23"/>
  <c r="J231" i="23"/>
  <c r="I231" i="23"/>
  <c r="H231" i="23"/>
  <c r="AI229" i="23"/>
  <c r="AH229" i="23"/>
  <c r="AG229" i="23"/>
  <c r="AF229" i="23"/>
  <c r="AE229" i="23"/>
  <c r="AD229" i="23"/>
  <c r="AC229" i="23"/>
  <c r="AB229" i="23"/>
  <c r="AA229" i="23"/>
  <c r="Z229" i="23"/>
  <c r="Y229" i="23"/>
  <c r="X229" i="23"/>
  <c r="W229" i="23"/>
  <c r="V229" i="23"/>
  <c r="U229" i="23"/>
  <c r="T229" i="23"/>
  <c r="S229" i="23"/>
  <c r="R229" i="23"/>
  <c r="Q229" i="23"/>
  <c r="P229" i="23"/>
  <c r="O229" i="23"/>
  <c r="N229" i="23"/>
  <c r="M229" i="23"/>
  <c r="L229" i="23"/>
  <c r="K229" i="23"/>
  <c r="J229" i="23"/>
  <c r="I229" i="23"/>
  <c r="H229" i="23"/>
  <c r="AI227" i="23"/>
  <c r="AH227" i="23"/>
  <c r="AG227" i="23"/>
  <c r="AF227" i="23"/>
  <c r="AE227" i="23"/>
  <c r="AD227" i="23"/>
  <c r="AC227" i="23"/>
  <c r="AB227" i="23"/>
  <c r="AA227" i="23"/>
  <c r="Z227" i="23"/>
  <c r="Y227" i="23"/>
  <c r="X227" i="23"/>
  <c r="W227" i="23"/>
  <c r="V227" i="23"/>
  <c r="U227" i="23"/>
  <c r="T227" i="23"/>
  <c r="S227" i="23"/>
  <c r="R227" i="23"/>
  <c r="Q227" i="23"/>
  <c r="P227" i="23"/>
  <c r="O227" i="23"/>
  <c r="N227" i="23"/>
  <c r="M227" i="23"/>
  <c r="L227" i="23"/>
  <c r="K227" i="23"/>
  <c r="J227" i="23"/>
  <c r="I227" i="23"/>
  <c r="H227" i="23"/>
  <c r="AI225" i="23"/>
  <c r="AH225" i="23"/>
  <c r="AG225" i="23"/>
  <c r="AF225" i="23"/>
  <c r="AE225" i="23"/>
  <c r="AD225" i="23"/>
  <c r="AD224" i="23" s="1"/>
  <c r="AC225" i="23"/>
  <c r="AB225" i="23"/>
  <c r="AA225" i="23"/>
  <c r="AA224" i="23" s="1"/>
  <c r="Z225" i="23"/>
  <c r="Z224" i="23" s="1"/>
  <c r="Y225" i="23"/>
  <c r="X225" i="23"/>
  <c r="W225" i="23"/>
  <c r="W224" i="23" s="1"/>
  <c r="V225" i="23"/>
  <c r="V224" i="23" s="1"/>
  <c r="U225" i="23"/>
  <c r="T225" i="23"/>
  <c r="S225" i="23"/>
  <c r="R225" i="23"/>
  <c r="R224" i="23" s="1"/>
  <c r="Q225" i="23"/>
  <c r="P225" i="23"/>
  <c r="O225" i="23"/>
  <c r="O224" i="23" s="1"/>
  <c r="N225" i="23"/>
  <c r="N224" i="23" s="1"/>
  <c r="M225" i="23"/>
  <c r="L225" i="23"/>
  <c r="K225" i="23"/>
  <c r="K224" i="23" s="1"/>
  <c r="J225" i="23"/>
  <c r="J224" i="23" s="1"/>
  <c r="I225" i="23"/>
  <c r="H225" i="23"/>
  <c r="AI224" i="23"/>
  <c r="AE224" i="23"/>
  <c r="AI222" i="23"/>
  <c r="AH222" i="23"/>
  <c r="AG222" i="23"/>
  <c r="AF222" i="23"/>
  <c r="AE222" i="23"/>
  <c r="AD222" i="23"/>
  <c r="AC222" i="23"/>
  <c r="AB222" i="23"/>
  <c r="AA222" i="23"/>
  <c r="Z222" i="23"/>
  <c r="Y222" i="23"/>
  <c r="X222" i="23"/>
  <c r="W222" i="23"/>
  <c r="V222" i="23"/>
  <c r="U222" i="23"/>
  <c r="T222" i="23"/>
  <c r="S222" i="23"/>
  <c r="R222" i="23"/>
  <c r="Q222" i="23"/>
  <c r="P222" i="23"/>
  <c r="O222" i="23"/>
  <c r="N222" i="23"/>
  <c r="M222" i="23"/>
  <c r="L222" i="23"/>
  <c r="K222" i="23"/>
  <c r="J222" i="23"/>
  <c r="I222" i="23"/>
  <c r="H222" i="23"/>
  <c r="AI220" i="23"/>
  <c r="AH220" i="23"/>
  <c r="AG220" i="23"/>
  <c r="AF220" i="23"/>
  <c r="AE220" i="23"/>
  <c r="AD220" i="23"/>
  <c r="AC220" i="23"/>
  <c r="AB220" i="23"/>
  <c r="AA220" i="23"/>
  <c r="Z220" i="23"/>
  <c r="Y220" i="23"/>
  <c r="X220" i="23"/>
  <c r="W220" i="23"/>
  <c r="V220" i="23"/>
  <c r="U220" i="23"/>
  <c r="T220" i="23"/>
  <c r="S220" i="23"/>
  <c r="R220" i="23"/>
  <c r="Q220" i="23"/>
  <c r="P220" i="23"/>
  <c r="O220" i="23"/>
  <c r="N220" i="23"/>
  <c r="M220" i="23"/>
  <c r="L220" i="23"/>
  <c r="K220" i="23"/>
  <c r="J220" i="23"/>
  <c r="I220" i="23"/>
  <c r="H220" i="23"/>
  <c r="AI218" i="23"/>
  <c r="AH218" i="23"/>
  <c r="AG218" i="23"/>
  <c r="AF218" i="23"/>
  <c r="AE218" i="23"/>
  <c r="AE217" i="23" s="1"/>
  <c r="AD218" i="23"/>
  <c r="AC218" i="23"/>
  <c r="AC217" i="23" s="1"/>
  <c r="AB218" i="23"/>
  <c r="AA218" i="23"/>
  <c r="AA217" i="23" s="1"/>
  <c r="Z218" i="23"/>
  <c r="Z217" i="23" s="1"/>
  <c r="Y218" i="23"/>
  <c r="Y217" i="23" s="1"/>
  <c r="X218" i="23"/>
  <c r="W218" i="23"/>
  <c r="W217" i="23" s="1"/>
  <c r="V218" i="23"/>
  <c r="U218" i="23"/>
  <c r="U217" i="23" s="1"/>
  <c r="T218" i="23"/>
  <c r="S218" i="23"/>
  <c r="S217" i="23" s="1"/>
  <c r="R218" i="23"/>
  <c r="R217" i="23" s="1"/>
  <c r="Q218" i="23"/>
  <c r="Q217" i="23" s="1"/>
  <c r="P218" i="23"/>
  <c r="O218" i="23"/>
  <c r="O217" i="23" s="1"/>
  <c r="N218" i="23"/>
  <c r="N217" i="23" s="1"/>
  <c r="M218" i="23"/>
  <c r="M217" i="23" s="1"/>
  <c r="L218" i="23"/>
  <c r="K218" i="23"/>
  <c r="K217" i="23" s="1"/>
  <c r="J218" i="23"/>
  <c r="J217" i="23" s="1"/>
  <c r="I218" i="23"/>
  <c r="I217" i="23" s="1"/>
  <c r="H218" i="23"/>
  <c r="AI217" i="23"/>
  <c r="AH217" i="23"/>
  <c r="AG217" i="23"/>
  <c r="AD217" i="23"/>
  <c r="V217" i="23"/>
  <c r="AI215" i="23"/>
  <c r="AH215" i="23"/>
  <c r="AG215" i="23"/>
  <c r="AF215" i="23"/>
  <c r="AE215" i="23"/>
  <c r="AD215" i="23"/>
  <c r="AC215" i="23"/>
  <c r="AB215" i="23"/>
  <c r="AA215" i="23"/>
  <c r="Z215" i="23"/>
  <c r="Y215" i="23"/>
  <c r="X215" i="23"/>
  <c r="W215" i="23"/>
  <c r="V215" i="23"/>
  <c r="U215" i="23"/>
  <c r="T215" i="23"/>
  <c r="S215" i="23"/>
  <c r="R215" i="23"/>
  <c r="Q215" i="23"/>
  <c r="P215" i="23"/>
  <c r="O215" i="23"/>
  <c r="N215" i="23"/>
  <c r="M215" i="23"/>
  <c r="L215" i="23"/>
  <c r="K215" i="23"/>
  <c r="J215" i="23"/>
  <c r="I215" i="23"/>
  <c r="H215" i="23"/>
  <c r="AI213" i="23"/>
  <c r="AH213" i="23"/>
  <c r="AG213" i="23"/>
  <c r="AF213" i="23"/>
  <c r="AE213" i="23"/>
  <c r="AD213" i="23"/>
  <c r="AC213" i="23"/>
  <c r="AB213" i="23"/>
  <c r="AA213" i="23"/>
  <c r="Z213" i="23"/>
  <c r="Y213" i="23"/>
  <c r="X213" i="23"/>
  <c r="W213" i="23"/>
  <c r="V213" i="23"/>
  <c r="U213" i="23"/>
  <c r="T213" i="23"/>
  <c r="S213" i="23"/>
  <c r="R213" i="23"/>
  <c r="Q213" i="23"/>
  <c r="P213" i="23"/>
  <c r="O213" i="23"/>
  <c r="N213" i="23"/>
  <c r="M213" i="23"/>
  <c r="L213" i="23"/>
  <c r="K213" i="23"/>
  <c r="J213" i="23"/>
  <c r="I213" i="23"/>
  <c r="H213" i="23"/>
  <c r="AI211" i="23"/>
  <c r="AH211" i="23"/>
  <c r="AG211" i="23"/>
  <c r="AF211" i="23"/>
  <c r="AE211" i="23"/>
  <c r="AD211" i="23"/>
  <c r="AC211" i="23"/>
  <c r="AB211" i="23"/>
  <c r="AA211" i="23"/>
  <c r="Z211" i="23"/>
  <c r="Y211" i="23"/>
  <c r="X211" i="23"/>
  <c r="W211" i="23"/>
  <c r="V211" i="23"/>
  <c r="U211" i="23"/>
  <c r="T211" i="23"/>
  <c r="S211" i="23"/>
  <c r="R211" i="23"/>
  <c r="Q211" i="23"/>
  <c r="P211" i="23"/>
  <c r="O211" i="23"/>
  <c r="N211" i="23"/>
  <c r="M211" i="23"/>
  <c r="L211" i="23"/>
  <c r="K211" i="23"/>
  <c r="J211" i="23"/>
  <c r="I211" i="23"/>
  <c r="H211" i="23"/>
  <c r="AI209" i="23"/>
  <c r="AH209" i="23"/>
  <c r="AG209" i="23"/>
  <c r="AF209" i="23"/>
  <c r="AE209" i="23"/>
  <c r="AD209" i="23"/>
  <c r="AC209" i="23"/>
  <c r="AB209" i="23"/>
  <c r="AA209" i="23"/>
  <c r="Z209" i="23"/>
  <c r="Y209" i="23"/>
  <c r="X209" i="23"/>
  <c r="W209" i="23"/>
  <c r="V209" i="23"/>
  <c r="U209" i="23"/>
  <c r="T209" i="23"/>
  <c r="S209" i="23"/>
  <c r="R209" i="23"/>
  <c r="Q209" i="23"/>
  <c r="P209" i="23"/>
  <c r="O209" i="23"/>
  <c r="N209" i="23"/>
  <c r="M209" i="23"/>
  <c r="L209" i="23"/>
  <c r="K209" i="23"/>
  <c r="J209" i="23"/>
  <c r="I209" i="23"/>
  <c r="H209" i="23"/>
  <c r="AI206" i="23"/>
  <c r="AH206" i="23"/>
  <c r="AG206" i="23"/>
  <c r="AF206" i="23"/>
  <c r="AE206" i="23"/>
  <c r="AD206" i="23"/>
  <c r="AC206" i="23"/>
  <c r="AB206" i="23"/>
  <c r="AB205" i="23" s="1"/>
  <c r="AA206" i="23"/>
  <c r="AA205" i="23" s="1"/>
  <c r="Z206" i="23"/>
  <c r="Z205" i="23" s="1"/>
  <c r="Y206" i="23"/>
  <c r="X206" i="23"/>
  <c r="W206" i="23"/>
  <c r="W205" i="23" s="1"/>
  <c r="V206" i="23"/>
  <c r="V205" i="23" s="1"/>
  <c r="U206" i="23"/>
  <c r="T206" i="23"/>
  <c r="S206" i="23"/>
  <c r="S205" i="23" s="1"/>
  <c r="R206" i="23"/>
  <c r="R205" i="23" s="1"/>
  <c r="Q206" i="23"/>
  <c r="P206" i="23"/>
  <c r="O206" i="23"/>
  <c r="O205" i="23" s="1"/>
  <c r="N206" i="23"/>
  <c r="N205" i="23" s="1"/>
  <c r="M206" i="23"/>
  <c r="L206" i="23"/>
  <c r="K206" i="23"/>
  <c r="K205" i="23" s="1"/>
  <c r="J206" i="23"/>
  <c r="J205" i="23" s="1"/>
  <c r="I206" i="23"/>
  <c r="H206" i="23"/>
  <c r="H205" i="23" s="1"/>
  <c r="AI205" i="23"/>
  <c r="AH205" i="23"/>
  <c r="AG205" i="23"/>
  <c r="AF205" i="23"/>
  <c r="AE205" i="23"/>
  <c r="AD205" i="23"/>
  <c r="AC205" i="23"/>
  <c r="AI203" i="23"/>
  <c r="AH203" i="23"/>
  <c r="AG203" i="23"/>
  <c r="AF203" i="23"/>
  <c r="AE203" i="23"/>
  <c r="AD203" i="23"/>
  <c r="AC203" i="23"/>
  <c r="AB203" i="23"/>
  <c r="AA203" i="23"/>
  <c r="Z203" i="23"/>
  <c r="Y203" i="23"/>
  <c r="X203" i="23"/>
  <c r="W203" i="23"/>
  <c r="V203" i="23"/>
  <c r="U203" i="23"/>
  <c r="T203" i="23"/>
  <c r="S203" i="23"/>
  <c r="R203" i="23"/>
  <c r="Q203" i="23"/>
  <c r="P203" i="23"/>
  <c r="O203" i="23"/>
  <c r="N203" i="23"/>
  <c r="M203" i="23"/>
  <c r="L203" i="23"/>
  <c r="K203" i="23"/>
  <c r="J203" i="23"/>
  <c r="I203" i="23"/>
  <c r="H203" i="23"/>
  <c r="AI200" i="23"/>
  <c r="AH200" i="23"/>
  <c r="AG200" i="23"/>
  <c r="AF200" i="23"/>
  <c r="AF199" i="23" s="1"/>
  <c r="AE200" i="23"/>
  <c r="AE199" i="23" s="1"/>
  <c r="AD200" i="23"/>
  <c r="AD199" i="23" s="1"/>
  <c r="AC200" i="23"/>
  <c r="AC199" i="23" s="1"/>
  <c r="AB200" i="23"/>
  <c r="AB199" i="23" s="1"/>
  <c r="AA200" i="23"/>
  <c r="AA199" i="23" s="1"/>
  <c r="Z200" i="23"/>
  <c r="Z199" i="23" s="1"/>
  <c r="Y200" i="23"/>
  <c r="Y199" i="23" s="1"/>
  <c r="X200" i="23"/>
  <c r="X199" i="23" s="1"/>
  <c r="W200" i="23"/>
  <c r="W199" i="23" s="1"/>
  <c r="V200" i="23"/>
  <c r="V199" i="23" s="1"/>
  <c r="U200" i="23"/>
  <c r="U199" i="23" s="1"/>
  <c r="T200" i="23"/>
  <c r="T199" i="23" s="1"/>
  <c r="S200" i="23"/>
  <c r="S199" i="23" s="1"/>
  <c r="R200" i="23"/>
  <c r="R199" i="23" s="1"/>
  <c r="Q200" i="23"/>
  <c r="Q199" i="23" s="1"/>
  <c r="P200" i="23"/>
  <c r="P199" i="23" s="1"/>
  <c r="O200" i="23"/>
  <c r="O199" i="23" s="1"/>
  <c r="N200" i="23"/>
  <c r="N199" i="23" s="1"/>
  <c r="M200" i="23"/>
  <c r="M199" i="23" s="1"/>
  <c r="L200" i="23"/>
  <c r="L199" i="23" s="1"/>
  <c r="K200" i="23"/>
  <c r="K199" i="23" s="1"/>
  <c r="J200" i="23"/>
  <c r="J199" i="23" s="1"/>
  <c r="I200" i="23"/>
  <c r="I199" i="23" s="1"/>
  <c r="H200" i="23"/>
  <c r="AI199" i="23"/>
  <c r="AH199" i="23"/>
  <c r="AG199" i="23"/>
  <c r="AI196" i="23"/>
  <c r="AH196" i="23"/>
  <c r="AG196" i="23"/>
  <c r="AF196" i="23"/>
  <c r="AE196" i="23"/>
  <c r="AD196" i="23"/>
  <c r="AC196" i="23"/>
  <c r="AB196" i="23"/>
  <c r="AA196" i="23"/>
  <c r="Z196" i="23"/>
  <c r="Y196" i="23"/>
  <c r="X196" i="23"/>
  <c r="W196" i="23"/>
  <c r="V196" i="23"/>
  <c r="U196" i="23"/>
  <c r="T196" i="23"/>
  <c r="S196" i="23"/>
  <c r="R196" i="23"/>
  <c r="Q196" i="23"/>
  <c r="P196" i="23"/>
  <c r="O196" i="23"/>
  <c r="N196" i="23"/>
  <c r="M196" i="23"/>
  <c r="L196" i="23"/>
  <c r="K196" i="23"/>
  <c r="J196" i="23"/>
  <c r="I196" i="23"/>
  <c r="H196" i="23"/>
  <c r="AI194" i="23"/>
  <c r="AH194" i="23"/>
  <c r="AG194" i="23"/>
  <c r="AF194" i="23"/>
  <c r="AE194" i="23"/>
  <c r="AD194" i="23"/>
  <c r="AC194" i="23"/>
  <c r="AB194" i="23"/>
  <c r="AA194" i="23"/>
  <c r="Z194" i="23"/>
  <c r="Y194" i="23"/>
  <c r="X194" i="23"/>
  <c r="W194" i="23"/>
  <c r="V194" i="23"/>
  <c r="U194" i="23"/>
  <c r="T194" i="23"/>
  <c r="S194" i="23"/>
  <c r="R194" i="23"/>
  <c r="Q194" i="23"/>
  <c r="P194" i="23"/>
  <c r="O194" i="23"/>
  <c r="N194" i="23"/>
  <c r="M194" i="23"/>
  <c r="L194" i="23"/>
  <c r="K194" i="23"/>
  <c r="J194" i="23"/>
  <c r="I194" i="23"/>
  <c r="H194" i="23"/>
  <c r="AI192" i="23"/>
  <c r="AH192" i="23"/>
  <c r="AG192" i="23"/>
  <c r="AF192" i="23"/>
  <c r="AE192" i="23"/>
  <c r="AD192" i="23"/>
  <c r="AC192" i="23"/>
  <c r="AB192" i="23"/>
  <c r="AA192" i="23"/>
  <c r="Z192" i="23"/>
  <c r="Y192" i="23"/>
  <c r="X192" i="23"/>
  <c r="W192" i="23"/>
  <c r="V192" i="23"/>
  <c r="U192" i="23"/>
  <c r="T192" i="23"/>
  <c r="S192" i="23"/>
  <c r="R192" i="23"/>
  <c r="Q192" i="23"/>
  <c r="P192" i="23"/>
  <c r="O192" i="23"/>
  <c r="N192" i="23"/>
  <c r="M192" i="23"/>
  <c r="L192" i="23"/>
  <c r="K192" i="23"/>
  <c r="J192" i="23"/>
  <c r="I192" i="23"/>
  <c r="H192" i="23"/>
  <c r="AI190" i="23"/>
  <c r="AH190" i="23"/>
  <c r="AG190" i="23"/>
  <c r="AF190" i="23"/>
  <c r="AE190" i="23"/>
  <c r="AD190" i="23"/>
  <c r="AC190" i="23"/>
  <c r="AB190" i="23"/>
  <c r="AA190" i="23"/>
  <c r="Z190" i="23"/>
  <c r="Y190" i="23"/>
  <c r="X190" i="23"/>
  <c r="W190" i="23"/>
  <c r="V190" i="23"/>
  <c r="U190" i="23"/>
  <c r="T190" i="23"/>
  <c r="S190" i="23"/>
  <c r="R190" i="23"/>
  <c r="Q190" i="23"/>
  <c r="P190" i="23"/>
  <c r="O190" i="23"/>
  <c r="N190" i="23"/>
  <c r="M190" i="23"/>
  <c r="L190" i="23"/>
  <c r="K190" i="23"/>
  <c r="J190" i="23"/>
  <c r="I190" i="23"/>
  <c r="H190" i="23"/>
  <c r="AI187" i="23"/>
  <c r="AH187" i="23"/>
  <c r="AG187" i="23"/>
  <c r="AF187" i="23"/>
  <c r="AE187" i="23"/>
  <c r="AD187" i="23"/>
  <c r="AC187" i="23"/>
  <c r="AB187" i="23"/>
  <c r="AA187" i="23"/>
  <c r="Z187" i="23"/>
  <c r="Y187" i="23"/>
  <c r="X187" i="23"/>
  <c r="W187" i="23"/>
  <c r="V187" i="23"/>
  <c r="U187" i="23"/>
  <c r="T187" i="23"/>
  <c r="S187" i="23"/>
  <c r="R187" i="23"/>
  <c r="Q187" i="23"/>
  <c r="P187" i="23"/>
  <c r="O187" i="23"/>
  <c r="N187" i="23"/>
  <c r="M187" i="23"/>
  <c r="L187" i="23"/>
  <c r="K187" i="23"/>
  <c r="J187" i="23"/>
  <c r="I187" i="23"/>
  <c r="H187" i="23"/>
  <c r="AI185" i="23"/>
  <c r="AH185" i="23"/>
  <c r="AG185" i="23"/>
  <c r="AF185" i="23"/>
  <c r="AE185" i="23"/>
  <c r="AD185" i="23"/>
  <c r="AC185" i="23"/>
  <c r="AB185" i="23"/>
  <c r="AA185" i="23"/>
  <c r="Z185" i="23"/>
  <c r="Y185" i="23"/>
  <c r="X185" i="23"/>
  <c r="W185" i="23"/>
  <c r="V185" i="23"/>
  <c r="U185" i="23"/>
  <c r="T185" i="23"/>
  <c r="S185" i="23"/>
  <c r="R185" i="23"/>
  <c r="Q185" i="23"/>
  <c r="P185" i="23"/>
  <c r="O185" i="23"/>
  <c r="N185" i="23"/>
  <c r="M185" i="23"/>
  <c r="L185" i="23"/>
  <c r="K185" i="23"/>
  <c r="J185" i="23"/>
  <c r="I185" i="23"/>
  <c r="H185" i="23"/>
  <c r="AI183" i="23"/>
  <c r="AH183" i="23"/>
  <c r="AG183" i="23"/>
  <c r="AF183" i="23"/>
  <c r="AE183" i="23"/>
  <c r="AD183" i="23"/>
  <c r="AC183" i="23"/>
  <c r="AB183" i="23"/>
  <c r="AA183" i="23"/>
  <c r="AA182" i="23" s="1"/>
  <c r="Z183" i="23"/>
  <c r="Z182" i="23" s="1"/>
  <c r="Y183" i="23"/>
  <c r="X183" i="23"/>
  <c r="W183" i="23"/>
  <c r="W182" i="23" s="1"/>
  <c r="V183" i="23"/>
  <c r="V182" i="23" s="1"/>
  <c r="U183" i="23"/>
  <c r="T183" i="23"/>
  <c r="S183" i="23"/>
  <c r="S182" i="23" s="1"/>
  <c r="R183" i="23"/>
  <c r="R182" i="23" s="1"/>
  <c r="Q183" i="23"/>
  <c r="P183" i="23"/>
  <c r="O183" i="23"/>
  <c r="O182" i="23" s="1"/>
  <c r="N183" i="23"/>
  <c r="N182" i="23" s="1"/>
  <c r="M183" i="23"/>
  <c r="L183" i="23"/>
  <c r="K183" i="23"/>
  <c r="K182" i="23" s="1"/>
  <c r="J183" i="23"/>
  <c r="J182" i="23" s="1"/>
  <c r="I183" i="23"/>
  <c r="H183" i="23"/>
  <c r="AI182" i="23"/>
  <c r="AH182" i="23"/>
  <c r="AG182" i="23"/>
  <c r="AF182" i="23"/>
  <c r="AE182" i="23"/>
  <c r="AD182" i="23"/>
  <c r="AC182" i="23"/>
  <c r="AI175" i="23"/>
  <c r="AH175" i="23"/>
  <c r="AG175" i="23"/>
  <c r="AF175" i="23"/>
  <c r="AE175" i="23"/>
  <c r="AD175" i="23"/>
  <c r="AC175" i="23"/>
  <c r="AB175" i="23"/>
  <c r="AA175" i="23"/>
  <c r="Z175" i="23"/>
  <c r="Y175" i="23"/>
  <c r="X175" i="23"/>
  <c r="W175" i="23"/>
  <c r="V175" i="23"/>
  <c r="U175" i="23"/>
  <c r="T175" i="23"/>
  <c r="S175" i="23"/>
  <c r="R175" i="23"/>
  <c r="Q175" i="23"/>
  <c r="P175" i="23"/>
  <c r="O175" i="23"/>
  <c r="N175" i="23"/>
  <c r="M175" i="23"/>
  <c r="L175" i="23"/>
  <c r="K175" i="23"/>
  <c r="J175" i="23"/>
  <c r="I175" i="23"/>
  <c r="H175" i="23"/>
  <c r="AI173" i="23"/>
  <c r="AH173" i="23"/>
  <c r="AG173" i="23"/>
  <c r="AF173" i="23"/>
  <c r="AE173" i="23"/>
  <c r="AD173" i="23"/>
  <c r="AC173" i="23"/>
  <c r="AB173" i="23"/>
  <c r="AA173" i="23"/>
  <c r="Z173" i="23"/>
  <c r="Y173" i="23"/>
  <c r="X173" i="23"/>
  <c r="W173" i="23"/>
  <c r="V173" i="23"/>
  <c r="U173" i="23"/>
  <c r="T173" i="23"/>
  <c r="S173" i="23"/>
  <c r="R173" i="23"/>
  <c r="Q173" i="23"/>
  <c r="P173" i="23"/>
  <c r="O173" i="23"/>
  <c r="N173" i="23"/>
  <c r="M173" i="23"/>
  <c r="L173" i="23"/>
  <c r="K173" i="23"/>
  <c r="J173" i="23"/>
  <c r="I173" i="23"/>
  <c r="H173" i="23"/>
  <c r="AI171" i="23"/>
  <c r="AH171" i="23"/>
  <c r="AG171" i="23"/>
  <c r="AF171" i="23"/>
  <c r="AE171" i="23"/>
  <c r="AD171" i="23"/>
  <c r="AC171" i="23"/>
  <c r="AB171" i="23"/>
  <c r="AA171" i="23"/>
  <c r="Z171" i="23"/>
  <c r="Y171" i="23"/>
  <c r="X171" i="23"/>
  <c r="W171" i="23"/>
  <c r="V171" i="23"/>
  <c r="U171" i="23"/>
  <c r="T171" i="23"/>
  <c r="S171" i="23"/>
  <c r="R171" i="23"/>
  <c r="Q171" i="23"/>
  <c r="P171" i="23"/>
  <c r="O171" i="23"/>
  <c r="N171" i="23"/>
  <c r="M171" i="23"/>
  <c r="L171" i="23"/>
  <c r="K171" i="23"/>
  <c r="J171" i="23"/>
  <c r="I171" i="23"/>
  <c r="H171" i="23"/>
  <c r="AI169" i="23"/>
  <c r="AH169" i="23"/>
  <c r="AG169" i="23"/>
  <c r="AF169" i="23"/>
  <c r="AE169" i="23"/>
  <c r="AD169" i="23"/>
  <c r="AC169" i="23"/>
  <c r="AB169" i="23"/>
  <c r="AA169" i="23"/>
  <c r="Z169" i="23"/>
  <c r="Y169" i="23"/>
  <c r="X169" i="23"/>
  <c r="W169" i="23"/>
  <c r="V169" i="23"/>
  <c r="U169" i="23"/>
  <c r="T169" i="23"/>
  <c r="S169" i="23"/>
  <c r="R169" i="23"/>
  <c r="Q169" i="23"/>
  <c r="P169" i="23"/>
  <c r="O169" i="23"/>
  <c r="N169" i="23"/>
  <c r="M169" i="23"/>
  <c r="L169" i="23"/>
  <c r="K169" i="23"/>
  <c r="J169" i="23"/>
  <c r="I169" i="23"/>
  <c r="H169" i="23"/>
  <c r="AI167" i="23"/>
  <c r="AH167" i="23"/>
  <c r="AG167" i="23"/>
  <c r="AF167" i="23"/>
  <c r="AE167" i="23"/>
  <c r="AD167" i="23"/>
  <c r="AC167" i="23"/>
  <c r="AB167" i="23"/>
  <c r="AA167" i="23"/>
  <c r="Z167" i="23"/>
  <c r="Y167" i="23"/>
  <c r="X167" i="23"/>
  <c r="W167" i="23"/>
  <c r="V167" i="23"/>
  <c r="U167" i="23"/>
  <c r="T167" i="23"/>
  <c r="S167" i="23"/>
  <c r="R167" i="23"/>
  <c r="Q167" i="23"/>
  <c r="P167" i="23"/>
  <c r="O167" i="23"/>
  <c r="N167" i="23"/>
  <c r="M167" i="23"/>
  <c r="L167" i="23"/>
  <c r="K167" i="23"/>
  <c r="J167" i="23"/>
  <c r="I167" i="23"/>
  <c r="H167" i="23"/>
  <c r="AI165" i="23"/>
  <c r="AH165" i="23"/>
  <c r="AG165" i="23"/>
  <c r="AF165" i="23"/>
  <c r="AE165" i="23"/>
  <c r="AD165" i="23"/>
  <c r="AC165" i="23"/>
  <c r="AB165" i="23"/>
  <c r="AA165" i="23"/>
  <c r="Z165" i="23"/>
  <c r="Y165" i="23"/>
  <c r="X165" i="23"/>
  <c r="W165" i="23"/>
  <c r="V165" i="23"/>
  <c r="U165" i="23"/>
  <c r="T165" i="23"/>
  <c r="S165" i="23"/>
  <c r="R165" i="23"/>
  <c r="Q165" i="23"/>
  <c r="P165" i="23"/>
  <c r="O165" i="23"/>
  <c r="N165" i="23"/>
  <c r="M165" i="23"/>
  <c r="L165" i="23"/>
  <c r="K165" i="23"/>
  <c r="J165" i="23"/>
  <c r="I165" i="23"/>
  <c r="H165" i="23"/>
  <c r="AI163" i="23"/>
  <c r="AH163" i="23"/>
  <c r="AG163" i="23"/>
  <c r="AF163" i="23"/>
  <c r="AE163" i="23"/>
  <c r="AD163" i="23"/>
  <c r="AC163" i="23"/>
  <c r="AB163" i="23"/>
  <c r="AA163" i="23"/>
  <c r="Z163" i="23"/>
  <c r="Y163" i="23"/>
  <c r="X163" i="23"/>
  <c r="W163" i="23"/>
  <c r="V163" i="23"/>
  <c r="U163" i="23"/>
  <c r="T163" i="23"/>
  <c r="S163" i="23"/>
  <c r="R163" i="23"/>
  <c r="Q163" i="23"/>
  <c r="P163" i="23"/>
  <c r="O163" i="23"/>
  <c r="N163" i="23"/>
  <c r="M163" i="23"/>
  <c r="L163" i="23"/>
  <c r="K163" i="23"/>
  <c r="J163" i="23"/>
  <c r="I163" i="23"/>
  <c r="H163" i="23"/>
  <c r="AI161" i="23"/>
  <c r="AH161" i="23"/>
  <c r="AG161" i="23"/>
  <c r="AF161" i="23"/>
  <c r="AE161" i="23"/>
  <c r="AD161" i="23"/>
  <c r="AC161" i="23"/>
  <c r="AB161" i="23"/>
  <c r="AA161" i="23"/>
  <c r="Z161" i="23"/>
  <c r="Y161" i="23"/>
  <c r="X161" i="23"/>
  <c r="W161" i="23"/>
  <c r="V161" i="23"/>
  <c r="U161" i="23"/>
  <c r="T161" i="23"/>
  <c r="S161" i="23"/>
  <c r="R161" i="23"/>
  <c r="Q161" i="23"/>
  <c r="P161" i="23"/>
  <c r="O161" i="23"/>
  <c r="N161" i="23"/>
  <c r="M161" i="23"/>
  <c r="L161" i="23"/>
  <c r="K161" i="23"/>
  <c r="J161" i="23"/>
  <c r="I161" i="23"/>
  <c r="H161" i="23"/>
  <c r="AI159" i="23"/>
  <c r="AH159" i="23"/>
  <c r="AG159" i="23"/>
  <c r="AF159" i="23"/>
  <c r="AE159" i="23"/>
  <c r="AE158" i="23" s="1"/>
  <c r="AD159" i="23"/>
  <c r="AC159" i="23"/>
  <c r="AC158" i="23" s="1"/>
  <c r="AB159" i="23"/>
  <c r="AA159" i="23"/>
  <c r="AA158" i="23" s="1"/>
  <c r="Z159" i="23"/>
  <c r="Y159" i="23"/>
  <c r="X159" i="23"/>
  <c r="W159" i="23"/>
  <c r="W158" i="23" s="1"/>
  <c r="V159" i="23"/>
  <c r="V158" i="23" s="1"/>
  <c r="U159" i="23"/>
  <c r="T159" i="23"/>
  <c r="S159" i="23"/>
  <c r="R159" i="23"/>
  <c r="Q159" i="23"/>
  <c r="P159" i="23"/>
  <c r="O159" i="23"/>
  <c r="O158" i="23" s="1"/>
  <c r="N159" i="23"/>
  <c r="M159" i="23"/>
  <c r="L159" i="23"/>
  <c r="K159" i="23"/>
  <c r="K158" i="23" s="1"/>
  <c r="J159" i="23"/>
  <c r="I159" i="23"/>
  <c r="H159" i="23"/>
  <c r="AI158" i="23"/>
  <c r="AH158" i="23"/>
  <c r="AG158" i="23"/>
  <c r="AI156" i="23"/>
  <c r="AH156" i="23"/>
  <c r="AG156" i="23"/>
  <c r="AF156" i="23"/>
  <c r="AE156" i="23"/>
  <c r="AD156" i="23"/>
  <c r="AC156" i="23"/>
  <c r="AB156" i="23"/>
  <c r="AA156" i="23"/>
  <c r="Z156" i="23"/>
  <c r="Y156" i="23"/>
  <c r="X156" i="23"/>
  <c r="W156" i="23"/>
  <c r="V156" i="23"/>
  <c r="U156" i="23"/>
  <c r="T156" i="23"/>
  <c r="S156" i="23"/>
  <c r="R156" i="23"/>
  <c r="Q156" i="23"/>
  <c r="P156" i="23"/>
  <c r="O156" i="23"/>
  <c r="N156" i="23"/>
  <c r="M156" i="23"/>
  <c r="L156" i="23"/>
  <c r="K156" i="23"/>
  <c r="J156" i="23"/>
  <c r="I156" i="23"/>
  <c r="H156" i="23"/>
  <c r="H139" i="23" s="1"/>
  <c r="AI154" i="23"/>
  <c r="AH154" i="23"/>
  <c r="AG154" i="23"/>
  <c r="AF154" i="23"/>
  <c r="AE154" i="23"/>
  <c r="AD154" i="23"/>
  <c r="AC154" i="23"/>
  <c r="AB154" i="23"/>
  <c r="AA154" i="23"/>
  <c r="Z154" i="23"/>
  <c r="Y154" i="23"/>
  <c r="X154" i="23"/>
  <c r="W154" i="23"/>
  <c r="V154" i="23"/>
  <c r="U154" i="23"/>
  <c r="T154" i="23"/>
  <c r="S154" i="23"/>
  <c r="R154" i="23"/>
  <c r="Q154" i="23"/>
  <c r="P154" i="23"/>
  <c r="O154" i="23"/>
  <c r="N154" i="23"/>
  <c r="M154" i="23"/>
  <c r="L154" i="23"/>
  <c r="K154" i="23"/>
  <c r="J154" i="23"/>
  <c r="I154" i="23"/>
  <c r="H154" i="23"/>
  <c r="AI152" i="23"/>
  <c r="AH152" i="23"/>
  <c r="AG152" i="23"/>
  <c r="AF152" i="23"/>
  <c r="AE152" i="23"/>
  <c r="AD152" i="23"/>
  <c r="AC152" i="23"/>
  <c r="AB152" i="23"/>
  <c r="AA152" i="23"/>
  <c r="Z152" i="23"/>
  <c r="Y152" i="23"/>
  <c r="X152" i="23"/>
  <c r="W152" i="23"/>
  <c r="V152" i="23"/>
  <c r="U152" i="23"/>
  <c r="T152" i="23"/>
  <c r="S152" i="23"/>
  <c r="R152" i="23"/>
  <c r="Q152" i="23"/>
  <c r="P152" i="23"/>
  <c r="O152" i="23"/>
  <c r="N152" i="23"/>
  <c r="M152" i="23"/>
  <c r="L152" i="23"/>
  <c r="K152" i="23"/>
  <c r="J152" i="23"/>
  <c r="I152" i="23"/>
  <c r="H152" i="23"/>
  <c r="AI150" i="23"/>
  <c r="AH150" i="23"/>
  <c r="AG150" i="23"/>
  <c r="AF150" i="23"/>
  <c r="AE150" i="23"/>
  <c r="AD150" i="23"/>
  <c r="AC150" i="23"/>
  <c r="AB150" i="23"/>
  <c r="AA150" i="23"/>
  <c r="Z150" i="23"/>
  <c r="Y150" i="23"/>
  <c r="X150" i="23"/>
  <c r="W150" i="23"/>
  <c r="V150" i="23"/>
  <c r="U150" i="23"/>
  <c r="T150" i="23"/>
  <c r="S150" i="23"/>
  <c r="R150" i="23"/>
  <c r="Q150" i="23"/>
  <c r="P150" i="23"/>
  <c r="O150" i="23"/>
  <c r="N150" i="23"/>
  <c r="M150" i="23"/>
  <c r="L150" i="23"/>
  <c r="K150" i="23"/>
  <c r="J150" i="23"/>
  <c r="I150" i="23"/>
  <c r="H150" i="23"/>
  <c r="AI148" i="23"/>
  <c r="AH148" i="23"/>
  <c r="AG148" i="23"/>
  <c r="AF148" i="23"/>
  <c r="AE148" i="23"/>
  <c r="AD148" i="23"/>
  <c r="AC148" i="23"/>
  <c r="AB148" i="23"/>
  <c r="AA148" i="23"/>
  <c r="Z148" i="23"/>
  <c r="Y148" i="23"/>
  <c r="X148" i="23"/>
  <c r="W148" i="23"/>
  <c r="V148" i="23"/>
  <c r="U148" i="23"/>
  <c r="T148" i="23"/>
  <c r="S148" i="23"/>
  <c r="R148" i="23"/>
  <c r="Q148" i="23"/>
  <c r="P148" i="23"/>
  <c r="O148" i="23"/>
  <c r="N148" i="23"/>
  <c r="M148" i="23"/>
  <c r="L148" i="23"/>
  <c r="K148" i="23"/>
  <c r="J148" i="23"/>
  <c r="I148" i="23"/>
  <c r="H148" i="23"/>
  <c r="AI146" i="23"/>
  <c r="AH146" i="23"/>
  <c r="AG146" i="23"/>
  <c r="AF146" i="23"/>
  <c r="AE146" i="23"/>
  <c r="AD146" i="23"/>
  <c r="AC146" i="23"/>
  <c r="AB146" i="23"/>
  <c r="AA146" i="23"/>
  <c r="Z146" i="23"/>
  <c r="Y146" i="23"/>
  <c r="X146" i="23"/>
  <c r="W146" i="23"/>
  <c r="V146" i="23"/>
  <c r="U146" i="23"/>
  <c r="T146" i="23"/>
  <c r="S146" i="23"/>
  <c r="R146" i="23"/>
  <c r="Q146" i="23"/>
  <c r="P146" i="23"/>
  <c r="O146" i="23"/>
  <c r="N146" i="23"/>
  <c r="M146" i="23"/>
  <c r="L146" i="23"/>
  <c r="K146" i="23"/>
  <c r="J146" i="23"/>
  <c r="I146" i="23"/>
  <c r="H146" i="23"/>
  <c r="AI144" i="23"/>
  <c r="AH144" i="23"/>
  <c r="AG144" i="23"/>
  <c r="AF144" i="23"/>
  <c r="AE144" i="23"/>
  <c r="AD144" i="23"/>
  <c r="AC144" i="23"/>
  <c r="AB144" i="23"/>
  <c r="AA144" i="23"/>
  <c r="Z144" i="23"/>
  <c r="Y144" i="23"/>
  <c r="X144" i="23"/>
  <c r="W144" i="23"/>
  <c r="V144" i="23"/>
  <c r="U144" i="23"/>
  <c r="T144" i="23"/>
  <c r="S144" i="23"/>
  <c r="R144" i="23"/>
  <c r="Q144" i="23"/>
  <c r="P144" i="23"/>
  <c r="O144" i="23"/>
  <c r="N144" i="23"/>
  <c r="M144" i="23"/>
  <c r="L144" i="23"/>
  <c r="K144" i="23"/>
  <c r="J144" i="23"/>
  <c r="I144" i="23"/>
  <c r="H144" i="23"/>
  <c r="AI142" i="23"/>
  <c r="AH142" i="23"/>
  <c r="AG142" i="23"/>
  <c r="AF142" i="23"/>
  <c r="AE142" i="23"/>
  <c r="AD142" i="23"/>
  <c r="AC142" i="23"/>
  <c r="AB142" i="23"/>
  <c r="AA142" i="23"/>
  <c r="Z142" i="23"/>
  <c r="Y142" i="23"/>
  <c r="X142" i="23"/>
  <c r="W142" i="23"/>
  <c r="V142" i="23"/>
  <c r="U142" i="23"/>
  <c r="T142" i="23"/>
  <c r="S142" i="23"/>
  <c r="R142" i="23"/>
  <c r="Q142" i="23"/>
  <c r="P142" i="23"/>
  <c r="O142" i="23"/>
  <c r="N142" i="23"/>
  <c r="M142" i="23"/>
  <c r="L142" i="23"/>
  <c r="K142" i="23"/>
  <c r="J142" i="23"/>
  <c r="I142" i="23"/>
  <c r="H142" i="23"/>
  <c r="AI140" i="23"/>
  <c r="AH140" i="23"/>
  <c r="AG140" i="23"/>
  <c r="AF140" i="23"/>
  <c r="AE140" i="23"/>
  <c r="AD140" i="23"/>
  <c r="AC140" i="23"/>
  <c r="AB140" i="23"/>
  <c r="AB139" i="23" s="1"/>
  <c r="AA140" i="23"/>
  <c r="AA139" i="23" s="1"/>
  <c r="Z140" i="23"/>
  <c r="Z139" i="23" s="1"/>
  <c r="Y140" i="23"/>
  <c r="Y139" i="23" s="1"/>
  <c r="X140" i="23"/>
  <c r="W140" i="23"/>
  <c r="V140" i="23"/>
  <c r="V139" i="23" s="1"/>
  <c r="U140" i="23"/>
  <c r="U139" i="23" s="1"/>
  <c r="T140" i="23"/>
  <c r="S140" i="23"/>
  <c r="R140" i="23"/>
  <c r="R139" i="23" s="1"/>
  <c r="Q140" i="23"/>
  <c r="P140" i="23"/>
  <c r="O140" i="23"/>
  <c r="O139" i="23" s="1"/>
  <c r="N140" i="23"/>
  <c r="N139" i="23" s="1"/>
  <c r="M140" i="23"/>
  <c r="M139" i="23" s="1"/>
  <c r="L140" i="23"/>
  <c r="K140" i="23"/>
  <c r="K139" i="23" s="1"/>
  <c r="J140" i="23"/>
  <c r="J139" i="23" s="1"/>
  <c r="I140" i="23"/>
  <c r="H140" i="23"/>
  <c r="AI139" i="23"/>
  <c r="AH139" i="23"/>
  <c r="AG139" i="23"/>
  <c r="AF139" i="23"/>
  <c r="AE139" i="23"/>
  <c r="AD139" i="23"/>
  <c r="AC139" i="23"/>
  <c r="AI137" i="23"/>
  <c r="AH137" i="23"/>
  <c r="AG137" i="23"/>
  <c r="AF137" i="23"/>
  <c r="AE137" i="23"/>
  <c r="AD137" i="23"/>
  <c r="AC137" i="23"/>
  <c r="AB137" i="23"/>
  <c r="AA137" i="23"/>
  <c r="Z137" i="23"/>
  <c r="Y137" i="23"/>
  <c r="X137" i="23"/>
  <c r="W137" i="23"/>
  <c r="V137" i="23"/>
  <c r="U137" i="23"/>
  <c r="T137" i="23"/>
  <c r="S137" i="23"/>
  <c r="R137" i="23"/>
  <c r="Q137" i="23"/>
  <c r="P137" i="23"/>
  <c r="O137" i="23"/>
  <c r="N137" i="23"/>
  <c r="M137" i="23"/>
  <c r="L137" i="23"/>
  <c r="K137" i="23"/>
  <c r="J137" i="23"/>
  <c r="I137" i="23"/>
  <c r="H137" i="23"/>
  <c r="AI134" i="23"/>
  <c r="AH134" i="23"/>
  <c r="AG134" i="23"/>
  <c r="AF134" i="23"/>
  <c r="AE134" i="23"/>
  <c r="AD134" i="23"/>
  <c r="AC134" i="23"/>
  <c r="AB134" i="23"/>
  <c r="AA134" i="23"/>
  <c r="Z134" i="23"/>
  <c r="Y134" i="23"/>
  <c r="X134" i="23"/>
  <c r="W134" i="23"/>
  <c r="V134" i="23"/>
  <c r="U134" i="23"/>
  <c r="T134" i="23"/>
  <c r="S134" i="23"/>
  <c r="R134" i="23"/>
  <c r="Q134" i="23"/>
  <c r="P134" i="23"/>
  <c r="O134" i="23"/>
  <c r="N134" i="23"/>
  <c r="M134" i="23"/>
  <c r="L134" i="23"/>
  <c r="K134" i="23"/>
  <c r="J134" i="23"/>
  <c r="I134" i="23"/>
  <c r="H134" i="23"/>
  <c r="AI128" i="23"/>
  <c r="AH128" i="23"/>
  <c r="AG128" i="23"/>
  <c r="AF128" i="23"/>
  <c r="AE128" i="23"/>
  <c r="AD128" i="23"/>
  <c r="AC128" i="23"/>
  <c r="AB128" i="23"/>
  <c r="AA128" i="23"/>
  <c r="Z128" i="23"/>
  <c r="Y128" i="23"/>
  <c r="X128" i="23"/>
  <c r="X127" i="23" s="1"/>
  <c r="W128" i="23"/>
  <c r="W127" i="23" s="1"/>
  <c r="V128" i="23"/>
  <c r="V127" i="23" s="1"/>
  <c r="U128" i="23"/>
  <c r="T128" i="23"/>
  <c r="S128" i="23"/>
  <c r="S127" i="23" s="1"/>
  <c r="R128" i="23"/>
  <c r="R127" i="23" s="1"/>
  <c r="Q128" i="23"/>
  <c r="P128" i="23"/>
  <c r="O128" i="23"/>
  <c r="O127" i="23" s="1"/>
  <c r="N128" i="23"/>
  <c r="N127" i="23" s="1"/>
  <c r="M128" i="23"/>
  <c r="L128" i="23"/>
  <c r="K128" i="23"/>
  <c r="K127" i="23" s="1"/>
  <c r="J128" i="23"/>
  <c r="J127" i="23" s="1"/>
  <c r="I128" i="23"/>
  <c r="H128" i="23"/>
  <c r="AI127" i="23"/>
  <c r="AH127" i="23"/>
  <c r="AG127" i="23"/>
  <c r="AF127" i="23"/>
  <c r="AE127" i="23"/>
  <c r="AD127" i="23"/>
  <c r="AC127" i="23"/>
  <c r="AB127" i="23"/>
  <c r="AA127" i="23"/>
  <c r="Z127" i="23"/>
  <c r="Y127" i="23"/>
  <c r="AI125" i="23"/>
  <c r="AH125" i="23"/>
  <c r="AG125" i="23"/>
  <c r="AF125" i="23"/>
  <c r="AE125" i="23"/>
  <c r="AD125" i="23"/>
  <c r="AC125" i="23"/>
  <c r="AB125" i="23"/>
  <c r="AA125" i="23"/>
  <c r="Z125" i="23"/>
  <c r="Y125" i="23"/>
  <c r="X125" i="23"/>
  <c r="W125" i="23"/>
  <c r="V125" i="23"/>
  <c r="U125" i="23"/>
  <c r="T125" i="23"/>
  <c r="S125" i="23"/>
  <c r="R125" i="23"/>
  <c r="Q125" i="23"/>
  <c r="P125" i="23"/>
  <c r="O125" i="23"/>
  <c r="N125" i="23"/>
  <c r="M125" i="23"/>
  <c r="L125" i="23"/>
  <c r="K125" i="23"/>
  <c r="J125" i="23"/>
  <c r="I125" i="23"/>
  <c r="H125" i="23"/>
  <c r="AI122" i="23"/>
  <c r="AH122" i="23"/>
  <c r="AG122" i="23"/>
  <c r="AF122" i="23"/>
  <c r="AE122" i="23"/>
  <c r="AD122" i="23"/>
  <c r="AC122" i="23"/>
  <c r="AB122" i="23"/>
  <c r="AA122" i="23"/>
  <c r="Z122" i="23"/>
  <c r="Y122" i="23"/>
  <c r="X122" i="23"/>
  <c r="W122" i="23"/>
  <c r="V122" i="23"/>
  <c r="U122" i="23"/>
  <c r="T122" i="23"/>
  <c r="S122" i="23"/>
  <c r="R122" i="23"/>
  <c r="Q122" i="23"/>
  <c r="P122" i="23"/>
  <c r="O122" i="23"/>
  <c r="N122" i="23"/>
  <c r="M122" i="23"/>
  <c r="L122" i="23"/>
  <c r="K122" i="23"/>
  <c r="J122" i="23"/>
  <c r="I122" i="23"/>
  <c r="H122"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AI117" i="23"/>
  <c r="AH117" i="23"/>
  <c r="AG117" i="23"/>
  <c r="AF117" i="23"/>
  <c r="AE117" i="23"/>
  <c r="AD117" i="23"/>
  <c r="AC117" i="23"/>
  <c r="AB117" i="23"/>
  <c r="AA117" i="23"/>
  <c r="Z117" i="23"/>
  <c r="Y117" i="23"/>
  <c r="X117" i="23"/>
  <c r="W117" i="23"/>
  <c r="V117" i="23"/>
  <c r="U117" i="23"/>
  <c r="T117" i="23"/>
  <c r="S117" i="23"/>
  <c r="R117" i="23"/>
  <c r="Q117" i="23"/>
  <c r="P117" i="23"/>
  <c r="O117" i="23"/>
  <c r="N117" i="23"/>
  <c r="M117" i="23"/>
  <c r="L117" i="23"/>
  <c r="K117" i="23"/>
  <c r="J117" i="23"/>
  <c r="I117" i="23"/>
  <c r="H117" i="23"/>
  <c r="AI114" i="23"/>
  <c r="AH114" i="23"/>
  <c r="AG114" i="23"/>
  <c r="AF114" i="23"/>
  <c r="AE114" i="23"/>
  <c r="AD114" i="23"/>
  <c r="AC114" i="23"/>
  <c r="AB114" i="23"/>
  <c r="AA114" i="23"/>
  <c r="Z114" i="23"/>
  <c r="Y114" i="23"/>
  <c r="X114" i="23"/>
  <c r="W114" i="23"/>
  <c r="V114" i="23"/>
  <c r="U114" i="23"/>
  <c r="T114" i="23"/>
  <c r="S114" i="23"/>
  <c r="R114" i="23"/>
  <c r="Q114" i="23"/>
  <c r="P114" i="23"/>
  <c r="O114" i="23"/>
  <c r="N114" i="23"/>
  <c r="M114" i="23"/>
  <c r="L114" i="23"/>
  <c r="K114" i="23"/>
  <c r="J114" i="23"/>
  <c r="I114" i="23"/>
  <c r="H114" i="23"/>
  <c r="AI112" i="23"/>
  <c r="AH112" i="23"/>
  <c r="AG112" i="23"/>
  <c r="AF112" i="23"/>
  <c r="AE112" i="23"/>
  <c r="AD112" i="23"/>
  <c r="AC112" i="23"/>
  <c r="AB112" i="23"/>
  <c r="AA112" i="23"/>
  <c r="Z112" i="23"/>
  <c r="Y112" i="23"/>
  <c r="X112" i="23"/>
  <c r="W112" i="23"/>
  <c r="V112" i="23"/>
  <c r="U112" i="23"/>
  <c r="T112" i="23"/>
  <c r="S112" i="23"/>
  <c r="R112" i="23"/>
  <c r="Q112" i="23"/>
  <c r="P112" i="23"/>
  <c r="O112" i="23"/>
  <c r="N112" i="23"/>
  <c r="M112" i="23"/>
  <c r="L112" i="23"/>
  <c r="K112" i="23"/>
  <c r="J112" i="23"/>
  <c r="I112" i="23"/>
  <c r="H112" i="23"/>
  <c r="AI106" i="23"/>
  <c r="AH106" i="23"/>
  <c r="AG106" i="23"/>
  <c r="AF106" i="23"/>
  <c r="AE106" i="23"/>
  <c r="AD106" i="23"/>
  <c r="AC106" i="23"/>
  <c r="AB106" i="23"/>
  <c r="AA106" i="23"/>
  <c r="Z106" i="23"/>
  <c r="Y106" i="23"/>
  <c r="X106" i="23"/>
  <c r="W106" i="23"/>
  <c r="V106" i="23"/>
  <c r="U106" i="23"/>
  <c r="T106" i="23"/>
  <c r="S106" i="23"/>
  <c r="R106" i="23"/>
  <c r="Q106" i="23"/>
  <c r="P106" i="23"/>
  <c r="O106" i="23"/>
  <c r="N106" i="23"/>
  <c r="M106" i="23"/>
  <c r="L106" i="23"/>
  <c r="K106" i="23"/>
  <c r="J106" i="23"/>
  <c r="I106" i="23"/>
  <c r="H106" i="23"/>
  <c r="AI104" i="23"/>
  <c r="AH104" i="23"/>
  <c r="AG104" i="23"/>
  <c r="AF104" i="23"/>
  <c r="AE104" i="23"/>
  <c r="AE103" i="23" s="1"/>
  <c r="AD104" i="23"/>
  <c r="AD103" i="23" s="1"/>
  <c r="AC104" i="23"/>
  <c r="AB104" i="23"/>
  <c r="AA104" i="23"/>
  <c r="AA103" i="23" s="1"/>
  <c r="Z104" i="23"/>
  <c r="Z103" i="23" s="1"/>
  <c r="Y104" i="23"/>
  <c r="X104" i="23"/>
  <c r="W104" i="23"/>
  <c r="W103" i="23" s="1"/>
  <c r="V104" i="23"/>
  <c r="V103" i="23" s="1"/>
  <c r="U104" i="23"/>
  <c r="T104" i="23"/>
  <c r="S104" i="23"/>
  <c r="R104" i="23"/>
  <c r="Q104" i="23"/>
  <c r="P104" i="23"/>
  <c r="O104" i="23"/>
  <c r="O103" i="23" s="1"/>
  <c r="N104" i="23"/>
  <c r="N103" i="23" s="1"/>
  <c r="M104" i="23"/>
  <c r="L104" i="23"/>
  <c r="K104" i="23"/>
  <c r="K103" i="23" s="1"/>
  <c r="J104" i="23"/>
  <c r="J103" i="23" s="1"/>
  <c r="I104" i="23"/>
  <c r="H104" i="23"/>
  <c r="AI103" i="23"/>
  <c r="AH103" i="23"/>
  <c r="AI92" i="23"/>
  <c r="AH92" i="23"/>
  <c r="AG92" i="23"/>
  <c r="AF92" i="23"/>
  <c r="AE92" i="23"/>
  <c r="AD92" i="23"/>
  <c r="AC92" i="23"/>
  <c r="AB92" i="23"/>
  <c r="AA92" i="23"/>
  <c r="Z92" i="23"/>
  <c r="Z91" i="23" s="1"/>
  <c r="Y92" i="23"/>
  <c r="Y91" i="23" s="1"/>
  <c r="X92" i="23"/>
  <c r="X91" i="23" s="1"/>
  <c r="W92" i="23"/>
  <c r="W91" i="23" s="1"/>
  <c r="V92" i="23"/>
  <c r="U92" i="23"/>
  <c r="T92" i="23"/>
  <c r="T91" i="23" s="1"/>
  <c r="S92" i="23"/>
  <c r="S91" i="23" s="1"/>
  <c r="R92" i="23"/>
  <c r="Q92" i="23"/>
  <c r="Q91" i="23" s="1"/>
  <c r="P92" i="23"/>
  <c r="P91" i="23" s="1"/>
  <c r="O92" i="23"/>
  <c r="O91" i="23" s="1"/>
  <c r="N92" i="23"/>
  <c r="N91" i="23" s="1"/>
  <c r="M92" i="23"/>
  <c r="M91" i="23" s="1"/>
  <c r="L92" i="23"/>
  <c r="L91" i="23" s="1"/>
  <c r="K92" i="23"/>
  <c r="K91" i="23" s="1"/>
  <c r="J92" i="23"/>
  <c r="I92" i="23"/>
  <c r="I91" i="23" s="1"/>
  <c r="H92" i="23"/>
  <c r="H91" i="23" s="1"/>
  <c r="AI91" i="23"/>
  <c r="AH91" i="23"/>
  <c r="AG91" i="23"/>
  <c r="AF91" i="23"/>
  <c r="AE91" i="23"/>
  <c r="AD91" i="23"/>
  <c r="AC91" i="23"/>
  <c r="AB91" i="23"/>
  <c r="AA91" i="23"/>
  <c r="V91" i="23"/>
  <c r="U91" i="23"/>
  <c r="R91" i="23"/>
  <c r="J91" i="23"/>
  <c r="AI89" i="23"/>
  <c r="AH89" i="23"/>
  <c r="AG89" i="23"/>
  <c r="AF89" i="23"/>
  <c r="AE89" i="23"/>
  <c r="AD89" i="23"/>
  <c r="AC89" i="23"/>
  <c r="AB89" i="23"/>
  <c r="AA89" i="23"/>
  <c r="Z89" i="23"/>
  <c r="Y89" i="23"/>
  <c r="X89" i="23"/>
  <c r="W89" i="23"/>
  <c r="V89" i="23"/>
  <c r="U89" i="23"/>
  <c r="T89" i="23"/>
  <c r="S89" i="23"/>
  <c r="R89" i="23"/>
  <c r="Q89" i="23"/>
  <c r="P89" i="23"/>
  <c r="O89" i="23"/>
  <c r="N89" i="23"/>
  <c r="M89" i="23"/>
  <c r="L89" i="23"/>
  <c r="K89" i="23"/>
  <c r="J89" i="23"/>
  <c r="I89" i="23"/>
  <c r="H89" i="23"/>
  <c r="AI88" i="23"/>
  <c r="AH88" i="23"/>
  <c r="AG88" i="23"/>
  <c r="AF88" i="23"/>
  <c r="AE88" i="23"/>
  <c r="AD88" i="23"/>
  <c r="AC88" i="23"/>
  <c r="AB88" i="23"/>
  <c r="AA88" i="23"/>
  <c r="Z88" i="23"/>
  <c r="Y88" i="23"/>
  <c r="X88" i="23"/>
  <c r="W88" i="23"/>
  <c r="V88" i="23"/>
  <c r="U88" i="23"/>
  <c r="T88" i="23"/>
  <c r="S88" i="23"/>
  <c r="R88" i="23"/>
  <c r="Q88" i="23"/>
  <c r="P88" i="23"/>
  <c r="O88" i="23"/>
  <c r="N88" i="23"/>
  <c r="M88" i="23"/>
  <c r="L88" i="23"/>
  <c r="K88" i="23"/>
  <c r="J88" i="23"/>
  <c r="I88" i="23"/>
  <c r="H88" i="23"/>
  <c r="AI84" i="23"/>
  <c r="AH84" i="23"/>
  <c r="AG84" i="23"/>
  <c r="AF84" i="23"/>
  <c r="AD84" i="23"/>
  <c r="AC84" i="23"/>
  <c r="AB84" i="23"/>
  <c r="AA84" i="23"/>
  <c r="Y84" i="23"/>
  <c r="X84" i="23"/>
  <c r="W84" i="23"/>
  <c r="V84" i="23"/>
  <c r="U84" i="23"/>
  <c r="T84" i="23"/>
  <c r="Q84" i="23"/>
  <c r="P84" i="23"/>
  <c r="O84" i="23"/>
  <c r="N84" i="23"/>
  <c r="M84" i="23"/>
  <c r="L84" i="23"/>
  <c r="J84" i="23"/>
  <c r="I84" i="23"/>
  <c r="H84" i="23"/>
  <c r="AI82" i="23"/>
  <c r="AH82" i="23"/>
  <c r="AG82" i="23"/>
  <c r="AF82" i="23"/>
  <c r="AE82" i="23"/>
  <c r="AD82" i="23"/>
  <c r="AC82" i="23"/>
  <c r="AB82" i="23"/>
  <c r="AA82" i="23"/>
  <c r="Z82" i="23"/>
  <c r="Y82" i="23"/>
  <c r="X82" i="23"/>
  <c r="W82" i="23"/>
  <c r="V82" i="23"/>
  <c r="U82" i="23"/>
  <c r="T82" i="23"/>
  <c r="S82" i="23"/>
  <c r="R82" i="23"/>
  <c r="Q82" i="23"/>
  <c r="P82" i="23"/>
  <c r="O82" i="23"/>
  <c r="N82" i="23"/>
  <c r="M82" i="23"/>
  <c r="L82" i="23"/>
  <c r="K82" i="23"/>
  <c r="J82" i="23"/>
  <c r="I82" i="23"/>
  <c r="H82" i="23"/>
  <c r="AI73" i="23"/>
  <c r="AH73" i="23"/>
  <c r="AG73" i="23"/>
  <c r="AF73" i="23"/>
  <c r="AE73" i="23"/>
  <c r="AD73" i="23"/>
  <c r="AC73" i="23"/>
  <c r="AB73" i="23"/>
  <c r="AA73" i="23"/>
  <c r="Z73" i="23"/>
  <c r="Y73" i="23"/>
  <c r="X73" i="23"/>
  <c r="W73" i="23"/>
  <c r="V73" i="23"/>
  <c r="U73" i="23"/>
  <c r="T73" i="23"/>
  <c r="S73" i="23"/>
  <c r="R73" i="23"/>
  <c r="Q73" i="23"/>
  <c r="P73" i="23"/>
  <c r="O73" i="23"/>
  <c r="N73" i="23"/>
  <c r="M73" i="23"/>
  <c r="L73" i="23"/>
  <c r="K73" i="23"/>
  <c r="J73" i="23"/>
  <c r="I73" i="23"/>
  <c r="H73" i="23"/>
  <c r="AI71" i="23"/>
  <c r="AH71" i="23"/>
  <c r="AG71" i="23"/>
  <c r="AF71" i="23"/>
  <c r="AE71" i="23"/>
  <c r="AD71" i="23"/>
  <c r="AC71" i="23"/>
  <c r="AB71" i="23"/>
  <c r="AA71" i="23"/>
  <c r="Z71" i="23"/>
  <c r="Y71" i="23"/>
  <c r="X71" i="23"/>
  <c r="W71" i="23"/>
  <c r="V71" i="23"/>
  <c r="U71" i="23"/>
  <c r="T71" i="23"/>
  <c r="S71" i="23"/>
  <c r="R71" i="23"/>
  <c r="Q71" i="23"/>
  <c r="P71" i="23"/>
  <c r="O71" i="23"/>
  <c r="N71" i="23"/>
  <c r="M71" i="23"/>
  <c r="L71" i="23"/>
  <c r="K71" i="23"/>
  <c r="J71" i="23"/>
  <c r="I71" i="23"/>
  <c r="H71" i="23"/>
  <c r="AI69" i="23"/>
  <c r="AH69" i="23"/>
  <c r="AG69" i="23"/>
  <c r="AF69" i="23"/>
  <c r="AE69" i="23"/>
  <c r="AD69" i="23"/>
  <c r="AC69" i="23"/>
  <c r="AB69" i="23"/>
  <c r="AA69" i="23"/>
  <c r="Z69" i="23"/>
  <c r="Y69" i="23"/>
  <c r="X69" i="23"/>
  <c r="W69" i="23"/>
  <c r="V69" i="23"/>
  <c r="U69" i="23"/>
  <c r="T69" i="23"/>
  <c r="S69" i="23"/>
  <c r="R69" i="23"/>
  <c r="Q69" i="23"/>
  <c r="P69" i="23"/>
  <c r="O69" i="23"/>
  <c r="N69" i="23"/>
  <c r="M69" i="23"/>
  <c r="L69" i="23"/>
  <c r="K69" i="23"/>
  <c r="J69" i="23"/>
  <c r="I69" i="23"/>
  <c r="H69" i="23"/>
  <c r="AI67" i="23"/>
  <c r="AH67" i="23"/>
  <c r="AG67" i="23"/>
  <c r="AF67" i="23"/>
  <c r="AE67" i="23"/>
  <c r="AD67" i="23"/>
  <c r="AD66" i="23" s="1"/>
  <c r="AC67" i="23"/>
  <c r="AC66" i="23" s="1"/>
  <c r="AB67" i="23"/>
  <c r="AB66" i="23" s="1"/>
  <c r="AA67" i="23"/>
  <c r="AA66" i="23" s="1"/>
  <c r="Z67" i="23"/>
  <c r="Y67" i="23"/>
  <c r="X67" i="23"/>
  <c r="W67" i="23"/>
  <c r="V67" i="23"/>
  <c r="U67" i="23"/>
  <c r="T67" i="23"/>
  <c r="S67" i="23"/>
  <c r="R67" i="23"/>
  <c r="Q67" i="23"/>
  <c r="P67" i="23"/>
  <c r="O67" i="23"/>
  <c r="N67" i="23"/>
  <c r="M67" i="23"/>
  <c r="M66" i="23" s="1"/>
  <c r="L67" i="23"/>
  <c r="K67" i="23"/>
  <c r="J67" i="23"/>
  <c r="I67" i="23"/>
  <c r="H67" i="23"/>
  <c r="AI64" i="23"/>
  <c r="AH64" i="23"/>
  <c r="AG64" i="23"/>
  <c r="AF64" i="23"/>
  <c r="AE64" i="23"/>
  <c r="AD64" i="23"/>
  <c r="AC64" i="23"/>
  <c r="AB64" i="23"/>
  <c r="AA64" i="23"/>
  <c r="Z64" i="23"/>
  <c r="Y64" i="23"/>
  <c r="X64" i="23"/>
  <c r="W64" i="23"/>
  <c r="V64" i="23"/>
  <c r="U64" i="23"/>
  <c r="T64" i="23"/>
  <c r="S64" i="23"/>
  <c r="R64" i="23"/>
  <c r="Q64" i="23"/>
  <c r="P64" i="23"/>
  <c r="O64" i="23"/>
  <c r="N64" i="23"/>
  <c r="M64" i="23"/>
  <c r="L64" i="23"/>
  <c r="K64" i="23"/>
  <c r="J64" i="23"/>
  <c r="I64" i="23"/>
  <c r="H64" i="23"/>
  <c r="AI62" i="23"/>
  <c r="AH62"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AI59" i="23"/>
  <c r="AH59"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AI54" i="23"/>
  <c r="AI53" i="23" s="1"/>
  <c r="AH54" i="23"/>
  <c r="AH53" i="23" s="1"/>
  <c r="AG54" i="23"/>
  <c r="AG53" i="23" s="1"/>
  <c r="AF54" i="23"/>
  <c r="AF53" i="23" s="1"/>
  <c r="AD54" i="23"/>
  <c r="AC54" i="23"/>
  <c r="AB54" i="23"/>
  <c r="AA54" i="23"/>
  <c r="Y54" i="23"/>
  <c r="X54" i="23"/>
  <c r="W54" i="23"/>
  <c r="V54" i="23"/>
  <c r="U54" i="23"/>
  <c r="T54" i="23"/>
  <c r="Q54" i="23"/>
  <c r="Q53" i="23" s="1"/>
  <c r="P54" i="23"/>
  <c r="P53" i="23" s="1"/>
  <c r="O54" i="23"/>
  <c r="O53" i="23" s="1"/>
  <c r="N54" i="23"/>
  <c r="N53" i="23" s="1"/>
  <c r="M54" i="23"/>
  <c r="M53" i="23" s="1"/>
  <c r="L54" i="23"/>
  <c r="L53" i="23" s="1"/>
  <c r="J54" i="23"/>
  <c r="I54" i="23"/>
  <c r="H54"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AI47" i="23"/>
  <c r="AH47"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AI38" i="23"/>
  <c r="AH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AI31" i="23"/>
  <c r="AH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L23" i="23"/>
  <c r="AI23" i="23"/>
  <c r="AH23" i="23"/>
  <c r="AG23" i="23"/>
  <c r="AF23" i="23"/>
  <c r="AE23" i="23"/>
  <c r="AD23" i="23"/>
  <c r="AC23" i="23"/>
  <c r="AB23" i="23"/>
  <c r="AA23" i="23"/>
  <c r="Z23" i="23"/>
  <c r="Y23" i="23"/>
  <c r="X23" i="23"/>
  <c r="W23" i="23"/>
  <c r="V23" i="23"/>
  <c r="U23" i="23"/>
  <c r="T23" i="23"/>
  <c r="S23" i="23"/>
  <c r="R23" i="23"/>
  <c r="Q23" i="23"/>
  <c r="P23" i="23"/>
  <c r="O23" i="23"/>
  <c r="N23" i="23"/>
  <c r="M23" i="23"/>
  <c r="K23" i="23"/>
  <c r="J23" i="23"/>
  <c r="I23" i="23"/>
  <c r="H23"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H20" i="23" s="1"/>
  <c r="AI18" i="23"/>
  <c r="AH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J13" i="23"/>
  <c r="I13" i="23"/>
  <c r="H13" i="23"/>
  <c r="AI13" i="23"/>
  <c r="AH13" i="23"/>
  <c r="AG13" i="23"/>
  <c r="AF13" i="23"/>
  <c r="AE13" i="23"/>
  <c r="AD13" i="23"/>
  <c r="AC13" i="23"/>
  <c r="AB13" i="23"/>
  <c r="AA13" i="23"/>
  <c r="Z13" i="23"/>
  <c r="Y13" i="23"/>
  <c r="X13" i="23"/>
  <c r="W13" i="23"/>
  <c r="V13" i="23"/>
  <c r="U13" i="23"/>
  <c r="T13" i="23"/>
  <c r="S13" i="23"/>
  <c r="R13" i="23"/>
  <c r="Q13" i="23"/>
  <c r="P13" i="23"/>
  <c r="O13" i="23"/>
  <c r="N13" i="23"/>
  <c r="M13" i="23"/>
  <c r="L13" i="23"/>
  <c r="K13"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AJ844" i="23"/>
  <c r="AJ843" i="23"/>
  <c r="AJ842" i="23"/>
  <c r="AJ839" i="23"/>
  <c r="AJ836" i="23"/>
  <c r="AJ833" i="23"/>
  <c r="AJ830" i="23"/>
  <c r="AJ827" i="23"/>
  <c r="AJ826" i="23"/>
  <c r="AJ824" i="23"/>
  <c r="AJ822" i="23"/>
  <c r="AJ821" i="23"/>
  <c r="AJ818" i="23"/>
  <c r="AJ817" i="23"/>
  <c r="AJ815" i="23"/>
  <c r="AJ813" i="23"/>
  <c r="AJ812" i="23"/>
  <c r="AJ808" i="23"/>
  <c r="AJ806" i="23"/>
  <c r="AJ804" i="23"/>
  <c r="AJ801" i="23"/>
  <c r="AJ799" i="23"/>
  <c r="AJ797" i="23"/>
  <c r="AJ796" i="23"/>
  <c r="AJ795" i="23"/>
  <c r="AJ793" i="23"/>
  <c r="AJ792" i="23"/>
  <c r="AJ791" i="23"/>
  <c r="AJ790" i="23"/>
  <c r="AJ789" i="23"/>
  <c r="AJ788" i="23"/>
  <c r="AJ787" i="23"/>
  <c r="AJ786" i="23"/>
  <c r="AJ783" i="23"/>
  <c r="AJ781" i="23"/>
  <c r="AJ779" i="23"/>
  <c r="AJ778" i="23"/>
  <c r="AJ777" i="23"/>
  <c r="AJ776" i="23"/>
  <c r="AJ775" i="23"/>
  <c r="AJ774" i="23"/>
  <c r="AJ773" i="23"/>
  <c r="AJ771" i="23"/>
  <c r="AJ769" i="23"/>
  <c r="AJ768" i="23"/>
  <c r="AJ767" i="23"/>
  <c r="AJ766" i="23"/>
  <c r="AJ762" i="23"/>
  <c r="AJ761" i="23"/>
  <c r="AJ760" i="23"/>
  <c r="AJ759" i="23"/>
  <c r="AJ758" i="23"/>
  <c r="AJ757" i="23"/>
  <c r="AJ755" i="23"/>
  <c r="AJ752" i="23"/>
  <c r="AJ750" i="23"/>
  <c r="AJ749" i="23"/>
  <c r="AJ748" i="23"/>
  <c r="AJ747" i="23"/>
  <c r="AJ746" i="23"/>
  <c r="AJ745" i="23"/>
  <c r="AJ742" i="23"/>
  <c r="AJ741" i="23"/>
  <c r="AJ740" i="23"/>
  <c r="AJ739" i="23"/>
  <c r="AJ737" i="23"/>
  <c r="AJ734" i="23"/>
  <c r="AJ733" i="23"/>
  <c r="AJ732" i="23"/>
  <c r="AJ730" i="23"/>
  <c r="AJ728" i="23"/>
  <c r="AJ725" i="23"/>
  <c r="AJ723" i="23"/>
  <c r="AJ722" i="23"/>
  <c r="AJ721" i="23"/>
  <c r="AJ720" i="23"/>
  <c r="AJ716" i="23"/>
  <c r="AJ713" i="23"/>
  <c r="AJ712" i="23"/>
  <c r="AJ707" i="23"/>
  <c r="AJ706" i="23"/>
  <c r="AJ705" i="23"/>
  <c r="AJ704" i="23"/>
  <c r="AJ703" i="23"/>
  <c r="AJ702" i="23"/>
  <c r="AJ701" i="23"/>
  <c r="AJ699" i="23"/>
  <c r="AJ698" i="23"/>
  <c r="AJ697" i="23"/>
  <c r="AJ696" i="23"/>
  <c r="AJ694" i="23"/>
  <c r="AJ689" i="23"/>
  <c r="AJ687" i="23"/>
  <c r="AJ686" i="23"/>
  <c r="AJ684" i="23"/>
  <c r="AJ683" i="23"/>
  <c r="AJ682" i="23"/>
  <c r="AJ680" i="23"/>
  <c r="AJ677" i="23"/>
  <c r="AJ675" i="23"/>
  <c r="AJ673" i="23"/>
  <c r="AJ672" i="23"/>
  <c r="AJ671" i="23"/>
  <c r="AJ669" i="23"/>
  <c r="AJ666" i="23"/>
  <c r="AJ664" i="23"/>
  <c r="AJ663" i="23"/>
  <c r="AJ662" i="23"/>
  <c r="AJ661" i="23"/>
  <c r="AJ660" i="23"/>
  <c r="AJ659" i="23"/>
  <c r="AJ658" i="23"/>
  <c r="AJ657" i="23"/>
  <c r="AJ656" i="23"/>
  <c r="AJ654" i="23"/>
  <c r="AJ652" i="23"/>
  <c r="AJ650" i="23"/>
  <c r="AJ647" i="23"/>
  <c r="AJ645" i="23"/>
  <c r="AJ643" i="23"/>
  <c r="AJ642" i="23"/>
  <c r="AJ640" i="23"/>
  <c r="AJ639" i="23"/>
  <c r="AJ637" i="23"/>
  <c r="AJ635" i="23"/>
  <c r="AJ634" i="23"/>
  <c r="AJ632" i="23"/>
  <c r="AJ630" i="23"/>
  <c r="AJ628" i="23"/>
  <c r="AJ627" i="23"/>
  <c r="AJ624" i="23"/>
  <c r="AJ623" i="23"/>
  <c r="AJ621" i="23"/>
  <c r="AJ619" i="23"/>
  <c r="AJ618" i="23"/>
  <c r="AJ616" i="23"/>
  <c r="AJ615" i="23"/>
  <c r="AJ613" i="23"/>
  <c r="AJ611" i="23"/>
  <c r="AJ609" i="23"/>
  <c r="AJ607" i="23"/>
  <c r="AJ605" i="23"/>
  <c r="AJ602" i="23"/>
  <c r="AJ601" i="23"/>
  <c r="AJ598" i="23"/>
  <c r="AJ597" i="23"/>
  <c r="AJ595" i="23"/>
  <c r="AJ593" i="23"/>
  <c r="AJ591" i="23"/>
  <c r="AJ589" i="23"/>
  <c r="AJ587" i="23"/>
  <c r="AJ584" i="23"/>
  <c r="AJ582" i="23"/>
  <c r="AJ579" i="23"/>
  <c r="AJ578" i="23"/>
  <c r="AJ577" i="23"/>
  <c r="AJ575" i="23"/>
  <c r="AJ573" i="23"/>
  <c r="AJ572" i="23"/>
  <c r="AJ570" i="23"/>
  <c r="AJ569" i="23"/>
  <c r="AJ567" i="23"/>
  <c r="AJ565" i="23"/>
  <c r="AJ563" i="23"/>
  <c r="AJ558" i="23"/>
  <c r="AJ556" i="23"/>
  <c r="AJ555" i="23"/>
  <c r="AJ552" i="23"/>
  <c r="AJ550" i="23"/>
  <c r="AJ548" i="23"/>
  <c r="AJ546" i="23"/>
  <c r="AJ544" i="23"/>
  <c r="AJ541" i="23"/>
  <c r="AJ538" i="23"/>
  <c r="AJ537" i="23"/>
  <c r="AJ536" i="23"/>
  <c r="AJ534" i="23"/>
  <c r="AJ533" i="23"/>
  <c r="AJ532" i="23"/>
  <c r="AJ529" i="23"/>
  <c r="AJ527" i="23"/>
  <c r="AJ525" i="23"/>
  <c r="AJ522" i="23"/>
  <c r="AJ520" i="23"/>
  <c r="AJ519" i="23"/>
  <c r="AJ518" i="23"/>
  <c r="AJ517" i="23"/>
  <c r="AJ516" i="23"/>
  <c r="AJ514" i="23"/>
  <c r="AJ512" i="23"/>
  <c r="AJ511" i="23"/>
  <c r="AJ510" i="23"/>
  <c r="AJ509" i="23"/>
  <c r="AJ508" i="23"/>
  <c r="AJ507" i="23"/>
  <c r="AJ506" i="23"/>
  <c r="AJ505" i="23"/>
  <c r="AJ504" i="23"/>
  <c r="AJ501" i="23"/>
  <c r="AJ499" i="23"/>
  <c r="AJ498" i="23"/>
  <c r="AJ497" i="23"/>
  <c r="AJ496" i="23"/>
  <c r="AJ495" i="23"/>
  <c r="AJ494" i="23"/>
  <c r="AJ493" i="23"/>
  <c r="AJ492" i="23"/>
  <c r="AJ489" i="23"/>
  <c r="AJ488" i="23"/>
  <c r="AJ486" i="23"/>
  <c r="AJ485" i="23"/>
  <c r="AJ484" i="23"/>
  <c r="AJ481" i="23"/>
  <c r="AJ480" i="23"/>
  <c r="AJ479" i="23"/>
  <c r="AJ478" i="23"/>
  <c r="AJ477" i="23"/>
  <c r="AJ475" i="23"/>
  <c r="AJ474" i="23"/>
  <c r="AJ473" i="23"/>
  <c r="AJ472" i="23"/>
  <c r="AJ468" i="23"/>
  <c r="AJ467" i="23"/>
  <c r="AJ466" i="23"/>
  <c r="AJ465" i="23"/>
  <c r="AJ464" i="23"/>
  <c r="AJ463" i="23"/>
  <c r="AJ462" i="23"/>
  <c r="AJ460" i="23"/>
  <c r="AJ458" i="23"/>
  <c r="AJ456" i="23"/>
  <c r="AJ455" i="23"/>
  <c r="AJ454" i="23"/>
  <c r="AJ452" i="23"/>
  <c r="AJ451" i="23"/>
  <c r="AJ450" i="23"/>
  <c r="AJ449" i="23"/>
  <c r="AJ447" i="23"/>
  <c r="AJ446" i="23"/>
  <c r="AJ444" i="23"/>
  <c r="AJ442" i="23"/>
  <c r="AJ441" i="23"/>
  <c r="AJ440" i="23"/>
  <c r="AJ439" i="23"/>
  <c r="AJ438" i="23"/>
  <c r="AJ437" i="23"/>
  <c r="AJ435" i="23"/>
  <c r="AJ432" i="23"/>
  <c r="AJ430" i="23"/>
  <c r="AJ428" i="23"/>
  <c r="AJ427" i="23"/>
  <c r="AJ425" i="23"/>
  <c r="AJ424" i="23"/>
  <c r="AJ423" i="23"/>
  <c r="AJ422" i="23"/>
  <c r="AJ420" i="23"/>
  <c r="AJ417" i="23"/>
  <c r="AJ416" i="23"/>
  <c r="AJ415" i="23"/>
  <c r="AJ414" i="23"/>
  <c r="AJ412" i="23"/>
  <c r="AJ410" i="23"/>
  <c r="AJ408" i="23"/>
  <c r="AJ406" i="23"/>
  <c r="AJ404" i="23"/>
  <c r="AJ402" i="23"/>
  <c r="AJ401" i="23"/>
  <c r="AJ399" i="23"/>
  <c r="AJ398" i="23"/>
  <c r="AJ396" i="23"/>
  <c r="AJ395" i="23"/>
  <c r="AJ392" i="23"/>
  <c r="AJ391" i="23"/>
  <c r="AJ390" i="23"/>
  <c r="AJ389" i="23"/>
  <c r="AJ387" i="23"/>
  <c r="AJ385" i="23"/>
  <c r="AJ383" i="23"/>
  <c r="AJ381" i="23"/>
  <c r="AJ379" i="23"/>
  <c r="AJ377" i="23"/>
  <c r="AJ376" i="23"/>
  <c r="AJ375" i="23"/>
  <c r="AJ374" i="23"/>
  <c r="AJ371" i="23"/>
  <c r="AJ369" i="23"/>
  <c r="AJ368" i="23"/>
  <c r="AJ366" i="23"/>
  <c r="AJ365" i="23"/>
  <c r="AJ364" i="23"/>
  <c r="AJ363" i="23"/>
  <c r="AJ362" i="23"/>
  <c r="AJ361" i="23"/>
  <c r="AJ360" i="23"/>
  <c r="AJ359" i="23"/>
  <c r="AJ358" i="23"/>
  <c r="AJ357" i="23"/>
  <c r="AJ355" i="23"/>
  <c r="AJ353" i="23"/>
  <c r="AJ351" i="23"/>
  <c r="AJ349" i="23"/>
  <c r="AJ348" i="23"/>
  <c r="AJ346" i="23"/>
  <c r="AJ344" i="23"/>
  <c r="AJ341" i="23"/>
  <c r="AJ339" i="23"/>
  <c r="AJ337" i="23"/>
  <c r="AJ335" i="23"/>
  <c r="AJ333" i="23"/>
  <c r="AJ331" i="23"/>
  <c r="AJ329" i="23"/>
  <c r="AJ327" i="23"/>
  <c r="AJ325" i="23"/>
  <c r="AJ324" i="23"/>
  <c r="AJ323" i="23"/>
  <c r="AJ320" i="23"/>
  <c r="AJ319" i="23"/>
  <c r="AJ318" i="23"/>
  <c r="AJ317" i="23"/>
  <c r="AJ316" i="23"/>
  <c r="AJ315" i="23"/>
  <c r="AJ313" i="23"/>
  <c r="AJ311" i="23"/>
  <c r="AJ309" i="23"/>
  <c r="AJ308" i="23"/>
  <c r="AJ307" i="23"/>
  <c r="AJ305" i="23"/>
  <c r="AJ303" i="23"/>
  <c r="AJ302" i="23"/>
  <c r="AJ300" i="23"/>
  <c r="AJ299" i="23"/>
  <c r="AJ297" i="23"/>
  <c r="AJ296" i="23"/>
  <c r="AJ294" i="23"/>
  <c r="AJ291" i="23"/>
  <c r="AJ290" i="23"/>
  <c r="AJ288" i="23"/>
  <c r="AJ287" i="23"/>
  <c r="AJ285" i="23"/>
  <c r="AJ283" i="23"/>
  <c r="AJ282" i="23"/>
  <c r="AJ281" i="23"/>
  <c r="AJ279" i="23"/>
  <c r="AJ277" i="23"/>
  <c r="AJ275" i="23"/>
  <c r="AJ274" i="23"/>
  <c r="AJ272" i="23"/>
  <c r="AJ270" i="23"/>
  <c r="AJ267" i="23"/>
  <c r="AJ265" i="23"/>
  <c r="AJ264" i="23"/>
  <c r="AJ262" i="23"/>
  <c r="AJ260" i="23"/>
  <c r="AJ259" i="23"/>
  <c r="AJ257" i="23"/>
  <c r="AJ255" i="23"/>
  <c r="AJ254" i="23"/>
  <c r="AJ252" i="23"/>
  <c r="AJ250" i="23"/>
  <c r="AJ248" i="23"/>
  <c r="AJ247" i="23"/>
  <c r="AJ243" i="23"/>
  <c r="AJ241" i="23"/>
  <c r="AJ239" i="23"/>
  <c r="AJ237" i="23"/>
  <c r="AJ236" i="23"/>
  <c r="AJ234" i="23"/>
  <c r="AJ232" i="23"/>
  <c r="AJ230" i="23"/>
  <c r="AJ228" i="23"/>
  <c r="AJ226" i="23"/>
  <c r="AJ223" i="23"/>
  <c r="AJ221" i="23"/>
  <c r="AJ219" i="23"/>
  <c r="AJ216" i="23"/>
  <c r="AJ214" i="23"/>
  <c r="AJ212" i="23"/>
  <c r="AJ210" i="23"/>
  <c r="AJ208" i="23"/>
  <c r="AJ207" i="23"/>
  <c r="AJ204" i="23"/>
  <c r="AJ202" i="23"/>
  <c r="AJ201" i="23"/>
  <c r="AJ198" i="23"/>
  <c r="AJ197" i="23"/>
  <c r="AJ195" i="23"/>
  <c r="AJ193" i="23"/>
  <c r="AJ191" i="23"/>
  <c r="AJ189" i="23"/>
  <c r="AJ188" i="23"/>
  <c r="AJ186" i="23"/>
  <c r="AJ184" i="23"/>
  <c r="AJ181" i="23"/>
  <c r="AJ180" i="23"/>
  <c r="AJ179" i="23"/>
  <c r="AJ178" i="23"/>
  <c r="AJ177" i="23"/>
  <c r="AJ176" i="23"/>
  <c r="AJ174" i="23"/>
  <c r="AJ172" i="23"/>
  <c r="AJ170" i="23"/>
  <c r="AJ168" i="23"/>
  <c r="AJ166" i="23"/>
  <c r="AJ164" i="23"/>
  <c r="AJ162" i="23"/>
  <c r="AJ160" i="23"/>
  <c r="AJ157" i="23"/>
  <c r="AJ155" i="23"/>
  <c r="AJ153" i="23"/>
  <c r="AJ151" i="23"/>
  <c r="AJ149" i="23"/>
  <c r="AJ147" i="23"/>
  <c r="AJ145" i="23"/>
  <c r="AJ143" i="23"/>
  <c r="AJ141" i="23"/>
  <c r="AJ138" i="23"/>
  <c r="AJ136" i="23"/>
  <c r="AJ135" i="23"/>
  <c r="AJ133" i="23"/>
  <c r="AJ132" i="23"/>
  <c r="AJ131" i="23"/>
  <c r="AJ130" i="23"/>
  <c r="AJ129" i="23"/>
  <c r="AJ126" i="23"/>
  <c r="AJ124" i="23"/>
  <c r="AJ123" i="23"/>
  <c r="AJ121" i="23"/>
  <c r="AJ119" i="23"/>
  <c r="AJ118" i="23"/>
  <c r="AJ116" i="23"/>
  <c r="AJ115" i="23"/>
  <c r="AJ113" i="23"/>
  <c r="AJ111" i="23"/>
  <c r="AJ110" i="23"/>
  <c r="AJ109" i="23"/>
  <c r="AJ108" i="23"/>
  <c r="AJ107" i="23"/>
  <c r="AJ105" i="23"/>
  <c r="AJ101" i="23"/>
  <c r="AJ97" i="23"/>
  <c r="AJ96" i="23"/>
  <c r="AJ95" i="23"/>
  <c r="AJ94" i="23"/>
  <c r="AJ93" i="23"/>
  <c r="AJ90" i="23"/>
  <c r="AJ85" i="23"/>
  <c r="AJ83" i="23"/>
  <c r="AJ81" i="23"/>
  <c r="AJ80" i="23"/>
  <c r="AJ79" i="23"/>
  <c r="AJ78" i="23"/>
  <c r="AJ77" i="23"/>
  <c r="AJ76" i="23"/>
  <c r="AJ75" i="23"/>
  <c r="AJ74" i="23"/>
  <c r="AJ72" i="23"/>
  <c r="AJ70" i="23"/>
  <c r="AJ68" i="23"/>
  <c r="AJ65" i="23"/>
  <c r="AJ63" i="23"/>
  <c r="AJ61" i="23"/>
  <c r="AJ60" i="23"/>
  <c r="AJ58" i="23"/>
  <c r="AJ56" i="23"/>
  <c r="AJ55" i="23"/>
  <c r="AJ52" i="23"/>
  <c r="AJ51" i="23"/>
  <c r="AJ50" i="23"/>
  <c r="AJ48" i="23"/>
  <c r="AJ46" i="23"/>
  <c r="AJ44" i="23"/>
  <c r="AJ42" i="23"/>
  <c r="AJ39" i="23"/>
  <c r="AJ37" i="23"/>
  <c r="AJ36" i="23"/>
  <c r="AJ32" i="23"/>
  <c r="AJ29" i="23"/>
  <c r="AJ27" i="23"/>
  <c r="AJ25" i="23"/>
  <c r="AJ24" i="23"/>
  <c r="AJ22" i="23"/>
  <c r="AJ19" i="23"/>
  <c r="AJ14" i="23"/>
  <c r="AJ12" i="23"/>
  <c r="AP6" i="23"/>
  <c r="AL10" i="23" s="1"/>
  <c r="AO6" i="23"/>
  <c r="AN6" i="23"/>
  <c r="B18" i="95" s="1"/>
  <c r="AM6" i="23"/>
  <c r="B17" i="95" s="1"/>
  <c r="AL6" i="23"/>
  <c r="B13" i="95" s="1"/>
  <c r="D689" i="86" l="1"/>
  <c r="D688" i="86" s="1"/>
  <c r="D687" i="86" s="1"/>
  <c r="D686" i="86" s="1"/>
  <c r="D685" i="86" s="1"/>
  <c r="D684" i="86" s="1"/>
  <c r="D683" i="86" s="1"/>
  <c r="C636" i="88"/>
  <c r="C635" i="88" s="1"/>
  <c r="C634" i="88" s="1"/>
  <c r="C633" i="88" s="1"/>
  <c r="C632" i="88" s="1"/>
  <c r="C631" i="88" s="1"/>
  <c r="C630" i="88" s="1"/>
  <c r="C687" i="87"/>
  <c r="C686" i="87" s="1"/>
  <c r="C685" i="87" s="1"/>
  <c r="C684" i="87" s="1"/>
  <c r="C683" i="87" s="1"/>
  <c r="C682" i="87" s="1"/>
  <c r="C681" i="87" s="1"/>
  <c r="AE20" i="23"/>
  <c r="AJ407" i="23"/>
  <c r="D1914" i="86"/>
  <c r="C297" i="89"/>
  <c r="C296" i="89" s="1"/>
  <c r="C295" i="89" s="1"/>
  <c r="C294" i="89" s="1"/>
  <c r="C293" i="89" s="1"/>
  <c r="C292" i="89" s="1"/>
  <c r="C291" i="89" s="1"/>
  <c r="C1912" i="87"/>
  <c r="C1911" i="87" s="1"/>
  <c r="C1910" i="87" s="1"/>
  <c r="C1909" i="87" s="1"/>
  <c r="C1908" i="87" s="1"/>
  <c r="C1907" i="87" s="1"/>
  <c r="C1906" i="87" s="1"/>
  <c r="Q679" i="23"/>
  <c r="U679" i="23"/>
  <c r="Y679" i="23"/>
  <c r="J66" i="23"/>
  <c r="D458" i="86"/>
  <c r="D457" i="86" s="1"/>
  <c r="D456" i="86" s="1"/>
  <c r="D455" i="86" s="1"/>
  <c r="D454" i="86" s="1"/>
  <c r="D453" i="86" s="1"/>
  <c r="D452" i="86" s="1"/>
  <c r="C405" i="88"/>
  <c r="C404" i="88" s="1"/>
  <c r="C403" i="88" s="1"/>
  <c r="C402" i="88" s="1"/>
  <c r="C401" i="88" s="1"/>
  <c r="C400" i="88" s="1"/>
  <c r="C399" i="88" s="1"/>
  <c r="C456" i="87"/>
  <c r="C455" i="87" s="1"/>
  <c r="C454" i="87" s="1"/>
  <c r="C453" i="87" s="1"/>
  <c r="C452" i="87" s="1"/>
  <c r="C451" i="87" s="1"/>
  <c r="C450" i="87" s="1"/>
  <c r="B12" i="95"/>
  <c r="B21" i="95"/>
  <c r="B20" i="95" s="1"/>
  <c r="B24" i="95" s="1"/>
  <c r="AF217" i="23"/>
  <c r="AJ266" i="23"/>
  <c r="N321" i="23"/>
  <c r="Y735" i="23"/>
  <c r="AG735" i="23"/>
  <c r="I743" i="23"/>
  <c r="Y743" i="23"/>
  <c r="AG743" i="23"/>
  <c r="AJ751" i="23"/>
  <c r="AJ754" i="23"/>
  <c r="AK768" i="23"/>
  <c r="AK782" i="23"/>
  <c r="AK798" i="23"/>
  <c r="AA53" i="23"/>
  <c r="AK513" i="23"/>
  <c r="AJ772" i="23"/>
  <c r="J735" i="23"/>
  <c r="N735" i="23"/>
  <c r="R735" i="23"/>
  <c r="V735" i="23"/>
  <c r="Z735" i="23"/>
  <c r="AD735" i="23"/>
  <c r="AH735" i="23"/>
  <c r="AK114" i="23"/>
  <c r="AJ209" i="23"/>
  <c r="AJ229" i="23"/>
  <c r="AJ240" i="23"/>
  <c r="AK249" i="23"/>
  <c r="AK253" i="23"/>
  <c r="AK256" i="23"/>
  <c r="AK261" i="23"/>
  <c r="AK263" i="23"/>
  <c r="AK266" i="23"/>
  <c r="AJ326" i="23"/>
  <c r="H743" i="23"/>
  <c r="AG802" i="23"/>
  <c r="Q810" i="23"/>
  <c r="AG819" i="23"/>
  <c r="AJ823" i="23"/>
  <c r="AK443" i="23"/>
  <c r="AK448" i="23"/>
  <c r="AK459" i="23"/>
  <c r="H53" i="23"/>
  <c r="AB53" i="23"/>
  <c r="AK378" i="23"/>
  <c r="AK380" i="23"/>
  <c r="AK384" i="23"/>
  <c r="AK386" i="23"/>
  <c r="AK388" i="23"/>
  <c r="AK400" i="23"/>
  <c r="AK403" i="23"/>
  <c r="AK405" i="23"/>
  <c r="AK407" i="23"/>
  <c r="AK411" i="23"/>
  <c r="AK413" i="23"/>
  <c r="AK431" i="23"/>
  <c r="AK521" i="23"/>
  <c r="AI530" i="23"/>
  <c r="AJ588" i="23"/>
  <c r="AJ592" i="23"/>
  <c r="K753" i="23"/>
  <c r="O753" i="23"/>
  <c r="S753" i="23"/>
  <c r="W753" i="23"/>
  <c r="AA753" i="23"/>
  <c r="AE753" i="23"/>
  <c r="AI753" i="23"/>
  <c r="AK811" i="23"/>
  <c r="AK805" i="23"/>
  <c r="AK128" i="23"/>
  <c r="AK134" i="23"/>
  <c r="AK137" i="23"/>
  <c r="AK483" i="23"/>
  <c r="AK487" i="23"/>
  <c r="AK574" i="23"/>
  <c r="AK576" i="23"/>
  <c r="AK578" i="23"/>
  <c r="AK612" i="23"/>
  <c r="AK614" i="23"/>
  <c r="AK617" i="23"/>
  <c r="AK620" i="23"/>
  <c r="AK622" i="23"/>
  <c r="AK629" i="23"/>
  <c r="AK633" i="23"/>
  <c r="AK638" i="23"/>
  <c r="AK644" i="23"/>
  <c r="AK646" i="23"/>
  <c r="AK653" i="23"/>
  <c r="AK655" i="23"/>
  <c r="AK665" i="23"/>
  <c r="AJ668" i="23"/>
  <c r="AJ676" i="23"/>
  <c r="AJ695" i="23"/>
  <c r="AK727" i="23"/>
  <c r="L735" i="23"/>
  <c r="P735" i="23"/>
  <c r="T735" i="23"/>
  <c r="X735" i="23"/>
  <c r="AB735" i="23"/>
  <c r="AF735" i="23"/>
  <c r="AJ445" i="23"/>
  <c r="AK445" i="23"/>
  <c r="AH66" i="23"/>
  <c r="AK278" i="23"/>
  <c r="AK280" i="23"/>
  <c r="H372" i="23"/>
  <c r="AK373" i="23"/>
  <c r="AK382" i="23"/>
  <c r="AJ382" i="23"/>
  <c r="H393" i="23"/>
  <c r="AK394" i="23"/>
  <c r="AJ394" i="23"/>
  <c r="AK397" i="23"/>
  <c r="AJ397" i="23"/>
  <c r="AK409" i="23"/>
  <c r="AJ409" i="23"/>
  <c r="I139" i="23"/>
  <c r="AJ436" i="23"/>
  <c r="AK436" i="23"/>
  <c r="H245" i="23"/>
  <c r="AK246" i="23"/>
  <c r="AJ251" i="23"/>
  <c r="AK251" i="23"/>
  <c r="AJ258" i="23"/>
  <c r="AK258" i="23"/>
  <c r="Q139" i="23"/>
  <c r="AJ434" i="23"/>
  <c r="AK434" i="23"/>
  <c r="AJ453" i="23"/>
  <c r="AK453" i="23"/>
  <c r="H199" i="23"/>
  <c r="AK199" i="23" s="1"/>
  <c r="AK200" i="23"/>
  <c r="AK209" i="23"/>
  <c r="AK213" i="23"/>
  <c r="AK215" i="23"/>
  <c r="AK269" i="23"/>
  <c r="AK273" i="23"/>
  <c r="AK286" i="23"/>
  <c r="AK295" i="23"/>
  <c r="AK301" i="23"/>
  <c r="AK306" i="23"/>
  <c r="AK310" i="23"/>
  <c r="AK314" i="23"/>
  <c r="R418" i="23"/>
  <c r="H470" i="23"/>
  <c r="AK471" i="23"/>
  <c r="AK476" i="23"/>
  <c r="H482" i="23"/>
  <c r="AJ491" i="23"/>
  <c r="H523" i="23"/>
  <c r="AK524" i="23"/>
  <c r="AK526" i="23"/>
  <c r="AK528" i="23"/>
  <c r="AK531" i="23"/>
  <c r="AK535" i="23"/>
  <c r="AK539" i="23"/>
  <c r="AK540" i="23"/>
  <c r="H542" i="23"/>
  <c r="AK543" i="23"/>
  <c r="AK545" i="23"/>
  <c r="AK547" i="23"/>
  <c r="AK549" i="23"/>
  <c r="AK551" i="23"/>
  <c r="AK564" i="23"/>
  <c r="AK566" i="23"/>
  <c r="AK568" i="23"/>
  <c r="AK581" i="23"/>
  <c r="AK583" i="23"/>
  <c r="O603" i="23"/>
  <c r="AE603" i="23"/>
  <c r="AJ617" i="23"/>
  <c r="H718" i="23"/>
  <c r="AK718" i="23" s="1"/>
  <c r="AK719" i="23"/>
  <c r="AK724" i="23"/>
  <c r="AJ724" i="23"/>
  <c r="B64" i="70" s="1"/>
  <c r="AK729" i="23"/>
  <c r="AK738" i="23"/>
  <c r="AJ736" i="23"/>
  <c r="O735" i="23"/>
  <c r="S735" i="23"/>
  <c r="W735" i="23"/>
  <c r="AA735" i="23"/>
  <c r="AE735" i="23"/>
  <c r="AI735" i="23"/>
  <c r="J743" i="23"/>
  <c r="R743" i="23"/>
  <c r="Z743" i="23"/>
  <c r="AH743" i="23"/>
  <c r="J753" i="23"/>
  <c r="N753" i="23"/>
  <c r="R753" i="23"/>
  <c r="V753" i="23"/>
  <c r="Z753" i="23"/>
  <c r="AD753" i="23"/>
  <c r="AK770" i="23"/>
  <c r="AK800" i="23"/>
  <c r="AK807" i="23"/>
  <c r="AK814" i="23"/>
  <c r="AK820" i="23"/>
  <c r="H828" i="23"/>
  <c r="AK829" i="23"/>
  <c r="AJ457" i="23"/>
  <c r="AK457" i="23"/>
  <c r="AJ461" i="23"/>
  <c r="AK461" i="23"/>
  <c r="H625" i="23"/>
  <c r="AK626" i="23"/>
  <c r="AJ631" i="23"/>
  <c r="AK631" i="23"/>
  <c r="AJ641" i="23"/>
  <c r="AK641" i="23"/>
  <c r="H648" i="23"/>
  <c r="AK649" i="23"/>
  <c r="AK651" i="23"/>
  <c r="H735" i="23"/>
  <c r="AK736" i="23"/>
  <c r="H840" i="23"/>
  <c r="AK840" i="23" s="1"/>
  <c r="AK841" i="23"/>
  <c r="N66" i="23"/>
  <c r="AK112" i="23"/>
  <c r="AK203" i="23"/>
  <c r="AK211" i="23"/>
  <c r="AK271" i="23"/>
  <c r="AK276" i="23"/>
  <c r="AK284" i="23"/>
  <c r="AK289" i="23"/>
  <c r="H292" i="23"/>
  <c r="AK293" i="23"/>
  <c r="AK298" i="23"/>
  <c r="AK304" i="23"/>
  <c r="AK312" i="23"/>
  <c r="AJ562" i="23"/>
  <c r="I53" i="23"/>
  <c r="AC53" i="23"/>
  <c r="AJ62" i="23"/>
  <c r="O66" i="23"/>
  <c r="W66" i="23"/>
  <c r="AJ82" i="23"/>
  <c r="AF66" i="23"/>
  <c r="AK148" i="23"/>
  <c r="AJ187" i="23"/>
  <c r="AJ190" i="23"/>
  <c r="AJ194" i="23"/>
  <c r="AK206" i="23"/>
  <c r="AJ380" i="23"/>
  <c r="AJ386" i="23"/>
  <c r="H490" i="23"/>
  <c r="AK491" i="23"/>
  <c r="AK500" i="23"/>
  <c r="AK554" i="23"/>
  <c r="AK557" i="23"/>
  <c r="AJ564" i="23"/>
  <c r="AK596" i="23"/>
  <c r="AK599" i="23"/>
  <c r="AK731" i="23"/>
  <c r="I735" i="23"/>
  <c r="M735" i="23"/>
  <c r="Q735" i="23"/>
  <c r="U735" i="23"/>
  <c r="AC735" i="23"/>
  <c r="AK744" i="23"/>
  <c r="H753" i="23"/>
  <c r="AK754" i="23"/>
  <c r="AK772" i="23"/>
  <c r="AI784" i="23"/>
  <c r="AJ803" i="23"/>
  <c r="I802" i="23"/>
  <c r="M802" i="23"/>
  <c r="Q802" i="23"/>
  <c r="U802" i="23"/>
  <c r="Y802" i="23"/>
  <c r="AC802" i="23"/>
  <c r="AJ807" i="23"/>
  <c r="AK816" i="23"/>
  <c r="AG810" i="23"/>
  <c r="AK823" i="23"/>
  <c r="H831" i="23"/>
  <c r="AK831" i="23" s="1"/>
  <c r="AK832" i="23"/>
  <c r="H571" i="23"/>
  <c r="AK572" i="23"/>
  <c r="AJ636" i="23"/>
  <c r="AK636" i="23"/>
  <c r="I710" i="23"/>
  <c r="AJ710" i="23" s="1"/>
  <c r="AK711" i="23"/>
  <c r="AJ483" i="23"/>
  <c r="AJ653" i="23"/>
  <c r="AJ811" i="23"/>
  <c r="AK104" i="23"/>
  <c r="AK106" i="23"/>
  <c r="AK117" i="23"/>
  <c r="AK120" i="23"/>
  <c r="AK122" i="23"/>
  <c r="AK125" i="23"/>
  <c r="AJ284" i="23"/>
  <c r="AJ28" i="23"/>
  <c r="U53" i="23"/>
  <c r="Y53" i="23"/>
  <c r="W53" i="23"/>
  <c r="Q66" i="23"/>
  <c r="AG66" i="23"/>
  <c r="AK140" i="23"/>
  <c r="AK142" i="23"/>
  <c r="AK144" i="23"/>
  <c r="AK146" i="23"/>
  <c r="AK150" i="23"/>
  <c r="AK152" i="23"/>
  <c r="AK154" i="23"/>
  <c r="AK156" i="23"/>
  <c r="AK159" i="23"/>
  <c r="AK161" i="23"/>
  <c r="AK163" i="23"/>
  <c r="AK165" i="23"/>
  <c r="AK167" i="23"/>
  <c r="AK169" i="23"/>
  <c r="AK171" i="23"/>
  <c r="AK173" i="23"/>
  <c r="AK175" i="23"/>
  <c r="H182" i="23"/>
  <c r="AK183" i="23"/>
  <c r="AK185" i="23"/>
  <c r="AK187" i="23"/>
  <c r="AK190" i="23"/>
  <c r="AK192" i="23"/>
  <c r="AK194" i="23"/>
  <c r="AK196" i="23"/>
  <c r="H217" i="23"/>
  <c r="AK218" i="23"/>
  <c r="AK220" i="23"/>
  <c r="AK222" i="23"/>
  <c r="AK225" i="23"/>
  <c r="AK227" i="23"/>
  <c r="AK229" i="23"/>
  <c r="AK231" i="23"/>
  <c r="AK233" i="23"/>
  <c r="AK235" i="23"/>
  <c r="AK238" i="23"/>
  <c r="AK240" i="23"/>
  <c r="AK242" i="23"/>
  <c r="H321" i="23"/>
  <c r="AK322" i="23"/>
  <c r="AK326" i="23"/>
  <c r="AK328" i="23"/>
  <c r="AK330" i="23"/>
  <c r="AK332" i="23"/>
  <c r="AK334" i="23"/>
  <c r="AK336" i="23"/>
  <c r="AK338" i="23"/>
  <c r="AK340" i="23"/>
  <c r="AK343" i="23"/>
  <c r="AJ345" i="23"/>
  <c r="AK345" i="23"/>
  <c r="AK347" i="23"/>
  <c r="AJ350" i="23"/>
  <c r="AK350" i="23"/>
  <c r="AJ354" i="23"/>
  <c r="AK354" i="23"/>
  <c r="AK356" i="23"/>
  <c r="AK367" i="23"/>
  <c r="AJ370" i="23"/>
  <c r="AK370" i="23"/>
  <c r="AK419" i="23"/>
  <c r="AK421" i="23"/>
  <c r="AK426" i="23"/>
  <c r="AK429" i="23"/>
  <c r="J502" i="23"/>
  <c r="J469" i="23" s="1"/>
  <c r="AJ513" i="23"/>
  <c r="O502" i="23"/>
  <c r="AE502" i="23"/>
  <c r="AK515" i="23"/>
  <c r="AJ521" i="23"/>
  <c r="H585" i="23"/>
  <c r="AK586" i="23"/>
  <c r="AK588" i="23"/>
  <c r="AK590" i="23"/>
  <c r="AK592" i="23"/>
  <c r="AK594" i="23"/>
  <c r="AK600" i="23"/>
  <c r="AK604" i="23"/>
  <c r="H667" i="23"/>
  <c r="AK668" i="23"/>
  <c r="AK670" i="23"/>
  <c r="AK672" i="23"/>
  <c r="AK674" i="23"/>
  <c r="AK676" i="23"/>
  <c r="AK681" i="23"/>
  <c r="AJ685" i="23"/>
  <c r="AK685" i="23"/>
  <c r="AK695" i="23"/>
  <c r="AK715" i="23"/>
  <c r="AK751" i="23"/>
  <c r="AK756" i="23"/>
  <c r="AK765" i="23"/>
  <c r="AK780" i="23"/>
  <c r="H784" i="23"/>
  <c r="AK785" i="23"/>
  <c r="AK794" i="23"/>
  <c r="AK803" i="23"/>
  <c r="AK825" i="23"/>
  <c r="AK835" i="23"/>
  <c r="H837" i="23"/>
  <c r="AK838" i="23"/>
  <c r="AJ700" i="23"/>
  <c r="AK700" i="23"/>
  <c r="H561" i="23"/>
  <c r="AK562" i="23"/>
  <c r="AK503" i="23"/>
  <c r="AK352" i="23"/>
  <c r="AJ278" i="23"/>
  <c r="H127" i="23"/>
  <c r="AH561" i="23"/>
  <c r="AQ6" i="23"/>
  <c r="H580" i="23"/>
  <c r="H834" i="23"/>
  <c r="AK834" i="23" s="1"/>
  <c r="AJ835" i="23"/>
  <c r="AJ21" i="23"/>
  <c r="N20" i="23"/>
  <c r="R20" i="23"/>
  <c r="V20" i="23"/>
  <c r="Z20" i="23"/>
  <c r="AD20" i="23"/>
  <c r="AH20" i="23"/>
  <c r="AJ38" i="23"/>
  <c r="AJ43" i="23"/>
  <c r="AJ45" i="23"/>
  <c r="J53" i="23"/>
  <c r="AD53" i="23"/>
  <c r="AJ64" i="23"/>
  <c r="K502" i="23"/>
  <c r="K603" i="23"/>
  <c r="V53" i="23"/>
  <c r="K490" i="23"/>
  <c r="H679" i="23"/>
  <c r="AJ681" i="23"/>
  <c r="AJ715" i="23"/>
  <c r="I542" i="23"/>
  <c r="AF580" i="23"/>
  <c r="V66" i="23"/>
  <c r="AJ71" i="23"/>
  <c r="AI66" i="23"/>
  <c r="AJ88" i="23"/>
  <c r="B15" i="70" s="1"/>
  <c r="AJ92" i="23"/>
  <c r="AJ112" i="23"/>
  <c r="AJ117" i="23"/>
  <c r="AJ122" i="23"/>
  <c r="W502" i="23"/>
  <c r="W469" i="23" s="1"/>
  <c r="AI502" i="23"/>
  <c r="AI469" i="23" s="1"/>
  <c r="AJ549" i="23"/>
  <c r="AJ649" i="23"/>
  <c r="I726" i="23"/>
  <c r="M726" i="23"/>
  <c r="Q726" i="23"/>
  <c r="U726" i="23"/>
  <c r="Y726" i="23"/>
  <c r="AC726" i="23"/>
  <c r="AG726" i="23"/>
  <c r="H819" i="23"/>
  <c r="K819" i="23"/>
  <c r="O819" i="23"/>
  <c r="S819" i="23"/>
  <c r="W819" i="23"/>
  <c r="AA819" i="23"/>
  <c r="AJ165" i="23"/>
  <c r="O709" i="23"/>
  <c r="S709" i="23"/>
  <c r="S678" i="23" s="1"/>
  <c r="W709" i="23"/>
  <c r="W678" i="23" s="1"/>
  <c r="AA709" i="23"/>
  <c r="AA678" i="23" s="1"/>
  <c r="AE709" i="23"/>
  <c r="AI709" i="23"/>
  <c r="AI678" i="23" s="1"/>
  <c r="U743" i="23"/>
  <c r="H802" i="23"/>
  <c r="K802" i="23"/>
  <c r="O802" i="23"/>
  <c r="S802" i="23"/>
  <c r="W802" i="23"/>
  <c r="AA802" i="23"/>
  <c r="AE802" i="23"/>
  <c r="AI802" i="23"/>
  <c r="I810" i="23"/>
  <c r="M810" i="23"/>
  <c r="U810" i="23"/>
  <c r="Y810" i="23"/>
  <c r="AC810" i="23"/>
  <c r="AJ142" i="23"/>
  <c r="AJ146" i="23"/>
  <c r="AJ150" i="23"/>
  <c r="AJ152" i="23"/>
  <c r="AJ156" i="23"/>
  <c r="H502" i="23"/>
  <c r="H469" i="23" s="1"/>
  <c r="Q502" i="23"/>
  <c r="AG502" i="23"/>
  <c r="AG469" i="23" s="1"/>
  <c r="Z502" i="23"/>
  <c r="Z469" i="23" s="1"/>
  <c r="H709" i="23"/>
  <c r="H678" i="23" s="1"/>
  <c r="I764" i="23"/>
  <c r="M764" i="23"/>
  <c r="Q764" i="23"/>
  <c r="U764" i="23"/>
  <c r="Y764" i="23"/>
  <c r="AC764" i="23"/>
  <c r="AG764" i="23"/>
  <c r="J764" i="23"/>
  <c r="N764" i="23"/>
  <c r="R764" i="23"/>
  <c r="V764" i="23"/>
  <c r="Z764" i="23"/>
  <c r="AD764" i="23"/>
  <c r="AH764" i="23"/>
  <c r="K764" i="23"/>
  <c r="O764" i="23"/>
  <c r="S764" i="23"/>
  <c r="W764" i="23"/>
  <c r="AA764" i="23"/>
  <c r="AE764" i="23"/>
  <c r="AI764" i="23"/>
  <c r="X764" i="23"/>
  <c r="N784" i="23"/>
  <c r="Y784" i="23"/>
  <c r="AC784" i="23"/>
  <c r="H810" i="23"/>
  <c r="I819" i="23"/>
  <c r="M819" i="23"/>
  <c r="Q819" i="23"/>
  <c r="Q809" i="23" s="1"/>
  <c r="U819" i="23"/>
  <c r="Y819" i="23"/>
  <c r="AC819" i="23"/>
  <c r="H103" i="23"/>
  <c r="AC224" i="23"/>
  <c r="O20" i="23"/>
  <c r="W20" i="23"/>
  <c r="AI20" i="23"/>
  <c r="AD244" i="23"/>
  <c r="M502" i="23"/>
  <c r="N502" i="23"/>
  <c r="N469" i="23" s="1"/>
  <c r="V502" i="23"/>
  <c r="AD502" i="23"/>
  <c r="AD469" i="23" s="1"/>
  <c r="AH502" i="23"/>
  <c r="AH469" i="23" s="1"/>
  <c r="W603" i="23"/>
  <c r="AA603" i="23"/>
  <c r="AI603" i="23"/>
  <c r="V603" i="23"/>
  <c r="Z603" i="23"/>
  <c r="J20" i="23"/>
  <c r="AJ23" i="23"/>
  <c r="AJ49" i="23"/>
  <c r="AJ73" i="23"/>
  <c r="AJ426" i="23"/>
  <c r="AJ604" i="23"/>
  <c r="Q784" i="23"/>
  <c r="Q763" i="23" s="1"/>
  <c r="AC20" i="23"/>
  <c r="AG20" i="23"/>
  <c r="T53" i="23"/>
  <c r="X53" i="23"/>
  <c r="AF224" i="23"/>
  <c r="AI244" i="23"/>
  <c r="S502" i="23"/>
  <c r="AA502" i="23"/>
  <c r="AA469" i="23" s="1"/>
  <c r="M580" i="23"/>
  <c r="U580" i="23"/>
  <c r="K580" i="23"/>
  <c r="O580" i="23"/>
  <c r="AA580" i="23"/>
  <c r="AE580" i="23"/>
  <c r="AI580" i="23"/>
  <c r="I709" i="23"/>
  <c r="I678" i="23" s="1"/>
  <c r="M709" i="23"/>
  <c r="M678" i="23" s="1"/>
  <c r="Q709" i="23"/>
  <c r="U709" i="23"/>
  <c r="U678" i="23" s="1"/>
  <c r="Y709" i="23"/>
  <c r="Y678" i="23" s="1"/>
  <c r="AC709" i="23"/>
  <c r="AC678" i="23" s="1"/>
  <c r="AG709" i="23"/>
  <c r="K743" i="23"/>
  <c r="O743" i="23"/>
  <c r="S743" i="23"/>
  <c r="W743" i="23"/>
  <c r="AA743" i="23"/>
  <c r="AE743" i="23"/>
  <c r="AI743" i="23"/>
  <c r="L753" i="23"/>
  <c r="P753" i="23"/>
  <c r="T753" i="23"/>
  <c r="X753" i="23"/>
  <c r="AB753" i="23"/>
  <c r="AF753" i="23"/>
  <c r="I753" i="23"/>
  <c r="M753" i="23"/>
  <c r="Q753" i="23"/>
  <c r="U753" i="23"/>
  <c r="Y753" i="23"/>
  <c r="AC753" i="23"/>
  <c r="AJ638" i="23"/>
  <c r="AJ646" i="23"/>
  <c r="H726" i="23"/>
  <c r="M743" i="23"/>
  <c r="AC743" i="23"/>
  <c r="AJ785" i="23"/>
  <c r="P784" i="23"/>
  <c r="T784" i="23"/>
  <c r="X784" i="23"/>
  <c r="AB784" i="23"/>
  <c r="AF784" i="23"/>
  <c r="J784" i="23"/>
  <c r="R784" i="23"/>
  <c r="V784" i="23"/>
  <c r="Z784" i="23"/>
  <c r="AD784" i="23"/>
  <c r="AH784" i="23"/>
  <c r="K784" i="23"/>
  <c r="O784" i="23"/>
  <c r="O763" i="23" s="1"/>
  <c r="S784" i="23"/>
  <c r="W784" i="23"/>
  <c r="AA784" i="23"/>
  <c r="AE784" i="23"/>
  <c r="AE763" i="23" s="1"/>
  <c r="AJ800" i="23"/>
  <c r="J802" i="23"/>
  <c r="N802" i="23"/>
  <c r="R802" i="23"/>
  <c r="V802" i="23"/>
  <c r="Z802" i="23"/>
  <c r="AD802" i="23"/>
  <c r="AH802" i="23"/>
  <c r="L802" i="23"/>
  <c r="P802" i="23"/>
  <c r="T802" i="23"/>
  <c r="X802" i="23"/>
  <c r="AB802" i="23"/>
  <c r="AF802" i="23"/>
  <c r="J810" i="23"/>
  <c r="N810" i="23"/>
  <c r="R810" i="23"/>
  <c r="V810" i="23"/>
  <c r="Z810" i="23"/>
  <c r="AD810" i="23"/>
  <c r="AH810" i="23"/>
  <c r="AJ814" i="23"/>
  <c r="AJ816" i="23"/>
  <c r="J819" i="23"/>
  <c r="N819" i="23"/>
  <c r="R819" i="23"/>
  <c r="V819" i="23"/>
  <c r="V809" i="23" s="1"/>
  <c r="Z819" i="23"/>
  <c r="AD819" i="23"/>
  <c r="AH819" i="23"/>
  <c r="AE819" i="23"/>
  <c r="AI819" i="23"/>
  <c r="L819" i="23"/>
  <c r="P819" i="23"/>
  <c r="T819" i="23"/>
  <c r="X819" i="23"/>
  <c r="AB819" i="23"/>
  <c r="AF819" i="23"/>
  <c r="P709" i="23"/>
  <c r="X709" i="23"/>
  <c r="X678" i="23" s="1"/>
  <c r="AF709" i="23"/>
  <c r="AF678" i="23" s="1"/>
  <c r="Q743" i="23"/>
  <c r="N743" i="23"/>
  <c r="V743" i="23"/>
  <c r="AD743" i="23"/>
  <c r="I784" i="23"/>
  <c r="M784" i="23"/>
  <c r="U784" i="23"/>
  <c r="U763" i="23" s="1"/>
  <c r="AG784" i="23"/>
  <c r="AG763" i="23" s="1"/>
  <c r="K20" i="23"/>
  <c r="S20" i="23"/>
  <c r="AA20" i="23"/>
  <c r="AJ31" i="23"/>
  <c r="AJ89" i="23"/>
  <c r="AJ91" i="23"/>
  <c r="B16" i="70" s="1"/>
  <c r="AJ67" i="23"/>
  <c r="L66" i="23"/>
  <c r="P66" i="23"/>
  <c r="T66" i="23"/>
  <c r="AJ600" i="23"/>
  <c r="AJ13" i="23"/>
  <c r="I20" i="23"/>
  <c r="M20" i="23"/>
  <c r="Q20" i="23"/>
  <c r="U20" i="23"/>
  <c r="Y20" i="23"/>
  <c r="AJ59" i="23"/>
  <c r="AJ161" i="23"/>
  <c r="P158" i="23"/>
  <c r="T158" i="23"/>
  <c r="X158" i="23"/>
  <c r="AB158" i="23"/>
  <c r="AF158" i="23"/>
  <c r="AJ163" i="23"/>
  <c r="AJ173" i="23"/>
  <c r="H158" i="23"/>
  <c r="AJ218" i="23"/>
  <c r="L217" i="23"/>
  <c r="P217" i="23"/>
  <c r="T217" i="23"/>
  <c r="AJ222" i="23"/>
  <c r="AB217" i="23"/>
  <c r="AJ231" i="23"/>
  <c r="AJ233" i="23"/>
  <c r="H224" i="23"/>
  <c r="AJ242" i="23"/>
  <c r="AJ269" i="23"/>
  <c r="H268" i="23"/>
  <c r="P268" i="23"/>
  <c r="T268" i="23"/>
  <c r="AJ273" i="23"/>
  <c r="AJ276" i="23"/>
  <c r="AJ286" i="23"/>
  <c r="AJ289" i="23"/>
  <c r="AJ295" i="23"/>
  <c r="P292" i="23"/>
  <c r="T292" i="23"/>
  <c r="AJ298" i="23"/>
  <c r="AJ301" i="23"/>
  <c r="AJ304" i="23"/>
  <c r="AJ306" i="23"/>
  <c r="AJ310" i="23"/>
  <c r="AJ312" i="23"/>
  <c r="AJ314" i="23"/>
  <c r="Q321" i="23"/>
  <c r="U321" i="23"/>
  <c r="I321" i="23"/>
  <c r="K342" i="23"/>
  <c r="S342" i="23"/>
  <c r="W342" i="23"/>
  <c r="AJ373" i="23"/>
  <c r="L372" i="23"/>
  <c r="AJ18" i="23"/>
  <c r="AJ47" i="23"/>
  <c r="Y66" i="23"/>
  <c r="I66" i="23"/>
  <c r="U66" i="23"/>
  <c r="S103" i="23"/>
  <c r="AJ159" i="23"/>
  <c r="M158" i="23"/>
  <c r="Q158" i="23"/>
  <c r="I158" i="23"/>
  <c r="U158" i="23"/>
  <c r="Y158" i="23"/>
  <c r="AJ171" i="23"/>
  <c r="L205" i="23"/>
  <c r="P205" i="23"/>
  <c r="T205" i="23"/>
  <c r="AJ211" i="23"/>
  <c r="AJ213" i="23"/>
  <c r="AJ215" i="23"/>
  <c r="AJ238" i="23"/>
  <c r="AJ249" i="23"/>
  <c r="P245" i="23"/>
  <c r="T245" i="23"/>
  <c r="AF245" i="23"/>
  <c r="AJ256" i="23"/>
  <c r="AJ261" i="23"/>
  <c r="AJ263" i="23"/>
  <c r="I268" i="23"/>
  <c r="M268" i="23"/>
  <c r="Q268" i="23"/>
  <c r="U268" i="23"/>
  <c r="Y268" i="23"/>
  <c r="AJ293" i="23"/>
  <c r="I292" i="23"/>
  <c r="M292" i="23"/>
  <c r="Q292" i="23"/>
  <c r="U292" i="23"/>
  <c r="Y292" i="23"/>
  <c r="AC292" i="23"/>
  <c r="AJ343" i="23"/>
  <c r="L342" i="23"/>
  <c r="P342" i="23"/>
  <c r="T342" i="23"/>
  <c r="AB342" i="23"/>
  <c r="H342" i="23"/>
  <c r="AF342" i="23"/>
  <c r="AJ356" i="23"/>
  <c r="I372" i="23"/>
  <c r="M372" i="23"/>
  <c r="Q372" i="23"/>
  <c r="U372" i="23"/>
  <c r="Y372" i="23"/>
  <c r="AJ125" i="23"/>
  <c r="L127" i="23"/>
  <c r="P127" i="23"/>
  <c r="T127" i="23"/>
  <c r="AJ137" i="23"/>
  <c r="S139" i="23"/>
  <c r="W139" i="23"/>
  <c r="W102" i="23" s="1"/>
  <c r="J158" i="23"/>
  <c r="J102" i="23" s="1"/>
  <c r="N158" i="23"/>
  <c r="R158" i="23"/>
  <c r="Z158" i="23"/>
  <c r="Z102" i="23" s="1"/>
  <c r="AJ185" i="23"/>
  <c r="L182" i="23"/>
  <c r="P182" i="23"/>
  <c r="T182" i="23"/>
  <c r="AJ192" i="23"/>
  <c r="AJ196" i="23"/>
  <c r="I205" i="23"/>
  <c r="U205" i="23"/>
  <c r="Y205" i="23"/>
  <c r="Q205" i="23"/>
  <c r="AJ225" i="23"/>
  <c r="AH224" i="23"/>
  <c r="AH102" i="23" s="1"/>
  <c r="I245" i="23"/>
  <c r="Q245" i="23"/>
  <c r="U245" i="23"/>
  <c r="Y245" i="23"/>
  <c r="AG245" i="23"/>
  <c r="AG244" i="23" s="1"/>
  <c r="R268" i="23"/>
  <c r="I342" i="23"/>
  <c r="M342" i="23"/>
  <c r="Q342" i="23"/>
  <c r="U342" i="23"/>
  <c r="AJ347" i="23"/>
  <c r="Y342" i="23"/>
  <c r="AC342" i="23"/>
  <c r="I418" i="23"/>
  <c r="M418" i="23"/>
  <c r="Q418" i="23"/>
  <c r="U418" i="23"/>
  <c r="Y418" i="23"/>
  <c r="AJ26" i="23"/>
  <c r="AF20" i="23"/>
  <c r="L20" i="23"/>
  <c r="P20" i="23"/>
  <c r="T20" i="23"/>
  <c r="X20" i="23"/>
  <c r="AJ120" i="23"/>
  <c r="I127" i="23"/>
  <c r="Q127" i="23"/>
  <c r="U127" i="23"/>
  <c r="AJ140" i="23"/>
  <c r="L139" i="23"/>
  <c r="P139" i="23"/>
  <c r="T139" i="23"/>
  <c r="AJ144" i="23"/>
  <c r="AJ148" i="23"/>
  <c r="AJ154" i="23"/>
  <c r="S158" i="23"/>
  <c r="AJ183" i="23"/>
  <c r="I182" i="23"/>
  <c r="M182" i="23"/>
  <c r="Q182" i="23"/>
  <c r="U182" i="23"/>
  <c r="Y182" i="23"/>
  <c r="AJ203" i="23"/>
  <c r="L321" i="23"/>
  <c r="P321" i="23"/>
  <c r="T321" i="23"/>
  <c r="AJ328" i="23"/>
  <c r="AJ330" i="23"/>
  <c r="AJ332" i="23"/>
  <c r="AJ334" i="23"/>
  <c r="AJ336" i="23"/>
  <c r="AJ338" i="23"/>
  <c r="AJ340" i="23"/>
  <c r="AB321" i="23"/>
  <c r="R342" i="23"/>
  <c r="O372" i="23"/>
  <c r="W372" i="23"/>
  <c r="Q393" i="23"/>
  <c r="U393" i="23"/>
  <c r="I393" i="23"/>
  <c r="K393" i="23"/>
  <c r="O393" i="23"/>
  <c r="H433" i="23"/>
  <c r="AJ443" i="23"/>
  <c r="AJ448" i="23"/>
  <c r="AJ471" i="23"/>
  <c r="AJ476" i="23"/>
  <c r="P470" i="23"/>
  <c r="T470" i="23"/>
  <c r="X470" i="23"/>
  <c r="AF470" i="23"/>
  <c r="L482" i="23"/>
  <c r="P482" i="23"/>
  <c r="T482" i="23"/>
  <c r="L490" i="23"/>
  <c r="P490" i="23"/>
  <c r="T490" i="23"/>
  <c r="X490" i="23"/>
  <c r="AB490" i="23"/>
  <c r="I523" i="23"/>
  <c r="M523" i="23"/>
  <c r="Q523" i="23"/>
  <c r="U523" i="23"/>
  <c r="Y523" i="23"/>
  <c r="AC523" i="23"/>
  <c r="I530" i="23"/>
  <c r="M530" i="23"/>
  <c r="Q530" i="23"/>
  <c r="U530" i="23"/>
  <c r="AJ543" i="23"/>
  <c r="AJ545" i="23"/>
  <c r="P542" i="23"/>
  <c r="T542" i="23"/>
  <c r="AJ547" i="23"/>
  <c r="AJ551" i="23"/>
  <c r="L561" i="23"/>
  <c r="P561" i="23"/>
  <c r="T561" i="23"/>
  <c r="AJ574" i="23"/>
  <c r="P571" i="23"/>
  <c r="T571" i="23"/>
  <c r="AB571" i="23"/>
  <c r="AJ590" i="23"/>
  <c r="P585" i="23"/>
  <c r="T585" i="23"/>
  <c r="AB585" i="23"/>
  <c r="AJ594" i="23"/>
  <c r="AI560" i="23"/>
  <c r="J603" i="23"/>
  <c r="AD603" i="23"/>
  <c r="I625" i="23"/>
  <c r="U625" i="23"/>
  <c r="Y625" i="23"/>
  <c r="M625" i="23"/>
  <c r="Q625" i="23"/>
  <c r="P372" i="23"/>
  <c r="T372" i="23"/>
  <c r="AJ384" i="23"/>
  <c r="AJ388" i="23"/>
  <c r="L393" i="23"/>
  <c r="P393" i="23"/>
  <c r="T393" i="23"/>
  <c r="AJ400" i="23"/>
  <c r="AJ403" i="23"/>
  <c r="AJ411" i="23"/>
  <c r="AJ413" i="23"/>
  <c r="AJ419" i="23"/>
  <c r="P418" i="23"/>
  <c r="T418" i="23"/>
  <c r="AJ429" i="23"/>
  <c r="I433" i="23"/>
  <c r="M433" i="23"/>
  <c r="Q433" i="23"/>
  <c r="U433" i="23"/>
  <c r="Y433" i="23"/>
  <c r="AC433" i="23"/>
  <c r="AJ459" i="23"/>
  <c r="I470" i="23"/>
  <c r="M470" i="23"/>
  <c r="Q470" i="23"/>
  <c r="U470" i="23"/>
  <c r="Y470" i="23"/>
  <c r="I482" i="23"/>
  <c r="M482" i="23"/>
  <c r="Q482" i="23"/>
  <c r="U482" i="23"/>
  <c r="I490" i="23"/>
  <c r="M490" i="23"/>
  <c r="Q490" i="23"/>
  <c r="U490" i="23"/>
  <c r="Y490" i="23"/>
  <c r="AC490" i="23"/>
  <c r="AC502" i="23"/>
  <c r="AJ554" i="23"/>
  <c r="L553" i="23"/>
  <c r="P553" i="23"/>
  <c r="T553" i="23"/>
  <c r="X553" i="23"/>
  <c r="AF553" i="23"/>
  <c r="I561" i="23"/>
  <c r="M561" i="23"/>
  <c r="Q561" i="23"/>
  <c r="U561" i="23"/>
  <c r="Y561" i="23"/>
  <c r="AJ568" i="23"/>
  <c r="I571" i="23"/>
  <c r="M571" i="23"/>
  <c r="Q571" i="23"/>
  <c r="U571" i="23"/>
  <c r="Y571" i="23"/>
  <c r="AC571" i="23"/>
  <c r="AJ576" i="23"/>
  <c r="I648" i="23"/>
  <c r="M648" i="23"/>
  <c r="Q648" i="23"/>
  <c r="U648" i="23"/>
  <c r="Y648" i="23"/>
  <c r="AC648" i="23"/>
  <c r="AJ780" i="23"/>
  <c r="T764" i="23"/>
  <c r="R502" i="23"/>
  <c r="R469" i="23" s="1"/>
  <c r="AJ515" i="23"/>
  <c r="AJ540" i="23"/>
  <c r="I553" i="23"/>
  <c r="M553" i="23"/>
  <c r="Q553" i="23"/>
  <c r="U553" i="23"/>
  <c r="Y553" i="23"/>
  <c r="J561" i="23"/>
  <c r="R561" i="23"/>
  <c r="Z561" i="23"/>
  <c r="W580" i="23"/>
  <c r="I580" i="23"/>
  <c r="Q580" i="23"/>
  <c r="Y580" i="23"/>
  <c r="J585" i="23"/>
  <c r="N585" i="23"/>
  <c r="R585" i="23"/>
  <c r="V585" i="23"/>
  <c r="U603" i="23"/>
  <c r="N603" i="23"/>
  <c r="AJ614" i="23"/>
  <c r="R709" i="23"/>
  <c r="R678" i="23" s="1"/>
  <c r="AH709" i="23"/>
  <c r="AH678" i="23" s="1"/>
  <c r="P764" i="23"/>
  <c r="AH342" i="23"/>
  <c r="AH244" i="23" s="1"/>
  <c r="N393" i="23"/>
  <c r="N244" i="23" s="1"/>
  <c r="R393" i="23"/>
  <c r="V393" i="23"/>
  <c r="V244" i="23" s="1"/>
  <c r="J418" i="23"/>
  <c r="J244" i="23" s="1"/>
  <c r="I502" i="23"/>
  <c r="U502" i="23"/>
  <c r="Y502" i="23"/>
  <c r="AJ524" i="23"/>
  <c r="AJ526" i="23"/>
  <c r="P523" i="23"/>
  <c r="T523" i="23"/>
  <c r="AF523" i="23"/>
  <c r="AJ528" i="23"/>
  <c r="AB523" i="23"/>
  <c r="AJ531" i="23"/>
  <c r="AJ535" i="23"/>
  <c r="P530" i="23"/>
  <c r="T530" i="23"/>
  <c r="AJ581" i="23"/>
  <c r="K648" i="23"/>
  <c r="N709" i="23"/>
  <c r="N678" i="23" s="1"/>
  <c r="AD709" i="23"/>
  <c r="AD678" i="23" s="1"/>
  <c r="AJ583" i="23"/>
  <c r="P580" i="23"/>
  <c r="T580" i="23"/>
  <c r="AB580" i="23"/>
  <c r="I603" i="23"/>
  <c r="AJ612" i="23"/>
  <c r="Y603" i="23"/>
  <c r="R625" i="23"/>
  <c r="Z625" i="23"/>
  <c r="N625" i="23"/>
  <c r="J648" i="23"/>
  <c r="R648" i="23"/>
  <c r="Z648" i="23"/>
  <c r="AJ688" i="23"/>
  <c r="AB679" i="23"/>
  <c r="AJ679" i="23" s="1"/>
  <c r="J709" i="23"/>
  <c r="Z709" i="23"/>
  <c r="Z678" i="23" s="1"/>
  <c r="AJ719" i="23"/>
  <c r="J726" i="23"/>
  <c r="N726" i="23"/>
  <c r="N717" i="23" s="1"/>
  <c r="R726" i="23"/>
  <c r="R717" i="23" s="1"/>
  <c r="V726" i="23"/>
  <c r="Z726" i="23"/>
  <c r="AD726" i="23"/>
  <c r="AH726" i="23"/>
  <c r="AH717" i="23" s="1"/>
  <c r="AJ729" i="23"/>
  <c r="AJ731" i="23"/>
  <c r="AG753" i="23"/>
  <c r="L764" i="23"/>
  <c r="AB764" i="23"/>
  <c r="AF764" i="23"/>
  <c r="AJ782" i="23"/>
  <c r="K810" i="23"/>
  <c r="O810" i="23"/>
  <c r="S810" i="23"/>
  <c r="W810" i="23"/>
  <c r="W809" i="23" s="1"/>
  <c r="AA810" i="23"/>
  <c r="AE810" i="23"/>
  <c r="AI810" i="23"/>
  <c r="X667" i="23"/>
  <c r="L667" i="23"/>
  <c r="P667" i="23"/>
  <c r="T667" i="23"/>
  <c r="AF667" i="23"/>
  <c r="V709" i="23"/>
  <c r="V678" i="23" s="1"/>
  <c r="AE678" i="23"/>
  <c r="L709" i="23"/>
  <c r="L678" i="23" s="1"/>
  <c r="T709" i="23"/>
  <c r="T678" i="23" s="1"/>
  <c r="AB709" i="23"/>
  <c r="K726" i="23"/>
  <c r="O726" i="23"/>
  <c r="S726" i="23"/>
  <c r="S717" i="23" s="1"/>
  <c r="W726" i="23"/>
  <c r="AA726" i="23"/>
  <c r="AE726" i="23"/>
  <c r="AI726" i="23"/>
  <c r="L726" i="23"/>
  <c r="P726" i="23"/>
  <c r="T726" i="23"/>
  <c r="X726" i="23"/>
  <c r="AB726" i="23"/>
  <c r="AF726" i="23"/>
  <c r="L810" i="23"/>
  <c r="P810" i="23"/>
  <c r="P809" i="23" s="1"/>
  <c r="T810" i="23"/>
  <c r="X810" i="23"/>
  <c r="AB810" i="23"/>
  <c r="AF810" i="23"/>
  <c r="AF809" i="23" s="1"/>
  <c r="AJ838" i="23"/>
  <c r="I585" i="23"/>
  <c r="M585" i="23"/>
  <c r="Q585" i="23"/>
  <c r="U585" i="23"/>
  <c r="Y585" i="23"/>
  <c r="S603" i="23"/>
  <c r="AJ626" i="23"/>
  <c r="AJ629" i="23"/>
  <c r="P625" i="23"/>
  <c r="T625" i="23"/>
  <c r="AJ644" i="23"/>
  <c r="L648" i="23"/>
  <c r="P648" i="23"/>
  <c r="T648" i="23"/>
  <c r="X648" i="23"/>
  <c r="AJ655" i="23"/>
  <c r="AJ665" i="23"/>
  <c r="AJ670" i="23"/>
  <c r="AJ674" i="23"/>
  <c r="M667" i="23"/>
  <c r="Q667" i="23"/>
  <c r="U667" i="23"/>
  <c r="L743" i="23"/>
  <c r="P743" i="23"/>
  <c r="T743" i="23"/>
  <c r="X743" i="23"/>
  <c r="AB743" i="23"/>
  <c r="AF743" i="23"/>
  <c r="AJ756" i="23"/>
  <c r="AJ829" i="23"/>
  <c r="W585" i="23"/>
  <c r="AJ596" i="23"/>
  <c r="AJ586" i="23"/>
  <c r="AJ566" i="23"/>
  <c r="AG103" i="23"/>
  <c r="U103" i="23"/>
  <c r="R103" i="23"/>
  <c r="AJ114" i="23"/>
  <c r="AF103" i="23"/>
  <c r="AC103" i="23"/>
  <c r="AB103" i="23"/>
  <c r="Y103" i="23"/>
  <c r="Q103" i="23"/>
  <c r="P103" i="23"/>
  <c r="L103" i="23"/>
  <c r="I103" i="23"/>
  <c r="AJ104" i="23"/>
  <c r="AJ200" i="23"/>
  <c r="S224" i="23"/>
  <c r="AJ352" i="23"/>
  <c r="AG224" i="23"/>
  <c r="AJ235" i="23"/>
  <c r="AJ367" i="23"/>
  <c r="AJ421" i="23"/>
  <c r="H418" i="23"/>
  <c r="M127" i="23"/>
  <c r="AJ128" i="23"/>
  <c r="AJ206" i="23"/>
  <c r="M205" i="23"/>
  <c r="M103" i="23"/>
  <c r="T103" i="23"/>
  <c r="AJ106" i="23"/>
  <c r="AI102" i="23"/>
  <c r="AJ175" i="23"/>
  <c r="AJ271" i="23"/>
  <c r="AJ405" i="23"/>
  <c r="M245" i="23"/>
  <c r="AJ431" i="23"/>
  <c r="S268" i="23"/>
  <c r="S244" i="23" s="1"/>
  <c r="AJ280" i="23"/>
  <c r="AJ322" i="23"/>
  <c r="M321" i="23"/>
  <c r="AJ503" i="23"/>
  <c r="AF502" i="23"/>
  <c r="AJ69" i="23"/>
  <c r="AJ253" i="23"/>
  <c r="AJ246" i="23"/>
  <c r="AJ840" i="23"/>
  <c r="B80" i="70" s="1"/>
  <c r="AJ841" i="23"/>
  <c r="J837" i="23"/>
  <c r="AJ837" i="23" s="1"/>
  <c r="B79" i="70" s="1"/>
  <c r="AJ831" i="23"/>
  <c r="B77" i="70" s="1"/>
  <c r="AJ834" i="23"/>
  <c r="B78" i="70" s="1"/>
  <c r="AJ832" i="23"/>
  <c r="L828" i="23"/>
  <c r="AJ828" i="23" s="1"/>
  <c r="B76" i="70" s="1"/>
  <c r="AJ820" i="23"/>
  <c r="M809" i="23"/>
  <c r="S809" i="23"/>
  <c r="AJ825" i="23"/>
  <c r="AG809" i="23"/>
  <c r="AJ805" i="23"/>
  <c r="AJ794" i="23"/>
  <c r="AJ798" i="23"/>
  <c r="I763" i="23"/>
  <c r="W763" i="23"/>
  <c r="L784" i="23"/>
  <c r="AJ765" i="23"/>
  <c r="AJ770" i="23"/>
  <c r="Q717" i="23"/>
  <c r="H717" i="23"/>
  <c r="AJ744" i="23"/>
  <c r="Z717" i="23"/>
  <c r="AJ738" i="23"/>
  <c r="K735" i="23"/>
  <c r="AJ735" i="23" s="1"/>
  <c r="B66" i="70" s="1"/>
  <c r="J717" i="23"/>
  <c r="AJ727" i="23"/>
  <c r="AJ718" i="23"/>
  <c r="B63" i="70" s="1"/>
  <c r="K709" i="23"/>
  <c r="K678" i="23" s="1"/>
  <c r="AJ711" i="23"/>
  <c r="AG678" i="23"/>
  <c r="Q678" i="23"/>
  <c r="J678" i="23"/>
  <c r="O678" i="23"/>
  <c r="P678" i="23"/>
  <c r="I667" i="23"/>
  <c r="AB648" i="23"/>
  <c r="AJ651" i="23"/>
  <c r="AJ633" i="23"/>
  <c r="X625" i="23"/>
  <c r="L625" i="23"/>
  <c r="AB625" i="23"/>
  <c r="R603" i="23"/>
  <c r="AH603" i="23"/>
  <c r="M603" i="23"/>
  <c r="Q603" i="23"/>
  <c r="AC603" i="23"/>
  <c r="AG603" i="23"/>
  <c r="L603" i="23"/>
  <c r="P603" i="23"/>
  <c r="T603" i="23"/>
  <c r="X603" i="23"/>
  <c r="AB603" i="23"/>
  <c r="AF603" i="23"/>
  <c r="AJ599" i="23"/>
  <c r="B53" i="70" s="1"/>
  <c r="L585" i="23"/>
  <c r="X585" i="23"/>
  <c r="X580" i="23"/>
  <c r="L580" i="23"/>
  <c r="X571" i="23"/>
  <c r="L571" i="23"/>
  <c r="X561" i="23"/>
  <c r="AJ557" i="23"/>
  <c r="X542" i="23"/>
  <c r="AB542" i="23"/>
  <c r="L542" i="23"/>
  <c r="AJ539" i="23"/>
  <c r="B45" i="70" s="1"/>
  <c r="L530" i="23"/>
  <c r="X530" i="23"/>
  <c r="AE469" i="23"/>
  <c r="V469" i="23"/>
  <c r="L523" i="23"/>
  <c r="X523" i="23"/>
  <c r="O469" i="23"/>
  <c r="L502" i="23"/>
  <c r="P502" i="23"/>
  <c r="T502" i="23"/>
  <c r="X502" i="23"/>
  <c r="AB502" i="23"/>
  <c r="AJ500" i="23"/>
  <c r="AJ487" i="23"/>
  <c r="K469" i="23"/>
  <c r="S469" i="23"/>
  <c r="X482" i="23"/>
  <c r="L470" i="23"/>
  <c r="L433" i="23"/>
  <c r="P433" i="23"/>
  <c r="T433" i="23"/>
  <c r="AF433" i="23"/>
  <c r="AB433" i="23"/>
  <c r="X433" i="23"/>
  <c r="AB418" i="23"/>
  <c r="X418" i="23"/>
  <c r="L418" i="23"/>
  <c r="X393" i="23"/>
  <c r="X372" i="23"/>
  <c r="AB372" i="23"/>
  <c r="AJ378" i="23"/>
  <c r="X342" i="23"/>
  <c r="X321" i="23"/>
  <c r="AF292" i="23"/>
  <c r="Z244" i="23"/>
  <c r="X292" i="23"/>
  <c r="AB292" i="23"/>
  <c r="L292" i="23"/>
  <c r="AE244" i="23"/>
  <c r="AB268" i="23"/>
  <c r="L268" i="23"/>
  <c r="X268" i="23"/>
  <c r="M244" i="23"/>
  <c r="AA244" i="23"/>
  <c r="X245" i="23"/>
  <c r="AB245" i="23"/>
  <c r="L245" i="23"/>
  <c r="P224" i="23"/>
  <c r="I224" i="23"/>
  <c r="M224" i="23"/>
  <c r="Q224" i="23"/>
  <c r="U224" i="23"/>
  <c r="Y224" i="23"/>
  <c r="L224" i="23"/>
  <c r="T224" i="23"/>
  <c r="X224" i="23"/>
  <c r="AB224" i="23"/>
  <c r="AJ227" i="23"/>
  <c r="AJ220" i="23"/>
  <c r="X217" i="23"/>
  <c r="X205" i="23"/>
  <c r="AB182" i="23"/>
  <c r="X182" i="23"/>
  <c r="AD158" i="23"/>
  <c r="AD102" i="23" s="1"/>
  <c r="AJ169" i="23"/>
  <c r="AJ167" i="23"/>
  <c r="V102" i="23"/>
  <c r="N102" i="23"/>
  <c r="L158" i="23"/>
  <c r="X139" i="23"/>
  <c r="AE102" i="23"/>
  <c r="AA102" i="23"/>
  <c r="AJ134" i="23"/>
  <c r="K102" i="23"/>
  <c r="O102" i="23"/>
  <c r="X103" i="23"/>
  <c r="X66" i="23"/>
  <c r="H66" i="23"/>
  <c r="AB20" i="23"/>
  <c r="AI5" i="23"/>
  <c r="AH5" i="23"/>
  <c r="AF5" i="23"/>
  <c r="AE5" i="23"/>
  <c r="AD5" i="23"/>
  <c r="AC5" i="23"/>
  <c r="AB5" i="23"/>
  <c r="AA5" i="23"/>
  <c r="Z5" i="23"/>
  <c r="Y5" i="23"/>
  <c r="X5" i="23"/>
  <c r="W5" i="23"/>
  <c r="V5" i="23"/>
  <c r="U5" i="23"/>
  <c r="T5" i="23"/>
  <c r="S5" i="23"/>
  <c r="R5" i="23"/>
  <c r="Q5" i="23"/>
  <c r="P5" i="23"/>
  <c r="O5" i="23"/>
  <c r="N5" i="23"/>
  <c r="M5" i="23"/>
  <c r="L5" i="23"/>
  <c r="K5" i="23"/>
  <c r="J5" i="23"/>
  <c r="I5" i="23"/>
  <c r="B664" i="20"/>
  <c r="C25" i="74" s="1"/>
  <c r="M654" i="20"/>
  <c r="L654" i="20"/>
  <c r="I654" i="20"/>
  <c r="F654" i="20"/>
  <c r="G654" i="20" s="1"/>
  <c r="D633" i="20"/>
  <c r="M615" i="20"/>
  <c r="L615" i="20"/>
  <c r="I615" i="20"/>
  <c r="F615" i="20"/>
  <c r="G615" i="20" s="1"/>
  <c r="M614" i="20"/>
  <c r="L614" i="20"/>
  <c r="I614" i="20"/>
  <c r="F614" i="20"/>
  <c r="G614" i="20" s="1"/>
  <c r="H5" i="23"/>
  <c r="B60" i="70" l="1"/>
  <c r="D40" i="96"/>
  <c r="B59" i="70"/>
  <c r="D39" i="96"/>
  <c r="L763" i="23"/>
  <c r="T809" i="23"/>
  <c r="K763" i="23"/>
  <c r="X763" i="23"/>
  <c r="AH763" i="23"/>
  <c r="AA717" i="23"/>
  <c r="AE809" i="23"/>
  <c r="O809" i="23"/>
  <c r="AH809" i="23"/>
  <c r="R809" i="23"/>
  <c r="V763" i="23"/>
  <c r="M717" i="23"/>
  <c r="AC717" i="23"/>
  <c r="AC809" i="23"/>
  <c r="AJ127" i="23"/>
  <c r="AC102" i="23"/>
  <c r="AB717" i="23"/>
  <c r="AB678" i="23"/>
  <c r="Z809" i="23"/>
  <c r="R763" i="23"/>
  <c r="Z763" i="23"/>
  <c r="I809" i="23"/>
  <c r="O244" i="23"/>
  <c r="AK710" i="23"/>
  <c r="P717" i="23"/>
  <c r="J763" i="23"/>
  <c r="U809" i="23"/>
  <c r="AJ819" i="23"/>
  <c r="B75" i="70" s="1"/>
  <c r="C75" i="70" s="1"/>
  <c r="K244" i="23"/>
  <c r="AI809" i="23"/>
  <c r="AF763" i="23"/>
  <c r="AA763" i="23"/>
  <c r="AK139" i="23"/>
  <c r="AF102" i="23"/>
  <c r="AG102" i="23"/>
  <c r="AK743" i="23"/>
  <c r="AI717" i="23"/>
  <c r="AD717" i="23"/>
  <c r="H809" i="23"/>
  <c r="W717" i="23"/>
  <c r="U469" i="23"/>
  <c r="AJ667" i="23"/>
  <c r="B57" i="70" s="1"/>
  <c r="AF717" i="23"/>
  <c r="AB809" i="23"/>
  <c r="AK553" i="23"/>
  <c r="AK530" i="23"/>
  <c r="AI763" i="23"/>
  <c r="N763" i="23"/>
  <c r="Y809" i="23"/>
  <c r="AJ802" i="23"/>
  <c r="B72" i="70" s="1"/>
  <c r="G72" i="70" s="1"/>
  <c r="X809" i="23"/>
  <c r="AD809" i="23"/>
  <c r="N809" i="23"/>
  <c r="I72" i="70"/>
  <c r="G53" i="70"/>
  <c r="N53" i="70"/>
  <c r="E53" i="70"/>
  <c r="H53" i="70"/>
  <c r="F53" i="70"/>
  <c r="D53" i="70"/>
  <c r="I53" i="70"/>
  <c r="M53" i="70"/>
  <c r="J53" i="70"/>
  <c r="C53" i="70"/>
  <c r="L53" i="70"/>
  <c r="K53" i="70"/>
  <c r="N76" i="70"/>
  <c r="I76" i="70"/>
  <c r="K76" i="70"/>
  <c r="J76" i="70"/>
  <c r="E76" i="70"/>
  <c r="G76" i="70"/>
  <c r="F76" i="70"/>
  <c r="L76" i="70"/>
  <c r="C76" i="70"/>
  <c r="M76" i="70"/>
  <c r="H76" i="70"/>
  <c r="D76" i="70"/>
  <c r="J809" i="23"/>
  <c r="AJ726" i="23"/>
  <c r="B65" i="70" s="1"/>
  <c r="AK726" i="23"/>
  <c r="O717" i="23"/>
  <c r="AK709" i="23"/>
  <c r="I15" i="70"/>
  <c r="G15" i="70"/>
  <c r="D15" i="70"/>
  <c r="N15" i="70"/>
  <c r="L15" i="70"/>
  <c r="J15" i="70"/>
  <c r="C15" i="70"/>
  <c r="H15" i="70"/>
  <c r="K15" i="70"/>
  <c r="F15" i="70"/>
  <c r="E15" i="70"/>
  <c r="M15" i="70"/>
  <c r="AK217" i="23"/>
  <c r="AK182" i="23"/>
  <c r="AK753" i="23"/>
  <c r="AK490" i="23"/>
  <c r="AK648" i="23"/>
  <c r="AK828" i="23"/>
  <c r="AK542" i="23"/>
  <c r="AK245" i="23"/>
  <c r="AJ139" i="23"/>
  <c r="AJ490" i="23"/>
  <c r="B41" i="70" s="1"/>
  <c r="AK205" i="23"/>
  <c r="AJ199" i="23"/>
  <c r="P763" i="23"/>
  <c r="Q469" i="23"/>
  <c r="AK433" i="23"/>
  <c r="R244" i="23"/>
  <c r="U244" i="23"/>
  <c r="R102" i="23"/>
  <c r="Y244" i="23"/>
  <c r="W244" i="23"/>
  <c r="T244" i="23"/>
  <c r="M763" i="23"/>
  <c r="AK127" i="23"/>
  <c r="AK292" i="23"/>
  <c r="AK735" i="23"/>
  <c r="AK523" i="23"/>
  <c r="M57" i="70"/>
  <c r="C57" i="70"/>
  <c r="H57" i="70"/>
  <c r="F57" i="70"/>
  <c r="E57" i="70"/>
  <c r="J57" i="70"/>
  <c r="I57" i="70"/>
  <c r="L57" i="70"/>
  <c r="D57" i="70"/>
  <c r="N57" i="70"/>
  <c r="G57" i="70"/>
  <c r="K57" i="70"/>
  <c r="N75" i="70"/>
  <c r="J75" i="70"/>
  <c r="F75" i="70"/>
  <c r="G45" i="70"/>
  <c r="N45" i="70"/>
  <c r="E45" i="70"/>
  <c r="H45" i="70"/>
  <c r="L45" i="70"/>
  <c r="J45" i="70"/>
  <c r="I45" i="70"/>
  <c r="C45" i="70"/>
  <c r="F45" i="70"/>
  <c r="D45" i="70"/>
  <c r="K45" i="70"/>
  <c r="M45" i="70"/>
  <c r="N79" i="70"/>
  <c r="I79" i="70"/>
  <c r="D79" i="70"/>
  <c r="K79" i="70"/>
  <c r="J79" i="70"/>
  <c r="E79" i="70"/>
  <c r="G79" i="70"/>
  <c r="F79" i="70"/>
  <c r="L79" i="70"/>
  <c r="M79" i="70"/>
  <c r="H79" i="70"/>
  <c r="C79" i="70"/>
  <c r="AE717" i="23"/>
  <c r="AK819" i="23"/>
  <c r="AK784" i="23"/>
  <c r="H244" i="23"/>
  <c r="AJ470" i="23"/>
  <c r="B39" i="70" s="1"/>
  <c r="L78" i="70"/>
  <c r="N78" i="70"/>
  <c r="I78" i="70"/>
  <c r="G78" i="70"/>
  <c r="M78" i="70"/>
  <c r="C78" i="70"/>
  <c r="E78" i="70"/>
  <c r="K78" i="70"/>
  <c r="D78" i="70"/>
  <c r="J78" i="70"/>
  <c r="H78" i="70"/>
  <c r="F78" i="70"/>
  <c r="K80" i="70"/>
  <c r="J80" i="70"/>
  <c r="E80" i="70"/>
  <c r="G80" i="70"/>
  <c r="F80" i="70"/>
  <c r="L80" i="70"/>
  <c r="D80" i="70"/>
  <c r="C80" i="70"/>
  <c r="M80" i="70"/>
  <c r="H80" i="70"/>
  <c r="I80" i="70"/>
  <c r="N80" i="70"/>
  <c r="U102" i="23"/>
  <c r="L717" i="23"/>
  <c r="AB763" i="23"/>
  <c r="V717" i="23"/>
  <c r="P469" i="23"/>
  <c r="T763" i="23"/>
  <c r="AC244" i="23"/>
  <c r="Q244" i="23"/>
  <c r="AK224" i="23"/>
  <c r="AK810" i="23"/>
  <c r="AK802" i="23"/>
  <c r="AK679" i="23"/>
  <c r="AK580" i="23"/>
  <c r="AK561" i="23"/>
  <c r="AK837" i="23"/>
  <c r="AK625" i="23"/>
  <c r="N64" i="70"/>
  <c r="E64" i="70"/>
  <c r="F64" i="70"/>
  <c r="L64" i="70"/>
  <c r="M64" i="70"/>
  <c r="G64" i="70"/>
  <c r="D64" i="70"/>
  <c r="J64" i="70"/>
  <c r="H64" i="70"/>
  <c r="C64" i="70"/>
  <c r="K64" i="70"/>
  <c r="I64" i="70"/>
  <c r="AK470" i="23"/>
  <c r="AK393" i="23"/>
  <c r="AK372" i="23"/>
  <c r="H77" i="70"/>
  <c r="K77" i="70"/>
  <c r="J77" i="70"/>
  <c r="E77" i="70"/>
  <c r="G77" i="70"/>
  <c r="F77" i="70"/>
  <c r="D77" i="70"/>
  <c r="C77" i="70"/>
  <c r="M77" i="70"/>
  <c r="L77" i="70"/>
  <c r="I77" i="70"/>
  <c r="N77" i="70"/>
  <c r="AK585" i="23"/>
  <c r="AK158" i="23"/>
  <c r="G16" i="70"/>
  <c r="K16" i="70"/>
  <c r="C16" i="70"/>
  <c r="D16" i="70"/>
  <c r="E16" i="70"/>
  <c r="L16" i="70"/>
  <c r="J16" i="70"/>
  <c r="M16" i="70"/>
  <c r="N16" i="70"/>
  <c r="F16" i="70"/>
  <c r="H16" i="70"/>
  <c r="I16" i="70"/>
  <c r="AK103" i="23"/>
  <c r="S763" i="23"/>
  <c r="AD763" i="23"/>
  <c r="Y763" i="23"/>
  <c r="U717" i="23"/>
  <c r="AA809" i="23"/>
  <c r="K809" i="23"/>
  <c r="Y717" i="23"/>
  <c r="I717" i="23"/>
  <c r="AK667" i="23"/>
  <c r="AK321" i="23"/>
  <c r="AK571" i="23"/>
  <c r="AK482" i="23"/>
  <c r="E63" i="70"/>
  <c r="C63" i="70"/>
  <c r="F63" i="70"/>
  <c r="N63" i="70"/>
  <c r="J63" i="70"/>
  <c r="D63" i="70"/>
  <c r="L63" i="70"/>
  <c r="I63" i="70"/>
  <c r="M63" i="70"/>
  <c r="G63" i="70"/>
  <c r="H63" i="70"/>
  <c r="K63" i="70"/>
  <c r="AK678" i="23"/>
  <c r="M66" i="70"/>
  <c r="I66" i="70"/>
  <c r="E66" i="70"/>
  <c r="J66" i="70"/>
  <c r="D66" i="70"/>
  <c r="N66" i="70"/>
  <c r="H66" i="70"/>
  <c r="C66" i="70"/>
  <c r="L66" i="70"/>
  <c r="G66" i="70"/>
  <c r="F66" i="70"/>
  <c r="K66" i="70"/>
  <c r="M65" i="70"/>
  <c r="I65" i="70"/>
  <c r="E65" i="70"/>
  <c r="K65" i="70"/>
  <c r="F65" i="70"/>
  <c r="J65" i="70"/>
  <c r="D65" i="70"/>
  <c r="N65" i="70"/>
  <c r="H65" i="70"/>
  <c r="C65" i="70"/>
  <c r="L65" i="70"/>
  <c r="G65" i="70"/>
  <c r="N60" i="70"/>
  <c r="J60" i="70"/>
  <c r="F60" i="70"/>
  <c r="K60" i="70"/>
  <c r="E60" i="70"/>
  <c r="I60" i="70"/>
  <c r="D60" i="70"/>
  <c r="M60" i="70"/>
  <c r="H60" i="70"/>
  <c r="C60" i="70"/>
  <c r="G60" i="70"/>
  <c r="L60" i="70"/>
  <c r="AK502" i="23"/>
  <c r="AC469" i="23"/>
  <c r="AK418" i="23"/>
  <c r="I244" i="23"/>
  <c r="AK342" i="23"/>
  <c r="AK268" i="23"/>
  <c r="AJ205" i="23"/>
  <c r="H102" i="23"/>
  <c r="AF469" i="23"/>
  <c r="H59" i="70"/>
  <c r="E59" i="70"/>
  <c r="L59" i="70"/>
  <c r="C59" i="70"/>
  <c r="D59" i="70"/>
  <c r="I59" i="70"/>
  <c r="F59" i="70"/>
  <c r="G59" i="70"/>
  <c r="N59" i="70"/>
  <c r="M59" i="70"/>
  <c r="J59" i="70"/>
  <c r="K59" i="70"/>
  <c r="AJ217" i="23"/>
  <c r="B26" i="70" s="1"/>
  <c r="AJ20" i="23"/>
  <c r="B11" i="70" s="1"/>
  <c r="Y102" i="23"/>
  <c r="I102" i="23"/>
  <c r="AJ342" i="23"/>
  <c r="P244" i="23"/>
  <c r="AJ523" i="23"/>
  <c r="B43" i="70" s="1"/>
  <c r="AJ561" i="23"/>
  <c r="AJ709" i="23"/>
  <c r="S102" i="23"/>
  <c r="T717" i="23"/>
  <c r="AJ753" i="23"/>
  <c r="B68" i="70" s="1"/>
  <c r="AJ321" i="23"/>
  <c r="AJ482" i="23"/>
  <c r="B40" i="70" s="1"/>
  <c r="AB469" i="23"/>
  <c r="AJ530" i="23"/>
  <c r="B44" i="70" s="1"/>
  <c r="AJ571" i="23"/>
  <c r="B50" i="70" s="1"/>
  <c r="AJ585" i="23"/>
  <c r="B52" i="70" s="1"/>
  <c r="AJ648" i="23"/>
  <c r="AC763" i="23"/>
  <c r="T102" i="23"/>
  <c r="AJ743" i="23"/>
  <c r="B67" i="70" s="1"/>
  <c r="X717" i="23"/>
  <c r="AJ810" i="23"/>
  <c r="B74" i="70" s="1"/>
  <c r="AJ393" i="23"/>
  <c r="AJ553" i="23"/>
  <c r="B47" i="70" s="1"/>
  <c r="L809" i="23"/>
  <c r="Y469" i="23"/>
  <c r="M469" i="23"/>
  <c r="L469" i="23"/>
  <c r="AJ580" i="23"/>
  <c r="B51" i="70" s="1"/>
  <c r="AG717" i="23"/>
  <c r="I469" i="23"/>
  <c r="T469" i="23"/>
  <c r="AJ182" i="23"/>
  <c r="B23" i="70" s="1"/>
  <c r="AB102" i="23"/>
  <c r="M102" i="23"/>
  <c r="Q102" i="23"/>
  <c r="P102" i="23"/>
  <c r="AJ103" i="23"/>
  <c r="AJ784" i="23"/>
  <c r="B71" i="70" s="1"/>
  <c r="K717" i="23"/>
  <c r="AJ678" i="23"/>
  <c r="E18" i="63" s="1"/>
  <c r="AJ625" i="23"/>
  <c r="B55" i="70" s="1"/>
  <c r="L560" i="23"/>
  <c r="AJ542" i="23"/>
  <c r="B46" i="70" s="1"/>
  <c r="X469" i="23"/>
  <c r="AJ502" i="23"/>
  <c r="AF244" i="23"/>
  <c r="AJ433" i="23"/>
  <c r="AJ418" i="23"/>
  <c r="AJ372" i="23"/>
  <c r="B34" i="70" s="1"/>
  <c r="AB244" i="23"/>
  <c r="AJ292" i="23"/>
  <c r="B31" i="70" s="1"/>
  <c r="X244" i="23"/>
  <c r="AJ268" i="23"/>
  <c r="L244" i="23"/>
  <c r="AJ245" i="23"/>
  <c r="AJ224" i="23"/>
  <c r="X102" i="23"/>
  <c r="AJ158" i="23"/>
  <c r="L102" i="23"/>
  <c r="K830" i="20"/>
  <c r="AE87" i="23" s="1"/>
  <c r="J830" i="20"/>
  <c r="AE86" i="23" s="1"/>
  <c r="H830" i="20"/>
  <c r="E830" i="20"/>
  <c r="D830" i="20"/>
  <c r="C830" i="20"/>
  <c r="D30" i="74" s="1"/>
  <c r="B830" i="20"/>
  <c r="C30" i="74" s="1"/>
  <c r="K800" i="20"/>
  <c r="J800" i="20"/>
  <c r="H800" i="20"/>
  <c r="E800" i="20"/>
  <c r="D800" i="20"/>
  <c r="C800" i="20"/>
  <c r="D29" i="74" s="1"/>
  <c r="B800" i="20"/>
  <c r="C29" i="74" s="1"/>
  <c r="K766" i="20"/>
  <c r="J766" i="20"/>
  <c r="H766" i="20"/>
  <c r="E766" i="20"/>
  <c r="D766" i="20"/>
  <c r="C766" i="20"/>
  <c r="D28" i="74" s="1"/>
  <c r="B766" i="20"/>
  <c r="C28" i="74" s="1"/>
  <c r="K734" i="20"/>
  <c r="J734" i="20"/>
  <c r="H734" i="20"/>
  <c r="E734" i="20"/>
  <c r="D734" i="20"/>
  <c r="C734" i="20"/>
  <c r="D27" i="74" s="1"/>
  <c r="B734" i="20"/>
  <c r="C27" i="74" s="1"/>
  <c r="K701" i="20"/>
  <c r="J701" i="20"/>
  <c r="H701" i="20"/>
  <c r="E701" i="20"/>
  <c r="D701" i="20"/>
  <c r="C701" i="20"/>
  <c r="D26" i="74" s="1"/>
  <c r="B701" i="20"/>
  <c r="C26" i="74" s="1"/>
  <c r="K664" i="20"/>
  <c r="Z87" i="23" s="1"/>
  <c r="J664" i="20"/>
  <c r="Z86" i="23" s="1"/>
  <c r="H664" i="20"/>
  <c r="E664" i="20"/>
  <c r="D664" i="20"/>
  <c r="C664" i="20"/>
  <c r="D25" i="74" s="1"/>
  <c r="K633" i="20"/>
  <c r="J633" i="20"/>
  <c r="H633" i="20"/>
  <c r="E633" i="20"/>
  <c r="C633" i="20"/>
  <c r="D24" i="74" s="1"/>
  <c r="B633" i="20"/>
  <c r="C24" i="74" s="1"/>
  <c r="K586" i="20"/>
  <c r="J586" i="20"/>
  <c r="H586" i="20"/>
  <c r="E586" i="20"/>
  <c r="D586" i="20"/>
  <c r="C586" i="20"/>
  <c r="D23" i="74" s="1"/>
  <c r="B586" i="20"/>
  <c r="C23" i="74" s="1"/>
  <c r="K555" i="20"/>
  <c r="J555" i="20"/>
  <c r="H555" i="20"/>
  <c r="E555" i="20"/>
  <c r="D555" i="20"/>
  <c r="C555" i="20"/>
  <c r="D22" i="74" s="1"/>
  <c r="B555" i="20"/>
  <c r="C22" i="74" s="1"/>
  <c r="K522" i="20"/>
  <c r="J522" i="20"/>
  <c r="H522" i="20"/>
  <c r="E522" i="20"/>
  <c r="D522" i="20"/>
  <c r="C522" i="20"/>
  <c r="D21" i="74" s="1"/>
  <c r="B522" i="20"/>
  <c r="C21" i="74" s="1"/>
  <c r="K486" i="20"/>
  <c r="J486" i="20"/>
  <c r="H486" i="20"/>
  <c r="E486" i="20"/>
  <c r="D486" i="20"/>
  <c r="C486" i="20"/>
  <c r="D20" i="74" s="1"/>
  <c r="B486" i="20"/>
  <c r="C20" i="74" s="1"/>
  <c r="K453" i="20"/>
  <c r="J453" i="20"/>
  <c r="H453" i="20"/>
  <c r="E453" i="20"/>
  <c r="D453" i="20"/>
  <c r="C453" i="20"/>
  <c r="D19" i="74" s="1"/>
  <c r="B453" i="20"/>
  <c r="C19" i="74" s="1"/>
  <c r="K413" i="20"/>
  <c r="S87" i="23" s="1"/>
  <c r="J413" i="20"/>
  <c r="S86" i="23" s="1"/>
  <c r="H413" i="20"/>
  <c r="E413" i="20"/>
  <c r="D413" i="20"/>
  <c r="C413" i="20"/>
  <c r="D18" i="74" s="1"/>
  <c r="B413" i="20"/>
  <c r="C18" i="74" s="1"/>
  <c r="K361" i="20"/>
  <c r="R87" i="23" s="1"/>
  <c r="J361" i="20"/>
  <c r="R86" i="23" s="1"/>
  <c r="H361" i="20"/>
  <c r="E361" i="20"/>
  <c r="D361" i="20"/>
  <c r="C361" i="20"/>
  <c r="D17" i="74" s="1"/>
  <c r="B361" i="20"/>
  <c r="C17" i="74" s="1"/>
  <c r="K331" i="20"/>
  <c r="J331" i="20"/>
  <c r="H331" i="20"/>
  <c r="E331" i="20"/>
  <c r="D331" i="20"/>
  <c r="C331" i="20"/>
  <c r="D16" i="74" s="1"/>
  <c r="B331" i="20"/>
  <c r="C16" i="74" s="1"/>
  <c r="K300" i="20"/>
  <c r="J300" i="20"/>
  <c r="H300" i="20"/>
  <c r="E300" i="20"/>
  <c r="D300" i="20"/>
  <c r="C300" i="20"/>
  <c r="D15" i="74" s="1"/>
  <c r="B300" i="20"/>
  <c r="C15" i="74" s="1"/>
  <c r="K271" i="20"/>
  <c r="J271" i="20"/>
  <c r="H271" i="20"/>
  <c r="E271" i="20"/>
  <c r="D271" i="20"/>
  <c r="C271" i="20"/>
  <c r="D14" i="74" s="1"/>
  <c r="B271" i="20"/>
  <c r="C14" i="74" s="1"/>
  <c r="K233" i="20"/>
  <c r="J233" i="20"/>
  <c r="H233" i="20"/>
  <c r="E233" i="20"/>
  <c r="D233" i="20"/>
  <c r="C233" i="20"/>
  <c r="D13" i="74" s="1"/>
  <c r="B233" i="20"/>
  <c r="C13" i="74" s="1"/>
  <c r="K198" i="20"/>
  <c r="J198" i="20"/>
  <c r="H198" i="20"/>
  <c r="E198" i="20"/>
  <c r="D198" i="20"/>
  <c r="C198" i="20"/>
  <c r="D12" i="74" s="1"/>
  <c r="B198" i="20"/>
  <c r="C12" i="74" s="1"/>
  <c r="K168" i="20"/>
  <c r="J168" i="20"/>
  <c r="H168" i="20"/>
  <c r="E168" i="20"/>
  <c r="D168" i="20"/>
  <c r="C168" i="20"/>
  <c r="D11" i="74" s="1"/>
  <c r="B168" i="20"/>
  <c r="C11" i="74" s="1"/>
  <c r="K133" i="20"/>
  <c r="K87" i="23" s="1"/>
  <c r="J133" i="20"/>
  <c r="K86" i="23" s="1"/>
  <c r="H133" i="20"/>
  <c r="E133" i="20"/>
  <c r="D133" i="20"/>
  <c r="C133" i="20"/>
  <c r="D10" i="74" s="1"/>
  <c r="B133" i="20"/>
  <c r="C10" i="74" s="1"/>
  <c r="K99" i="20"/>
  <c r="J99" i="20"/>
  <c r="H99" i="20"/>
  <c r="E99" i="20"/>
  <c r="D99" i="20"/>
  <c r="C99" i="20"/>
  <c r="D9" i="74" s="1"/>
  <c r="B99" i="20"/>
  <c r="C9" i="74" s="1"/>
  <c r="K63" i="20"/>
  <c r="J63" i="20"/>
  <c r="H63" i="20"/>
  <c r="E63" i="20"/>
  <c r="D63" i="20"/>
  <c r="C63" i="20"/>
  <c r="D8" i="74" s="1"/>
  <c r="B63" i="20"/>
  <c r="C8" i="74" s="1"/>
  <c r="K33" i="20"/>
  <c r="J33" i="20"/>
  <c r="H33" i="20"/>
  <c r="E33" i="20"/>
  <c r="D33" i="20"/>
  <c r="C33" i="20"/>
  <c r="D7" i="74" s="1"/>
  <c r="B33" i="20"/>
  <c r="I119" i="71"/>
  <c r="I118" i="71"/>
  <c r="H119" i="71"/>
  <c r="H118" i="71"/>
  <c r="G119" i="71"/>
  <c r="G118" i="71"/>
  <c r="E119" i="71"/>
  <c r="E135" i="71" s="1"/>
  <c r="E118" i="71"/>
  <c r="I135" i="71"/>
  <c r="AI35" i="23" s="1"/>
  <c r="G135" i="71"/>
  <c r="AI41" i="23" s="1"/>
  <c r="F135" i="71"/>
  <c r="D135" i="71"/>
  <c r="C135" i="71"/>
  <c r="D34" i="74" s="1"/>
  <c r="B135" i="71"/>
  <c r="C34" i="74" s="1"/>
  <c r="I74" i="71"/>
  <c r="H74" i="71"/>
  <c r="G78" i="71"/>
  <c r="G77" i="71"/>
  <c r="G76" i="71"/>
  <c r="G75" i="71"/>
  <c r="G74" i="71"/>
  <c r="E78" i="71"/>
  <c r="E77" i="71"/>
  <c r="E76" i="71"/>
  <c r="E75" i="71"/>
  <c r="E74" i="71"/>
  <c r="F87" i="71"/>
  <c r="D87" i="71"/>
  <c r="C87" i="71"/>
  <c r="D33" i="74" s="1"/>
  <c r="B87" i="71"/>
  <c r="C33" i="74" s="1"/>
  <c r="H78" i="71"/>
  <c r="I78" i="71"/>
  <c r="I77" i="71"/>
  <c r="H77" i="71"/>
  <c r="I43" i="71"/>
  <c r="G46" i="71"/>
  <c r="G45" i="71"/>
  <c r="G43" i="71"/>
  <c r="E46" i="71"/>
  <c r="E45" i="71"/>
  <c r="E44" i="71"/>
  <c r="E43" i="71"/>
  <c r="F56" i="71"/>
  <c r="D56" i="71"/>
  <c r="C56" i="71"/>
  <c r="D32" i="74" s="1"/>
  <c r="B56" i="71"/>
  <c r="C32" i="74" s="1"/>
  <c r="I25" i="71"/>
  <c r="I24" i="71"/>
  <c r="I23" i="71"/>
  <c r="I22" i="71"/>
  <c r="I21" i="71"/>
  <c r="I20" i="71"/>
  <c r="I19" i="71"/>
  <c r="I18" i="71"/>
  <c r="I17" i="71"/>
  <c r="I16" i="71"/>
  <c r="I15" i="71"/>
  <c r="I14" i="71"/>
  <c r="I13" i="71"/>
  <c r="H25" i="71"/>
  <c r="H24" i="71"/>
  <c r="H23" i="71"/>
  <c r="H22" i="71"/>
  <c r="H21" i="71"/>
  <c r="H20" i="71"/>
  <c r="H19" i="71"/>
  <c r="H18" i="71"/>
  <c r="H17" i="71"/>
  <c r="H16" i="71"/>
  <c r="H15" i="71"/>
  <c r="H14" i="71"/>
  <c r="H13" i="71"/>
  <c r="G25" i="71"/>
  <c r="G24" i="71"/>
  <c r="G23" i="71"/>
  <c r="G22" i="71"/>
  <c r="G21" i="71"/>
  <c r="G20" i="71"/>
  <c r="G19" i="71"/>
  <c r="G18" i="71"/>
  <c r="G17" i="71"/>
  <c r="G16" i="71"/>
  <c r="G15" i="71"/>
  <c r="G14" i="71"/>
  <c r="G13" i="71"/>
  <c r="E25" i="71"/>
  <c r="E24" i="71"/>
  <c r="E23" i="71"/>
  <c r="E22" i="71"/>
  <c r="E21" i="71"/>
  <c r="E20" i="71"/>
  <c r="E19" i="71"/>
  <c r="E18" i="71"/>
  <c r="E17" i="71"/>
  <c r="E16" i="71"/>
  <c r="E15" i="71"/>
  <c r="E14" i="71"/>
  <c r="E13" i="71"/>
  <c r="F26" i="71"/>
  <c r="F139" i="71" s="1"/>
  <c r="D26" i="71"/>
  <c r="D139" i="71" s="1"/>
  <c r="C26" i="71"/>
  <c r="D31" i="74" s="1"/>
  <c r="B26" i="71"/>
  <c r="C31" i="74" s="1"/>
  <c r="D796" i="86" l="1"/>
  <c r="C743" i="88"/>
  <c r="C794" i="87"/>
  <c r="C48" i="89"/>
  <c r="C47" i="89" s="1"/>
  <c r="C46" i="89" s="1"/>
  <c r="C45" i="89" s="1"/>
  <c r="C44" i="89" s="1"/>
  <c r="C43" i="89" s="1"/>
  <c r="C42" i="89" s="1"/>
  <c r="C375" i="87"/>
  <c r="C374" i="87" s="1"/>
  <c r="C373" i="87" s="1"/>
  <c r="C372" i="87" s="1"/>
  <c r="C371" i="87" s="1"/>
  <c r="C370" i="87" s="1"/>
  <c r="C369" i="87" s="1"/>
  <c r="D795" i="86"/>
  <c r="D794" i="86" s="1"/>
  <c r="D793" i="86" s="1"/>
  <c r="D792" i="86" s="1"/>
  <c r="D791" i="86" s="1"/>
  <c r="D790" i="86" s="1"/>
  <c r="D789" i="86" s="1"/>
  <c r="C742" i="88"/>
  <c r="C741" i="88" s="1"/>
  <c r="C740" i="88" s="1"/>
  <c r="C739" i="88" s="1"/>
  <c r="C738" i="88" s="1"/>
  <c r="C737" i="88" s="1"/>
  <c r="C736" i="88" s="1"/>
  <c r="C793" i="87"/>
  <c r="C792" i="87" s="1"/>
  <c r="C791" i="87" s="1"/>
  <c r="C790" i="87" s="1"/>
  <c r="C789" i="87" s="1"/>
  <c r="C788" i="87" s="1"/>
  <c r="C787" i="87" s="1"/>
  <c r="B29" i="70"/>
  <c r="D25" i="96"/>
  <c r="B37" i="70"/>
  <c r="L37" i="70" s="1"/>
  <c r="D31" i="96"/>
  <c r="B25" i="70"/>
  <c r="D22" i="96"/>
  <c r="B24" i="70"/>
  <c r="D21" i="96"/>
  <c r="D370" i="86"/>
  <c r="D369" i="86" s="1"/>
  <c r="D368" i="86" s="1"/>
  <c r="D367" i="86" s="1"/>
  <c r="D366" i="86" s="1"/>
  <c r="D365" i="86" s="1"/>
  <c r="D364" i="86" s="1"/>
  <c r="C41" i="89"/>
  <c r="C40" i="89" s="1"/>
  <c r="C39" i="89" s="1"/>
  <c r="C38" i="89" s="1"/>
  <c r="C37" i="89" s="1"/>
  <c r="C36" i="89" s="1"/>
  <c r="C35" i="89" s="1"/>
  <c r="C368" i="87"/>
  <c r="C367" i="87" s="1"/>
  <c r="C366" i="87" s="1"/>
  <c r="C365" i="87" s="1"/>
  <c r="C364" i="87" s="1"/>
  <c r="C363" i="87" s="1"/>
  <c r="C362" i="87" s="1"/>
  <c r="C1511" i="88"/>
  <c r="C1510" i="88"/>
  <c r="C1509" i="88" s="1"/>
  <c r="C1508" i="88" s="1"/>
  <c r="C1507" i="88" s="1"/>
  <c r="C1506" i="88" s="1"/>
  <c r="C1505" i="88" s="1"/>
  <c r="C1504" i="88" s="1"/>
  <c r="C1753" i="87"/>
  <c r="C1752" i="87"/>
  <c r="C1751" i="87" s="1"/>
  <c r="C1750" i="87" s="1"/>
  <c r="C1749" i="87" s="1"/>
  <c r="C1748" i="87" s="1"/>
  <c r="C1747" i="87" s="1"/>
  <c r="C1746" i="87" s="1"/>
  <c r="D625" i="86"/>
  <c r="C572" i="88"/>
  <c r="C623" i="87"/>
  <c r="C1599" i="88"/>
  <c r="C1598" i="88" s="1"/>
  <c r="C1597" i="88" s="1"/>
  <c r="C1596" i="88" s="1"/>
  <c r="C1595" i="88" s="1"/>
  <c r="C1594" i="88" s="1"/>
  <c r="C1593" i="88" s="1"/>
  <c r="C1600" i="88"/>
  <c r="C1993" i="87"/>
  <c r="C1992" i="87"/>
  <c r="C1991" i="87" s="1"/>
  <c r="C1990" i="87" s="1"/>
  <c r="C1989" i="87" s="1"/>
  <c r="C1988" i="87" s="1"/>
  <c r="C1987" i="87" s="1"/>
  <c r="C1986" i="87" s="1"/>
  <c r="B22" i="70"/>
  <c r="D20" i="96"/>
  <c r="B35" i="70"/>
  <c r="D29" i="96"/>
  <c r="B32" i="70"/>
  <c r="L32" i="70" s="1"/>
  <c r="D27" i="96"/>
  <c r="B61" i="70"/>
  <c r="B58" i="70" s="1"/>
  <c r="D41" i="96"/>
  <c r="D38" i="96" s="1"/>
  <c r="B33" i="70"/>
  <c r="D28" i="96"/>
  <c r="L72" i="70"/>
  <c r="B20" i="70"/>
  <c r="D18" i="96"/>
  <c r="H135" i="71"/>
  <c r="AI34" i="23" s="1"/>
  <c r="H834" i="20"/>
  <c r="D624" i="86"/>
  <c r="D623" i="86" s="1"/>
  <c r="D622" i="86" s="1"/>
  <c r="D621" i="86" s="1"/>
  <c r="D620" i="86" s="1"/>
  <c r="D619" i="86" s="1"/>
  <c r="D618" i="86" s="1"/>
  <c r="C571" i="88"/>
  <c r="C570" i="88" s="1"/>
  <c r="C569" i="88" s="1"/>
  <c r="C568" i="88" s="1"/>
  <c r="C567" i="88" s="1"/>
  <c r="C566" i="88" s="1"/>
  <c r="C565" i="88" s="1"/>
  <c r="C622" i="87"/>
  <c r="D70" i="86"/>
  <c r="C70" i="88"/>
  <c r="C68" i="87"/>
  <c r="B30" i="70"/>
  <c r="D26" i="96"/>
  <c r="B42" i="70"/>
  <c r="D33" i="96"/>
  <c r="D32" i="96" s="1"/>
  <c r="B19" i="70"/>
  <c r="D17" i="96"/>
  <c r="B49" i="70"/>
  <c r="D35" i="96"/>
  <c r="D69" i="86"/>
  <c r="C69" i="88"/>
  <c r="C67" i="87"/>
  <c r="C66" i="87" s="1"/>
  <c r="C65" i="87" s="1"/>
  <c r="C64" i="87" s="1"/>
  <c r="C63" i="87" s="1"/>
  <c r="C62" i="87" s="1"/>
  <c r="C61" i="87" s="1"/>
  <c r="B27" i="70"/>
  <c r="J27" i="70" s="1"/>
  <c r="D23" i="96"/>
  <c r="B36" i="70"/>
  <c r="D30" i="96"/>
  <c r="B56" i="70"/>
  <c r="C56" i="70" s="1"/>
  <c r="D37" i="96"/>
  <c r="B21" i="70"/>
  <c r="D19" i="96"/>
  <c r="G75" i="70"/>
  <c r="K75" i="70"/>
  <c r="H75" i="70"/>
  <c r="F72" i="70"/>
  <c r="L75" i="70"/>
  <c r="D75" i="70"/>
  <c r="M75" i="70"/>
  <c r="E75" i="70"/>
  <c r="I75" i="70"/>
  <c r="N72" i="70"/>
  <c r="AI40" i="23"/>
  <c r="D377" i="86"/>
  <c r="D376" i="86" s="1"/>
  <c r="D375" i="86" s="1"/>
  <c r="D374" i="86" s="1"/>
  <c r="D373" i="86" s="1"/>
  <c r="D372" i="86" s="1"/>
  <c r="D371" i="86" s="1"/>
  <c r="D1754" i="86"/>
  <c r="D1753" i="86" s="1"/>
  <c r="D1752" i="86" s="1"/>
  <c r="D1751" i="86" s="1"/>
  <c r="D1750" i="86" s="1"/>
  <c r="D1749" i="86" s="1"/>
  <c r="D1748" i="86" s="1"/>
  <c r="D1755" i="86"/>
  <c r="AI33" i="23"/>
  <c r="AI30" i="23" s="1"/>
  <c r="D363" i="86"/>
  <c r="D362" i="86" s="1"/>
  <c r="D361" i="86" s="1"/>
  <c r="D1995" i="86"/>
  <c r="D1994" i="86"/>
  <c r="D72" i="70"/>
  <c r="E72" i="70"/>
  <c r="K130" i="71"/>
  <c r="K131" i="71" s="1"/>
  <c r="AI17" i="23"/>
  <c r="AJ809" i="23"/>
  <c r="C72" i="70"/>
  <c r="M72" i="70"/>
  <c r="H72" i="70"/>
  <c r="E87" i="71"/>
  <c r="G87" i="71"/>
  <c r="AH41" i="23" s="1"/>
  <c r="B139" i="71"/>
  <c r="AK244" i="23"/>
  <c r="AK809" i="23"/>
  <c r="C139" i="71"/>
  <c r="B834" i="20"/>
  <c r="C7" i="74"/>
  <c r="AK717" i="23"/>
  <c r="J72" i="70"/>
  <c r="K72" i="70"/>
  <c r="K46" i="70"/>
  <c r="N46" i="70"/>
  <c r="D46" i="70"/>
  <c r="L46" i="70"/>
  <c r="J46" i="70"/>
  <c r="M46" i="70"/>
  <c r="G46" i="70"/>
  <c r="F46" i="70"/>
  <c r="H46" i="70"/>
  <c r="E46" i="70"/>
  <c r="I46" i="70"/>
  <c r="C46" i="70"/>
  <c r="I47" i="70"/>
  <c r="N47" i="70"/>
  <c r="H47" i="70"/>
  <c r="K47" i="70"/>
  <c r="D47" i="70"/>
  <c r="J47" i="70"/>
  <c r="L47" i="70"/>
  <c r="F47" i="70"/>
  <c r="G47" i="70"/>
  <c r="M47" i="70"/>
  <c r="E47" i="70"/>
  <c r="C47" i="70"/>
  <c r="L40" i="70"/>
  <c r="H40" i="70"/>
  <c r="K40" i="70"/>
  <c r="F40" i="70"/>
  <c r="G40" i="70"/>
  <c r="M40" i="70"/>
  <c r="C40" i="70"/>
  <c r="I40" i="70"/>
  <c r="J40" i="70"/>
  <c r="E40" i="70"/>
  <c r="D40" i="70"/>
  <c r="N40" i="70"/>
  <c r="F41" i="70"/>
  <c r="H41" i="70"/>
  <c r="I41" i="70"/>
  <c r="C41" i="70"/>
  <c r="N41" i="70"/>
  <c r="D41" i="70"/>
  <c r="L41" i="70"/>
  <c r="E41" i="70"/>
  <c r="G41" i="70"/>
  <c r="J41" i="70"/>
  <c r="K41" i="70"/>
  <c r="M41" i="70"/>
  <c r="J71" i="70"/>
  <c r="H71" i="70"/>
  <c r="C71" i="70"/>
  <c r="F71" i="70"/>
  <c r="E71" i="70"/>
  <c r="N71" i="70"/>
  <c r="G71" i="70"/>
  <c r="M71" i="70"/>
  <c r="L71" i="70"/>
  <c r="K71" i="70"/>
  <c r="D71" i="70"/>
  <c r="I71" i="70"/>
  <c r="D23" i="70"/>
  <c r="L23" i="70"/>
  <c r="C23" i="70"/>
  <c r="M23" i="70"/>
  <c r="K23" i="70"/>
  <c r="J23" i="70"/>
  <c r="E23" i="70"/>
  <c r="I23" i="70"/>
  <c r="H23" i="70"/>
  <c r="G23" i="70"/>
  <c r="N23" i="70"/>
  <c r="F23" i="70"/>
  <c r="D35" i="70"/>
  <c r="N35" i="70"/>
  <c r="I35" i="70"/>
  <c r="K35" i="70"/>
  <c r="J35" i="70"/>
  <c r="E35" i="70"/>
  <c r="H35" i="70"/>
  <c r="G35" i="70"/>
  <c r="F35" i="70"/>
  <c r="C35" i="70"/>
  <c r="L35" i="70"/>
  <c r="M35" i="70"/>
  <c r="M32" i="70"/>
  <c r="N32" i="70"/>
  <c r="J32" i="70"/>
  <c r="E32" i="70"/>
  <c r="G32" i="70"/>
  <c r="D32" i="70"/>
  <c r="D26" i="70"/>
  <c r="K26" i="70"/>
  <c r="J26" i="70"/>
  <c r="E26" i="70"/>
  <c r="H26" i="70"/>
  <c r="G26" i="70"/>
  <c r="F26" i="70"/>
  <c r="C26" i="70"/>
  <c r="M26" i="70"/>
  <c r="L26" i="70"/>
  <c r="I26" i="70"/>
  <c r="N26" i="70"/>
  <c r="D37" i="70"/>
  <c r="N37" i="70"/>
  <c r="I37" i="70"/>
  <c r="G37" i="70"/>
  <c r="F37" i="70"/>
  <c r="J37" i="70"/>
  <c r="C37" i="70"/>
  <c r="K37" i="70"/>
  <c r="E37" i="70"/>
  <c r="N19" i="70"/>
  <c r="K19" i="70"/>
  <c r="G19" i="70"/>
  <c r="F19" i="70"/>
  <c r="L19" i="70"/>
  <c r="D19" i="70"/>
  <c r="E19" i="70"/>
  <c r="J19" i="70"/>
  <c r="M19" i="70"/>
  <c r="C19" i="70"/>
  <c r="H19" i="70"/>
  <c r="I19" i="70"/>
  <c r="K11" i="70"/>
  <c r="L11" i="70"/>
  <c r="H11" i="70"/>
  <c r="D11" i="70"/>
  <c r="E11" i="70"/>
  <c r="F11" i="70"/>
  <c r="I11" i="70"/>
  <c r="J11" i="70"/>
  <c r="M11" i="70"/>
  <c r="N11" i="70"/>
  <c r="C11" i="70"/>
  <c r="G11" i="70"/>
  <c r="D34" i="70"/>
  <c r="L34" i="70"/>
  <c r="G34" i="70"/>
  <c r="F34" i="70"/>
  <c r="N34" i="70"/>
  <c r="I34" i="70"/>
  <c r="M34" i="70"/>
  <c r="K34" i="70"/>
  <c r="E34" i="70"/>
  <c r="J34" i="70"/>
  <c r="C34" i="70"/>
  <c r="H34" i="70"/>
  <c r="K55" i="70"/>
  <c r="E55" i="70"/>
  <c r="F55" i="70"/>
  <c r="H55" i="70"/>
  <c r="I55" i="70"/>
  <c r="C55" i="70"/>
  <c r="N55" i="70"/>
  <c r="D55" i="70"/>
  <c r="L55" i="70"/>
  <c r="M55" i="70"/>
  <c r="J55" i="70"/>
  <c r="G55" i="70"/>
  <c r="AJ717" i="23"/>
  <c r="C74" i="70"/>
  <c r="G74" i="70"/>
  <c r="G73" i="70" s="1"/>
  <c r="D74" i="70"/>
  <c r="D73" i="70" s="1"/>
  <c r="L74" i="70"/>
  <c r="H74" i="70"/>
  <c r="H73" i="70" s="1"/>
  <c r="B73" i="70"/>
  <c r="K74" i="70"/>
  <c r="K73" i="70" s="1"/>
  <c r="I74" i="70"/>
  <c r="M74" i="70"/>
  <c r="M73" i="70" s="1"/>
  <c r="J74" i="70"/>
  <c r="J73" i="70" s="1"/>
  <c r="N74" i="70"/>
  <c r="N73" i="70" s="1"/>
  <c r="F74" i="70"/>
  <c r="F73" i="70" s="1"/>
  <c r="E74" i="70"/>
  <c r="J44" i="70"/>
  <c r="K44" i="70"/>
  <c r="F44" i="70"/>
  <c r="E44" i="70"/>
  <c r="L44" i="70"/>
  <c r="I44" i="70"/>
  <c r="N44" i="70"/>
  <c r="G44" i="70"/>
  <c r="C44" i="70"/>
  <c r="M44" i="70"/>
  <c r="H44" i="70"/>
  <c r="D44" i="70"/>
  <c r="AK469" i="23"/>
  <c r="I39" i="70"/>
  <c r="J39" i="70"/>
  <c r="G39" i="70"/>
  <c r="M39" i="70"/>
  <c r="N39" i="70"/>
  <c r="K39" i="70"/>
  <c r="F39" i="70"/>
  <c r="H39" i="70"/>
  <c r="D39" i="70"/>
  <c r="L39" i="70"/>
  <c r="E39" i="70"/>
  <c r="C39" i="70"/>
  <c r="C73" i="70"/>
  <c r="L31" i="70"/>
  <c r="D31" i="70"/>
  <c r="H31" i="70"/>
  <c r="K31" i="70"/>
  <c r="J31" i="70"/>
  <c r="E31" i="70"/>
  <c r="C31" i="70"/>
  <c r="M31" i="70"/>
  <c r="F31" i="70"/>
  <c r="I31" i="70"/>
  <c r="G31" i="70"/>
  <c r="N31" i="70"/>
  <c r="Z84" i="23"/>
  <c r="Z66" i="23" s="1"/>
  <c r="L51" i="70"/>
  <c r="I51" i="70"/>
  <c r="H51" i="70"/>
  <c r="N51" i="70"/>
  <c r="G51" i="70"/>
  <c r="D51" i="70"/>
  <c r="J51" i="70"/>
  <c r="K51" i="70"/>
  <c r="F51" i="70"/>
  <c r="E51" i="70"/>
  <c r="M51" i="70"/>
  <c r="C51" i="70"/>
  <c r="N56" i="70"/>
  <c r="J56" i="70"/>
  <c r="F56" i="70"/>
  <c r="L56" i="70"/>
  <c r="G56" i="70"/>
  <c r="H56" i="70"/>
  <c r="I43" i="70"/>
  <c r="D43" i="70"/>
  <c r="F43" i="70"/>
  <c r="L43" i="70"/>
  <c r="N43" i="70"/>
  <c r="H43" i="70"/>
  <c r="K43" i="70"/>
  <c r="M43" i="70"/>
  <c r="C43" i="70"/>
  <c r="E43" i="70"/>
  <c r="G43" i="70"/>
  <c r="J43" i="70"/>
  <c r="M67" i="70"/>
  <c r="I67" i="70"/>
  <c r="E67" i="70"/>
  <c r="N67" i="70"/>
  <c r="H67" i="70"/>
  <c r="C67" i="70"/>
  <c r="L67" i="70"/>
  <c r="G67" i="70"/>
  <c r="K67" i="70"/>
  <c r="F67" i="70"/>
  <c r="J67" i="70"/>
  <c r="D67" i="70"/>
  <c r="B62" i="70"/>
  <c r="M68" i="70"/>
  <c r="M62" i="70" s="1"/>
  <c r="I68" i="70"/>
  <c r="E68" i="70"/>
  <c r="L68" i="70"/>
  <c r="G68" i="70"/>
  <c r="K68" i="70"/>
  <c r="K62" i="70" s="1"/>
  <c r="F68" i="70"/>
  <c r="J68" i="70"/>
  <c r="D68" i="70"/>
  <c r="C68" i="70"/>
  <c r="C62" i="70" s="1"/>
  <c r="N68" i="70"/>
  <c r="H68" i="70"/>
  <c r="N62" i="70"/>
  <c r="N27" i="70"/>
  <c r="F27" i="70"/>
  <c r="K27" i="70"/>
  <c r="C27" i="70"/>
  <c r="I27" i="70"/>
  <c r="E27" i="70"/>
  <c r="L27" i="70"/>
  <c r="D27" i="70"/>
  <c r="G27" i="70"/>
  <c r="N61" i="70"/>
  <c r="J61" i="70"/>
  <c r="J58" i="70" s="1"/>
  <c r="F61" i="70"/>
  <c r="F58" i="70" s="1"/>
  <c r="K61" i="70"/>
  <c r="K58" i="70" s="1"/>
  <c r="M61" i="70"/>
  <c r="M58" i="70" s="1"/>
  <c r="I61" i="70"/>
  <c r="E61" i="70"/>
  <c r="C61" i="70"/>
  <c r="C58" i="70" s="1"/>
  <c r="L61" i="70"/>
  <c r="L58" i="70" s="1"/>
  <c r="H61" i="70"/>
  <c r="H58" i="70" s="1"/>
  <c r="D61" i="70"/>
  <c r="D58" i="70" s="1"/>
  <c r="G61" i="70"/>
  <c r="G58" i="70" s="1"/>
  <c r="N58" i="70"/>
  <c r="I58" i="70"/>
  <c r="E58" i="70"/>
  <c r="N50" i="70"/>
  <c r="J50" i="70"/>
  <c r="F50" i="70"/>
  <c r="G50" i="70"/>
  <c r="M50" i="70"/>
  <c r="I50" i="70"/>
  <c r="E50" i="70"/>
  <c r="C50" i="70"/>
  <c r="L50" i="70"/>
  <c r="H50" i="70"/>
  <c r="D50" i="70"/>
  <c r="K50" i="70"/>
  <c r="N36" i="70"/>
  <c r="J36" i="70"/>
  <c r="F36" i="70"/>
  <c r="K36" i="70"/>
  <c r="M36" i="70"/>
  <c r="I36" i="70"/>
  <c r="E36" i="70"/>
  <c r="L36" i="70"/>
  <c r="H36" i="70"/>
  <c r="D36" i="70"/>
  <c r="G36" i="70"/>
  <c r="C36" i="70"/>
  <c r="N30" i="70"/>
  <c r="J30" i="70"/>
  <c r="F30" i="70"/>
  <c r="G30" i="70"/>
  <c r="M30" i="70"/>
  <c r="I30" i="70"/>
  <c r="E30" i="70"/>
  <c r="C30" i="70"/>
  <c r="L30" i="70"/>
  <c r="H30" i="70"/>
  <c r="D30" i="70"/>
  <c r="K30" i="70"/>
  <c r="AK102" i="23"/>
  <c r="N25" i="70"/>
  <c r="J25" i="70"/>
  <c r="F25" i="70"/>
  <c r="K25" i="70"/>
  <c r="M25" i="70"/>
  <c r="I25" i="70"/>
  <c r="E25" i="70"/>
  <c r="C25" i="70"/>
  <c r="L25" i="70"/>
  <c r="H25" i="70"/>
  <c r="D25" i="70"/>
  <c r="G25" i="70"/>
  <c r="K49" i="70"/>
  <c r="L49" i="70"/>
  <c r="F49" i="70"/>
  <c r="H49" i="70"/>
  <c r="D49" i="70"/>
  <c r="E49" i="70"/>
  <c r="J49" i="70"/>
  <c r="G49" i="70"/>
  <c r="C49" i="70"/>
  <c r="I49" i="70"/>
  <c r="N49" i="70"/>
  <c r="M49" i="70"/>
  <c r="N42" i="70"/>
  <c r="J42" i="70"/>
  <c r="F42" i="70"/>
  <c r="B38" i="70"/>
  <c r="K42" i="70"/>
  <c r="M42" i="70"/>
  <c r="I42" i="70"/>
  <c r="E42" i="70"/>
  <c r="C42" i="70"/>
  <c r="L42" i="70"/>
  <c r="H42" i="70"/>
  <c r="D42" i="70"/>
  <c r="G42" i="70"/>
  <c r="K22" i="70"/>
  <c r="G22" i="70"/>
  <c r="C22" i="70"/>
  <c r="L22" i="70"/>
  <c r="H22" i="70"/>
  <c r="D22" i="70"/>
  <c r="B18" i="70"/>
  <c r="N22" i="70"/>
  <c r="J22" i="70"/>
  <c r="F22" i="70"/>
  <c r="M22" i="70"/>
  <c r="I22" i="70"/>
  <c r="E22" i="70"/>
  <c r="K33" i="70"/>
  <c r="G33" i="70"/>
  <c r="C33" i="70"/>
  <c r="N33" i="70"/>
  <c r="J33" i="70"/>
  <c r="F33" i="70"/>
  <c r="L33" i="70"/>
  <c r="D33" i="70"/>
  <c r="M33" i="70"/>
  <c r="I33" i="70"/>
  <c r="E33" i="70"/>
  <c r="H33" i="70"/>
  <c r="D63" i="81"/>
  <c r="E63" i="81" s="1"/>
  <c r="F63" i="81" s="1"/>
  <c r="G18" i="63"/>
  <c r="K52" i="70"/>
  <c r="G52" i="70"/>
  <c r="C52" i="70"/>
  <c r="L52" i="70"/>
  <c r="N52" i="70"/>
  <c r="J52" i="70"/>
  <c r="F52" i="70"/>
  <c r="D52" i="70"/>
  <c r="M52" i="70"/>
  <c r="I52" i="70"/>
  <c r="E52" i="70"/>
  <c r="H52" i="70"/>
  <c r="M29" i="70"/>
  <c r="B28" i="70"/>
  <c r="N29" i="70"/>
  <c r="L29" i="70"/>
  <c r="I29" i="70"/>
  <c r="J29" i="70"/>
  <c r="G29" i="70"/>
  <c r="C29" i="70"/>
  <c r="E29" i="70"/>
  <c r="D29" i="70"/>
  <c r="K29" i="70"/>
  <c r="F29" i="70"/>
  <c r="H29" i="70"/>
  <c r="AJ469" i="23"/>
  <c r="D16" i="63" s="1"/>
  <c r="D59" i="81" s="1"/>
  <c r="E59" i="81" s="1"/>
  <c r="F59" i="81" s="1"/>
  <c r="S84" i="23"/>
  <c r="S66" i="23" s="1"/>
  <c r="AE84" i="23"/>
  <c r="AE66" i="23" s="1"/>
  <c r="K84" i="23"/>
  <c r="AJ86" i="23"/>
  <c r="AJ87" i="23"/>
  <c r="R84" i="23"/>
  <c r="R66" i="23" s="1"/>
  <c r="AJ102" i="23"/>
  <c r="D14" i="63" s="1"/>
  <c r="D55" i="81" s="1"/>
  <c r="E55" i="81" s="1"/>
  <c r="F55" i="81" s="1"/>
  <c r="AJ244" i="23"/>
  <c r="D15" i="63" s="1"/>
  <c r="D57" i="81" s="1"/>
  <c r="E57" i="81" s="1"/>
  <c r="F57" i="81" s="1"/>
  <c r="C834" i="20"/>
  <c r="J834" i="20"/>
  <c r="D834" i="20"/>
  <c r="K834" i="20"/>
  <c r="E834" i="20"/>
  <c r="H26" i="71"/>
  <c r="E26" i="71"/>
  <c r="G26" i="71"/>
  <c r="I26" i="71"/>
  <c r="C356" i="89" l="1"/>
  <c r="C355" i="89" s="1"/>
  <c r="C354" i="89" s="1"/>
  <c r="C353" i="89" s="1"/>
  <c r="C352" i="89" s="1"/>
  <c r="C351" i="89" s="1"/>
  <c r="C350" i="89" s="1"/>
  <c r="C2331" i="87"/>
  <c r="C2330" i="87" s="1"/>
  <c r="C2329" i="87" s="1"/>
  <c r="C2328" i="87" s="1"/>
  <c r="C2327" i="87" s="1"/>
  <c r="C2326" i="87" s="1"/>
  <c r="C2325" i="87" s="1"/>
  <c r="C20" i="70"/>
  <c r="G20" i="70"/>
  <c r="K20" i="70"/>
  <c r="N20" i="70"/>
  <c r="M20" i="70"/>
  <c r="L20" i="70"/>
  <c r="J20" i="70"/>
  <c r="I20" i="70"/>
  <c r="H20" i="70"/>
  <c r="F20" i="70"/>
  <c r="E20" i="70"/>
  <c r="D20" i="70"/>
  <c r="E24" i="70"/>
  <c r="K24" i="70"/>
  <c r="J24" i="70"/>
  <c r="L24" i="70"/>
  <c r="G24" i="70"/>
  <c r="F24" i="70"/>
  <c r="M24" i="70"/>
  <c r="H24" i="70"/>
  <c r="C24" i="70"/>
  <c r="I24" i="70"/>
  <c r="D24" i="70"/>
  <c r="N24" i="70"/>
  <c r="M56" i="70"/>
  <c r="E56" i="70"/>
  <c r="D56" i="70"/>
  <c r="E73" i="70"/>
  <c r="F32" i="70"/>
  <c r="K32" i="70"/>
  <c r="C32" i="70"/>
  <c r="N21" i="70"/>
  <c r="M21" i="70"/>
  <c r="L21" i="70"/>
  <c r="J21" i="70"/>
  <c r="I21" i="70"/>
  <c r="H21" i="70"/>
  <c r="H18" i="70" s="1"/>
  <c r="F21" i="70"/>
  <c r="E21" i="70"/>
  <c r="D21" i="70"/>
  <c r="D18" i="70" s="1"/>
  <c r="C21" i="70"/>
  <c r="K21" i="70"/>
  <c r="G21" i="70"/>
  <c r="C68" i="88"/>
  <c r="C67" i="88" s="1"/>
  <c r="C66" i="88" s="1"/>
  <c r="C65" i="88" s="1"/>
  <c r="C64" i="88" s="1"/>
  <c r="C63" i="88" s="1"/>
  <c r="D16" i="96"/>
  <c r="D24" i="96"/>
  <c r="D28" i="70"/>
  <c r="J18" i="70"/>
  <c r="L38" i="70"/>
  <c r="M38" i="70"/>
  <c r="J38" i="70"/>
  <c r="H27" i="70"/>
  <c r="M27" i="70"/>
  <c r="I56" i="70"/>
  <c r="K56" i="70"/>
  <c r="I73" i="70"/>
  <c r="L73" i="70"/>
  <c r="M37" i="70"/>
  <c r="H37" i="70"/>
  <c r="H32" i="70"/>
  <c r="I32" i="70"/>
  <c r="C27" i="89"/>
  <c r="C26" i="89" s="1"/>
  <c r="C25" i="89" s="1"/>
  <c r="C24" i="89" s="1"/>
  <c r="C23" i="89" s="1"/>
  <c r="C22" i="89" s="1"/>
  <c r="C21" i="89" s="1"/>
  <c r="C354" i="87"/>
  <c r="C353" i="87" s="1"/>
  <c r="C352" i="87" s="1"/>
  <c r="C351" i="87" s="1"/>
  <c r="C350" i="87" s="1"/>
  <c r="C349" i="87" s="1"/>
  <c r="C348" i="87" s="1"/>
  <c r="D1993" i="86"/>
  <c r="D1992" i="86" s="1"/>
  <c r="D1991" i="86" s="1"/>
  <c r="D1990" i="86" s="1"/>
  <c r="D1989" i="86" s="1"/>
  <c r="D1988" i="86" s="1"/>
  <c r="D68" i="86"/>
  <c r="D67" i="86" s="1"/>
  <c r="D66" i="86" s="1"/>
  <c r="D65" i="86" s="1"/>
  <c r="D64" i="86" s="1"/>
  <c r="D63" i="86" s="1"/>
  <c r="C621" i="87"/>
  <c r="C620" i="87" s="1"/>
  <c r="C619" i="87" s="1"/>
  <c r="C618" i="87" s="1"/>
  <c r="C617" i="87" s="1"/>
  <c r="C616" i="87" s="1"/>
  <c r="C34" i="89"/>
  <c r="C33" i="89" s="1"/>
  <c r="C32" i="89" s="1"/>
  <c r="C31" i="89" s="1"/>
  <c r="C30" i="89" s="1"/>
  <c r="C29" i="89" s="1"/>
  <c r="C28" i="89" s="1"/>
  <c r="C361" i="87"/>
  <c r="C360" i="87" s="1"/>
  <c r="C359" i="87" s="1"/>
  <c r="C358" i="87" s="1"/>
  <c r="C357" i="87" s="1"/>
  <c r="C356" i="87" s="1"/>
  <c r="C355" i="87" s="1"/>
  <c r="D360" i="86"/>
  <c r="D359" i="86" s="1"/>
  <c r="D358" i="86" s="1"/>
  <c r="D357" i="86" s="1"/>
  <c r="I62" i="70"/>
  <c r="AI15" i="23"/>
  <c r="AI10" i="23" s="1"/>
  <c r="D356" i="86"/>
  <c r="D355" i="86" s="1"/>
  <c r="D354" i="86" s="1"/>
  <c r="L62" i="70"/>
  <c r="AH40" i="23"/>
  <c r="D2333" i="86"/>
  <c r="D2332" i="86" s="1"/>
  <c r="D2331" i="86" s="1"/>
  <c r="K21" i="71"/>
  <c r="K22" i="71" s="1"/>
  <c r="AF17" i="23"/>
  <c r="AF35" i="23"/>
  <c r="AH17" i="23"/>
  <c r="AF41" i="23"/>
  <c r="E62" i="70"/>
  <c r="AF34" i="23"/>
  <c r="K132" i="71"/>
  <c r="K133" i="71" s="1"/>
  <c r="AI100" i="23" s="1"/>
  <c r="L18" i="70"/>
  <c r="C38" i="70"/>
  <c r="K38" i="70"/>
  <c r="M18" i="70"/>
  <c r="C18" i="70"/>
  <c r="D38" i="70"/>
  <c r="E38" i="70"/>
  <c r="J62" i="70"/>
  <c r="H62" i="70"/>
  <c r="N18" i="70"/>
  <c r="G38" i="70"/>
  <c r="N38" i="70"/>
  <c r="K28" i="70"/>
  <c r="N28" i="70"/>
  <c r="F18" i="70"/>
  <c r="H38" i="70"/>
  <c r="I38" i="70"/>
  <c r="F38" i="70"/>
  <c r="F62" i="70"/>
  <c r="D62" i="70"/>
  <c r="G62" i="70"/>
  <c r="G18" i="70"/>
  <c r="K18" i="70"/>
  <c r="L28" i="70"/>
  <c r="E28" i="70"/>
  <c r="F28" i="70"/>
  <c r="C28" i="70"/>
  <c r="E18" i="70"/>
  <c r="I18" i="70"/>
  <c r="D95" i="81"/>
  <c r="E95" i="81" s="1"/>
  <c r="F95" i="81" s="1"/>
  <c r="D91" i="81"/>
  <c r="E91" i="81" s="1"/>
  <c r="F91" i="81" s="1"/>
  <c r="G28" i="70"/>
  <c r="J28" i="70"/>
  <c r="H28" i="70"/>
  <c r="I28" i="70"/>
  <c r="M28" i="70"/>
  <c r="D99" i="81"/>
  <c r="E99" i="81" s="1"/>
  <c r="F99" i="81" s="1"/>
  <c r="D93" i="81"/>
  <c r="E93" i="81" s="1"/>
  <c r="F93" i="81" s="1"/>
  <c r="K66" i="23"/>
  <c r="AJ66" i="23" s="1"/>
  <c r="AJ84" i="23"/>
  <c r="M715" i="20"/>
  <c r="I715" i="20"/>
  <c r="I714" i="20"/>
  <c r="M681" i="20"/>
  <c r="M701" i="20" s="1"/>
  <c r="AA35" i="23" s="1"/>
  <c r="I681" i="20"/>
  <c r="I701" i="20" s="1"/>
  <c r="AA41" i="23" s="1"/>
  <c r="F681" i="20"/>
  <c r="M655" i="20"/>
  <c r="I656" i="20"/>
  <c r="I655" i="20"/>
  <c r="I653" i="20"/>
  <c r="I652" i="20"/>
  <c r="I651" i="20"/>
  <c r="I650" i="20"/>
  <c r="I649" i="20"/>
  <c r="I648" i="20"/>
  <c r="I647" i="20"/>
  <c r="L613" i="20"/>
  <c r="L633" i="20" s="1"/>
  <c r="Y34" i="23" s="1"/>
  <c r="I572" i="20"/>
  <c r="I586" i="20" s="1"/>
  <c r="X41" i="23" s="1"/>
  <c r="L253" i="20"/>
  <c r="I120" i="20"/>
  <c r="I119" i="20"/>
  <c r="I118" i="20"/>
  <c r="I117" i="20"/>
  <c r="I116" i="20"/>
  <c r="M820" i="20"/>
  <c r="M823" i="20"/>
  <c r="L823" i="20"/>
  <c r="I823" i="20"/>
  <c r="F823" i="20"/>
  <c r="G823" i="20" s="1"/>
  <c r="M822" i="20"/>
  <c r="L822" i="20"/>
  <c r="I822" i="20"/>
  <c r="F822" i="20"/>
  <c r="G822" i="20" s="1"/>
  <c r="F820" i="20"/>
  <c r="G820" i="20" s="1"/>
  <c r="L820" i="20"/>
  <c r="F819" i="20"/>
  <c r="G819" i="20" s="1"/>
  <c r="L819" i="20"/>
  <c r="M819" i="20"/>
  <c r="I824" i="20"/>
  <c r="I821" i="20"/>
  <c r="I820" i="20"/>
  <c r="I819" i="20"/>
  <c r="I818" i="20"/>
  <c r="I817" i="20"/>
  <c r="I816" i="20"/>
  <c r="I815" i="20"/>
  <c r="M818" i="20"/>
  <c r="L818" i="20"/>
  <c r="F818" i="20"/>
  <c r="G818" i="20" s="1"/>
  <c r="M817" i="20"/>
  <c r="L817" i="20"/>
  <c r="F817" i="20"/>
  <c r="G817" i="20" s="1"/>
  <c r="M816" i="20"/>
  <c r="L816" i="20"/>
  <c r="F816" i="20"/>
  <c r="G816" i="20" s="1"/>
  <c r="M786" i="20"/>
  <c r="M785" i="20"/>
  <c r="M784" i="20"/>
  <c r="M782" i="20"/>
  <c r="M781" i="20"/>
  <c r="M780" i="20"/>
  <c r="I786" i="20"/>
  <c r="I785" i="20"/>
  <c r="L785" i="20"/>
  <c r="F785" i="20"/>
  <c r="G785" i="20" s="1"/>
  <c r="I748" i="20"/>
  <c r="M748" i="20"/>
  <c r="L748" i="20"/>
  <c r="F748" i="20"/>
  <c r="G748" i="20" s="1"/>
  <c r="M714" i="20"/>
  <c r="M652" i="20"/>
  <c r="M651" i="20"/>
  <c r="M650" i="20"/>
  <c r="M649" i="20"/>
  <c r="M648" i="20"/>
  <c r="M647" i="20"/>
  <c r="M646" i="20"/>
  <c r="M656" i="20"/>
  <c r="L656" i="20"/>
  <c r="F656" i="20"/>
  <c r="G656" i="20" s="1"/>
  <c r="L655" i="20"/>
  <c r="F655" i="20"/>
  <c r="G655" i="20" s="1"/>
  <c r="F653" i="20"/>
  <c r="G653" i="20" s="1"/>
  <c r="L653" i="20"/>
  <c r="M653" i="20"/>
  <c r="L652" i="20"/>
  <c r="F652" i="20"/>
  <c r="G652" i="20" s="1"/>
  <c r="L651" i="20"/>
  <c r="F651" i="20"/>
  <c r="G651" i="20" s="1"/>
  <c r="L650" i="20"/>
  <c r="F650" i="20"/>
  <c r="G650" i="20" s="1"/>
  <c r="L649" i="20"/>
  <c r="F649" i="20"/>
  <c r="G649" i="20" s="1"/>
  <c r="L648" i="20"/>
  <c r="F648" i="20"/>
  <c r="G648" i="20" s="1"/>
  <c r="M613" i="20"/>
  <c r="M633" i="20" s="1"/>
  <c r="Y35" i="23" s="1"/>
  <c r="M572" i="20"/>
  <c r="M586" i="20" s="1"/>
  <c r="X35" i="23" s="1"/>
  <c r="M537" i="20"/>
  <c r="M539" i="20"/>
  <c r="L539" i="20"/>
  <c r="I539" i="20"/>
  <c r="F539" i="20"/>
  <c r="G539" i="20" s="1"/>
  <c r="M506" i="20"/>
  <c r="M505" i="20"/>
  <c r="M503" i="20"/>
  <c r="M470" i="20"/>
  <c r="M468" i="20"/>
  <c r="M434" i="20"/>
  <c r="I411" i="20"/>
  <c r="I410" i="20"/>
  <c r="I409" i="20"/>
  <c r="I408" i="20"/>
  <c r="I407" i="20"/>
  <c r="I406" i="20"/>
  <c r="I405" i="20"/>
  <c r="I404" i="20"/>
  <c r="I403" i="20"/>
  <c r="I402" i="20"/>
  <c r="I401" i="20"/>
  <c r="I400" i="20"/>
  <c r="I399" i="20"/>
  <c r="I398" i="20"/>
  <c r="I397" i="20"/>
  <c r="I396" i="20"/>
  <c r="I395" i="20"/>
  <c r="I394" i="20"/>
  <c r="I393" i="20"/>
  <c r="I392" i="20"/>
  <c r="I391" i="20"/>
  <c r="I390" i="20"/>
  <c r="I389" i="20"/>
  <c r="I388" i="20"/>
  <c r="I387" i="20"/>
  <c r="I386" i="20"/>
  <c r="I385" i="20"/>
  <c r="I384" i="20"/>
  <c r="I383" i="20"/>
  <c r="I382" i="20"/>
  <c r="I381" i="20"/>
  <c r="I380" i="20"/>
  <c r="I379" i="20"/>
  <c r="I378" i="20"/>
  <c r="I377" i="20"/>
  <c r="I376" i="20"/>
  <c r="M409" i="20"/>
  <c r="M408" i="20"/>
  <c r="M407" i="20"/>
  <c r="M406" i="20"/>
  <c r="M405" i="20"/>
  <c r="M404" i="20"/>
  <c r="M403" i="20"/>
  <c r="M402" i="20"/>
  <c r="M401" i="20"/>
  <c r="M400" i="20"/>
  <c r="M399" i="20"/>
  <c r="M398" i="20"/>
  <c r="M397" i="20"/>
  <c r="M396" i="20"/>
  <c r="M395" i="20"/>
  <c r="M394" i="20"/>
  <c r="M393" i="20"/>
  <c r="M392" i="20"/>
  <c r="M391" i="20"/>
  <c r="M390" i="20"/>
  <c r="M389" i="20"/>
  <c r="M388" i="20"/>
  <c r="M387" i="20"/>
  <c r="M386" i="20"/>
  <c r="M385" i="20"/>
  <c r="M384" i="20"/>
  <c r="M383" i="20"/>
  <c r="M382" i="20"/>
  <c r="M381" i="20"/>
  <c r="M380" i="20"/>
  <c r="M379" i="20"/>
  <c r="M378" i="20"/>
  <c r="M377" i="20"/>
  <c r="M376" i="20"/>
  <c r="M375" i="20"/>
  <c r="M374" i="20"/>
  <c r="L376" i="20"/>
  <c r="F376" i="20"/>
  <c r="G376" i="20" s="1"/>
  <c r="M411" i="20"/>
  <c r="L411" i="20"/>
  <c r="F411" i="20"/>
  <c r="G411" i="20" s="1"/>
  <c r="M410" i="20"/>
  <c r="L410" i="20"/>
  <c r="F410" i="20"/>
  <c r="G410" i="20" s="1"/>
  <c r="F409" i="20"/>
  <c r="G409" i="20" s="1"/>
  <c r="L409" i="20"/>
  <c r="F408" i="20"/>
  <c r="G408" i="20" s="1"/>
  <c r="L408" i="20"/>
  <c r="F407" i="20"/>
  <c r="G407" i="20" s="1"/>
  <c r="L407" i="20"/>
  <c r="L406" i="20"/>
  <c r="F406" i="20"/>
  <c r="G406" i="20" s="1"/>
  <c r="L405" i="20"/>
  <c r="F405" i="20"/>
  <c r="G405" i="20" s="1"/>
  <c r="L404" i="20"/>
  <c r="F404" i="20"/>
  <c r="G404" i="20" s="1"/>
  <c r="L403" i="20"/>
  <c r="F403" i="20"/>
  <c r="G403" i="20" s="1"/>
  <c r="L402" i="20"/>
  <c r="F402" i="20"/>
  <c r="G402" i="20" s="1"/>
  <c r="L401" i="20"/>
  <c r="F401" i="20"/>
  <c r="G401" i="20" s="1"/>
  <c r="L400" i="20"/>
  <c r="F400" i="20"/>
  <c r="G400" i="20" s="1"/>
  <c r="L399" i="20"/>
  <c r="F399" i="20"/>
  <c r="G399" i="20" s="1"/>
  <c r="L398" i="20"/>
  <c r="F398" i="20"/>
  <c r="G398" i="20" s="1"/>
  <c r="L397" i="20"/>
  <c r="F397" i="20"/>
  <c r="G397" i="20" s="1"/>
  <c r="L396" i="20"/>
  <c r="F396" i="20"/>
  <c r="G396" i="20" s="1"/>
  <c r="L395" i="20"/>
  <c r="F395" i="20"/>
  <c r="G395" i="20" s="1"/>
  <c r="L394" i="20"/>
  <c r="F394" i="20"/>
  <c r="G394" i="20" s="1"/>
  <c r="L393" i="20"/>
  <c r="F393" i="20"/>
  <c r="G393" i="20" s="1"/>
  <c r="L392" i="20"/>
  <c r="F392" i="20"/>
  <c r="G392" i="20" s="1"/>
  <c r="L391" i="20"/>
  <c r="F391" i="20"/>
  <c r="G391" i="20" s="1"/>
  <c r="L390" i="20"/>
  <c r="F390" i="20"/>
  <c r="G390" i="20" s="1"/>
  <c r="L389" i="20"/>
  <c r="F389" i="20"/>
  <c r="G389" i="20" s="1"/>
  <c r="L388" i="20"/>
  <c r="F388" i="20"/>
  <c r="G388" i="20" s="1"/>
  <c r="L387" i="20"/>
  <c r="F387" i="20"/>
  <c r="G387" i="20" s="1"/>
  <c r="L386" i="20"/>
  <c r="F386" i="20"/>
  <c r="G386" i="20" s="1"/>
  <c r="L385" i="20"/>
  <c r="F385" i="20"/>
  <c r="G385" i="20" s="1"/>
  <c r="L384" i="20"/>
  <c r="F384" i="20"/>
  <c r="G384" i="20" s="1"/>
  <c r="F383" i="20"/>
  <c r="G383" i="20" s="1"/>
  <c r="L383" i="20"/>
  <c r="L382" i="20"/>
  <c r="F382" i="20"/>
  <c r="G382" i="20" s="1"/>
  <c r="F381" i="20"/>
  <c r="G381" i="20" s="1"/>
  <c r="L381" i="20"/>
  <c r="L380" i="20"/>
  <c r="F380" i="20"/>
  <c r="G380" i="20" s="1"/>
  <c r="L379" i="20"/>
  <c r="F379" i="20"/>
  <c r="G379" i="20" s="1"/>
  <c r="L378" i="20"/>
  <c r="F378" i="20"/>
  <c r="G378" i="20" s="1"/>
  <c r="L377" i="20"/>
  <c r="F377" i="20"/>
  <c r="G377" i="20" s="1"/>
  <c r="M355" i="20"/>
  <c r="M354" i="20"/>
  <c r="M353" i="20"/>
  <c r="M352" i="20"/>
  <c r="M351" i="20"/>
  <c r="M350" i="20"/>
  <c r="M349" i="20"/>
  <c r="M348" i="20"/>
  <c r="M347" i="20"/>
  <c r="M346" i="20"/>
  <c r="M345" i="20"/>
  <c r="M344" i="20"/>
  <c r="M343" i="20"/>
  <c r="M342" i="20"/>
  <c r="M341" i="20"/>
  <c r="L355" i="20"/>
  <c r="I355" i="20"/>
  <c r="F355" i="20"/>
  <c r="G355" i="20" s="1"/>
  <c r="L354" i="20"/>
  <c r="I354" i="20"/>
  <c r="F354" i="20"/>
  <c r="G354" i="20" s="1"/>
  <c r="L353" i="20"/>
  <c r="I353" i="20"/>
  <c r="F353" i="20"/>
  <c r="G353" i="20" s="1"/>
  <c r="L352" i="20"/>
  <c r="I352" i="20"/>
  <c r="F352" i="20"/>
  <c r="G352" i="20" s="1"/>
  <c r="L351" i="20"/>
  <c r="I351" i="20"/>
  <c r="F351" i="20"/>
  <c r="G351" i="20" s="1"/>
  <c r="L350" i="20"/>
  <c r="I350" i="20"/>
  <c r="F350" i="20"/>
  <c r="G350" i="20" s="1"/>
  <c r="L349" i="20"/>
  <c r="I349" i="20"/>
  <c r="F349" i="20"/>
  <c r="G349" i="20" s="1"/>
  <c r="L348" i="20"/>
  <c r="I348" i="20"/>
  <c r="F348" i="20"/>
  <c r="G348" i="20" s="1"/>
  <c r="L347" i="20"/>
  <c r="I347" i="20"/>
  <c r="F347" i="20"/>
  <c r="G347" i="20" s="1"/>
  <c r="L346" i="20"/>
  <c r="I346" i="20"/>
  <c r="F346" i="20"/>
  <c r="G346" i="20" s="1"/>
  <c r="L345" i="20"/>
  <c r="I345" i="20"/>
  <c r="F345" i="20"/>
  <c r="G345" i="20" s="1"/>
  <c r="L344" i="20"/>
  <c r="I344" i="20"/>
  <c r="F344" i="20"/>
  <c r="G344" i="20" s="1"/>
  <c r="M315" i="20"/>
  <c r="M314" i="20"/>
  <c r="M313" i="20"/>
  <c r="M312" i="20"/>
  <c r="M310" i="20"/>
  <c r="M279" i="20"/>
  <c r="M300" i="20" s="1"/>
  <c r="P35" i="23" s="1"/>
  <c r="L279" i="20"/>
  <c r="L300" i="20" s="1"/>
  <c r="P34" i="23" s="1"/>
  <c r="I279" i="20"/>
  <c r="I300" i="20" s="1"/>
  <c r="P41" i="23" s="1"/>
  <c r="F279" i="20"/>
  <c r="M254" i="20"/>
  <c r="M253" i="20"/>
  <c r="M252" i="20"/>
  <c r="M250" i="20"/>
  <c r="L254" i="20"/>
  <c r="I254" i="20"/>
  <c r="F254" i="20"/>
  <c r="G254" i="20" s="1"/>
  <c r="I253" i="20"/>
  <c r="F253" i="20"/>
  <c r="G253" i="20" s="1"/>
  <c r="M215" i="20"/>
  <c r="M233" i="20" s="1"/>
  <c r="N35" i="23" s="1"/>
  <c r="M187" i="20"/>
  <c r="M186" i="20"/>
  <c r="M185" i="20"/>
  <c r="M184" i="20"/>
  <c r="M183" i="20"/>
  <c r="M182" i="20"/>
  <c r="M181" i="20"/>
  <c r="M180" i="20"/>
  <c r="M151" i="20"/>
  <c r="M150" i="20"/>
  <c r="M148" i="20"/>
  <c r="L151" i="20"/>
  <c r="I151" i="20"/>
  <c r="F151" i="20"/>
  <c r="G151" i="20" s="1"/>
  <c r="M114" i="20"/>
  <c r="M118" i="20"/>
  <c r="M117" i="20"/>
  <c r="M116" i="20"/>
  <c r="M115" i="20"/>
  <c r="M119" i="20"/>
  <c r="L119" i="20"/>
  <c r="F119" i="20"/>
  <c r="G119" i="20" s="1"/>
  <c r="L118" i="20"/>
  <c r="F118" i="20"/>
  <c r="G118" i="20" s="1"/>
  <c r="L117" i="20"/>
  <c r="F117" i="20"/>
  <c r="G117" i="20" s="1"/>
  <c r="M120" i="20"/>
  <c r="L120" i="20"/>
  <c r="F120" i="20"/>
  <c r="G120" i="20" s="1"/>
  <c r="L116" i="20"/>
  <c r="F116" i="20"/>
  <c r="G116" i="20" s="1"/>
  <c r="M21" i="20"/>
  <c r="M20" i="20"/>
  <c r="M19" i="20"/>
  <c r="M18" i="20"/>
  <c r="M17" i="20"/>
  <c r="M16" i="20"/>
  <c r="M15" i="20"/>
  <c r="L21" i="20"/>
  <c r="I21" i="20"/>
  <c r="F21" i="20"/>
  <c r="G21" i="20" s="1"/>
  <c r="D190" i="86" l="1"/>
  <c r="D189" i="86" s="1"/>
  <c r="D188" i="86" s="1"/>
  <c r="D187" i="86" s="1"/>
  <c r="D186" i="86" s="1"/>
  <c r="D185" i="86" s="1"/>
  <c r="D184" i="86" s="1"/>
  <c r="C190" i="88"/>
  <c r="C189" i="88" s="1"/>
  <c r="C188" i="88" s="1"/>
  <c r="C187" i="88" s="1"/>
  <c r="C186" i="88" s="1"/>
  <c r="C185" i="88" s="1"/>
  <c r="C184" i="88" s="1"/>
  <c r="C188" i="87"/>
  <c r="C187" i="87" s="1"/>
  <c r="C186" i="87" s="1"/>
  <c r="C185" i="87" s="1"/>
  <c r="C184" i="87" s="1"/>
  <c r="C183" i="87" s="1"/>
  <c r="C182" i="87" s="1"/>
  <c r="D835" i="86"/>
  <c r="D834" i="86" s="1"/>
  <c r="D833" i="86" s="1"/>
  <c r="C782" i="88"/>
  <c r="C781" i="88" s="1"/>
  <c r="C780" i="88" s="1"/>
  <c r="C779" i="88" s="1"/>
  <c r="C778" i="88" s="1"/>
  <c r="C777" i="88" s="1"/>
  <c r="C776" i="88" s="1"/>
  <c r="C833" i="87"/>
  <c r="C832" i="87" s="1"/>
  <c r="C831" i="87" s="1"/>
  <c r="C830" i="87" s="1"/>
  <c r="C829" i="87" s="1"/>
  <c r="C828" i="87" s="1"/>
  <c r="C827" i="87" s="1"/>
  <c r="D317" i="86"/>
  <c r="D316" i="86" s="1"/>
  <c r="D315" i="86" s="1"/>
  <c r="C317" i="88"/>
  <c r="C316" i="88" s="1"/>
  <c r="C315" i="88" s="1"/>
  <c r="C314" i="88" s="1"/>
  <c r="C313" i="88" s="1"/>
  <c r="C312" i="88" s="1"/>
  <c r="C311" i="88" s="1"/>
  <c r="C315" i="87"/>
  <c r="C314" i="87" s="1"/>
  <c r="C313" i="87" s="1"/>
  <c r="C312" i="87" s="1"/>
  <c r="C311" i="87" s="1"/>
  <c r="C310" i="87" s="1"/>
  <c r="C309" i="87" s="1"/>
  <c r="D714" i="86"/>
  <c r="D713" i="86" s="1"/>
  <c r="D712" i="86" s="1"/>
  <c r="D711" i="86" s="1"/>
  <c r="D710" i="86" s="1"/>
  <c r="D709" i="86" s="1"/>
  <c r="D708" i="86" s="1"/>
  <c r="C661" i="88"/>
  <c r="C660" i="88" s="1"/>
  <c r="C659" i="88" s="1"/>
  <c r="C658" i="88" s="1"/>
  <c r="C657" i="88" s="1"/>
  <c r="C656" i="88" s="1"/>
  <c r="C655" i="88" s="1"/>
  <c r="C712" i="87"/>
  <c r="C711" i="87" s="1"/>
  <c r="C710" i="87" s="1"/>
  <c r="C709" i="87" s="1"/>
  <c r="C708" i="87" s="1"/>
  <c r="C707" i="87" s="1"/>
  <c r="C706" i="87" s="1"/>
  <c r="C55" i="89"/>
  <c r="C54" i="89" s="1"/>
  <c r="C53" i="89" s="1"/>
  <c r="C52" i="89" s="1"/>
  <c r="C51" i="89" s="1"/>
  <c r="C50" i="89" s="1"/>
  <c r="C49" i="89" s="1"/>
  <c r="C382" i="87"/>
  <c r="C381" i="87" s="1"/>
  <c r="C380" i="87" s="1"/>
  <c r="C379" i="87" s="1"/>
  <c r="C378" i="87" s="1"/>
  <c r="C377" i="87" s="1"/>
  <c r="C376" i="87" s="1"/>
  <c r="C335" i="89"/>
  <c r="C334" i="89" s="1"/>
  <c r="C333" i="89" s="1"/>
  <c r="C332" i="89" s="1"/>
  <c r="C331" i="89" s="1"/>
  <c r="C330" i="89" s="1"/>
  <c r="C329" i="89" s="1"/>
  <c r="C2310" i="87"/>
  <c r="C2309" i="87" s="1"/>
  <c r="C2308" i="87" s="1"/>
  <c r="C2307" i="87" s="1"/>
  <c r="C2306" i="87" s="1"/>
  <c r="C2305" i="87" s="1"/>
  <c r="C2304" i="87" s="1"/>
  <c r="C347" i="87"/>
  <c r="C346" i="87" s="1"/>
  <c r="C345" i="87" s="1"/>
  <c r="C344" i="87" s="1"/>
  <c r="D842" i="86"/>
  <c r="D841" i="86" s="1"/>
  <c r="D840" i="86" s="1"/>
  <c r="C789" i="88"/>
  <c r="C788" i="88" s="1"/>
  <c r="C787" i="88" s="1"/>
  <c r="C786" i="88" s="1"/>
  <c r="C785" i="88" s="1"/>
  <c r="C784" i="88" s="1"/>
  <c r="C783" i="88" s="1"/>
  <c r="C840" i="87"/>
  <c r="C839" i="87" s="1"/>
  <c r="C838" i="87" s="1"/>
  <c r="C837" i="87" s="1"/>
  <c r="C836" i="87" s="1"/>
  <c r="C835" i="87" s="1"/>
  <c r="C834" i="87" s="1"/>
  <c r="B14" i="70"/>
  <c r="D14" i="96"/>
  <c r="C191" i="89"/>
  <c r="C190" i="89" s="1"/>
  <c r="C189" i="89" s="1"/>
  <c r="C188" i="89" s="1"/>
  <c r="C187" i="89" s="1"/>
  <c r="C186" i="89" s="1"/>
  <c r="C185" i="89" s="1"/>
  <c r="C1806" i="87"/>
  <c r="C1805" i="87" s="1"/>
  <c r="C1804" i="87" s="1"/>
  <c r="C1803" i="87" s="1"/>
  <c r="C1802" i="87" s="1"/>
  <c r="C1801" i="87" s="1"/>
  <c r="C1800" i="87" s="1"/>
  <c r="D1815" i="86"/>
  <c r="C198" i="89"/>
  <c r="C197" i="89" s="1"/>
  <c r="C196" i="89" s="1"/>
  <c r="C195" i="89" s="1"/>
  <c r="C194" i="89" s="1"/>
  <c r="C193" i="89" s="1"/>
  <c r="C192" i="89" s="1"/>
  <c r="C1813" i="87"/>
  <c r="C1812" i="87" s="1"/>
  <c r="C1811" i="87" s="1"/>
  <c r="C1810" i="87" s="1"/>
  <c r="C1809" i="87" s="1"/>
  <c r="C1808" i="87" s="1"/>
  <c r="C1807" i="87" s="1"/>
  <c r="C20" i="89"/>
  <c r="C19" i="89" s="1"/>
  <c r="C18" i="89" s="1"/>
  <c r="C17" i="89" s="1"/>
  <c r="C1066" i="88"/>
  <c r="C1065" i="88" s="1"/>
  <c r="C1064" i="88" s="1"/>
  <c r="C1063" i="88" s="1"/>
  <c r="C1062" i="88" s="1"/>
  <c r="C1061" i="88" s="1"/>
  <c r="C1060" i="88" s="1"/>
  <c r="C1204" i="87"/>
  <c r="C1203" i="87" s="1"/>
  <c r="C1202" i="87" s="1"/>
  <c r="C1201" i="87" s="1"/>
  <c r="C1200" i="87" s="1"/>
  <c r="C1199" i="87" s="1"/>
  <c r="C1198" i="87" s="1"/>
  <c r="C184" i="89"/>
  <c r="C183" i="89" s="1"/>
  <c r="C182" i="89" s="1"/>
  <c r="C181" i="89" s="1"/>
  <c r="C180" i="89" s="1"/>
  <c r="C179" i="89" s="1"/>
  <c r="C178" i="89" s="1"/>
  <c r="C1799" i="87"/>
  <c r="C1798" i="87" s="1"/>
  <c r="C1797" i="87" s="1"/>
  <c r="C1796" i="87" s="1"/>
  <c r="C1795" i="87" s="1"/>
  <c r="C1794" i="87" s="1"/>
  <c r="C1793" i="87" s="1"/>
  <c r="C796" i="88"/>
  <c r="C795" i="88" s="1"/>
  <c r="C794" i="88" s="1"/>
  <c r="C793" i="88" s="1"/>
  <c r="C792" i="88" s="1"/>
  <c r="C791" i="88" s="1"/>
  <c r="C790" i="88" s="1"/>
  <c r="C847" i="87"/>
  <c r="C846" i="87" s="1"/>
  <c r="C845" i="87" s="1"/>
  <c r="C844" i="87" s="1"/>
  <c r="C843" i="87" s="1"/>
  <c r="C842" i="87" s="1"/>
  <c r="C841" i="87" s="1"/>
  <c r="D1199" i="86"/>
  <c r="D1198" i="86" s="1"/>
  <c r="D1197" i="86" s="1"/>
  <c r="D1196" i="86" s="1"/>
  <c r="D1195" i="86" s="1"/>
  <c r="D1194" i="86" s="1"/>
  <c r="D1193" i="86" s="1"/>
  <c r="C1059" i="88"/>
  <c r="C1058" i="88" s="1"/>
  <c r="C1057" i="88" s="1"/>
  <c r="C1056" i="88" s="1"/>
  <c r="C1055" i="88" s="1"/>
  <c r="C1054" i="88" s="1"/>
  <c r="C1053" i="88" s="1"/>
  <c r="C1197" i="87"/>
  <c r="C1196" i="87" s="1"/>
  <c r="C1195" i="87" s="1"/>
  <c r="C1194" i="87" s="1"/>
  <c r="C1193" i="87" s="1"/>
  <c r="C1192" i="87" s="1"/>
  <c r="C1191" i="87" s="1"/>
  <c r="D310" i="86"/>
  <c r="D309" i="86" s="1"/>
  <c r="D308" i="86" s="1"/>
  <c r="C310" i="88"/>
  <c r="C309" i="88" s="1"/>
  <c r="C308" i="88" s="1"/>
  <c r="C307" i="88" s="1"/>
  <c r="C306" i="88" s="1"/>
  <c r="C305" i="88" s="1"/>
  <c r="C304" i="88" s="1"/>
  <c r="C308" i="87"/>
  <c r="C307" i="87" s="1"/>
  <c r="C306" i="87" s="1"/>
  <c r="C305" i="87" s="1"/>
  <c r="C304" i="87" s="1"/>
  <c r="C303" i="87" s="1"/>
  <c r="C302" i="87" s="1"/>
  <c r="C668" i="88"/>
  <c r="C667" i="88" s="1"/>
  <c r="C666" i="88" s="1"/>
  <c r="C665" i="88" s="1"/>
  <c r="C664" i="88" s="1"/>
  <c r="C663" i="88" s="1"/>
  <c r="C662" i="88" s="1"/>
  <c r="C719" i="87"/>
  <c r="C718" i="87" s="1"/>
  <c r="C717" i="87" s="1"/>
  <c r="C716" i="87" s="1"/>
  <c r="C715" i="87" s="1"/>
  <c r="C714" i="87" s="1"/>
  <c r="C713" i="87" s="1"/>
  <c r="C205" i="89"/>
  <c r="C204" i="89" s="1"/>
  <c r="C203" i="89" s="1"/>
  <c r="C202" i="89" s="1"/>
  <c r="C201" i="89" s="1"/>
  <c r="C200" i="89" s="1"/>
  <c r="C199" i="89" s="1"/>
  <c r="C1820" i="87"/>
  <c r="C1819" i="87" s="1"/>
  <c r="C1818" i="87" s="1"/>
  <c r="C1817" i="87" s="1"/>
  <c r="C1816" i="87" s="1"/>
  <c r="C1815" i="87" s="1"/>
  <c r="C1814" i="87" s="1"/>
  <c r="D353" i="86"/>
  <c r="D352" i="86" s="1"/>
  <c r="D351" i="86" s="1"/>
  <c r="D350" i="86" s="1"/>
  <c r="D2330" i="86"/>
  <c r="D2329" i="86" s="1"/>
  <c r="D2328" i="86" s="1"/>
  <c r="D2327" i="86" s="1"/>
  <c r="D314" i="86"/>
  <c r="D313" i="86" s="1"/>
  <c r="D312" i="86" s="1"/>
  <c r="D311" i="86" s="1"/>
  <c r="D307" i="86"/>
  <c r="D306" i="86" s="1"/>
  <c r="D305" i="86" s="1"/>
  <c r="D304" i="86" s="1"/>
  <c r="D839" i="86"/>
  <c r="D838" i="86" s="1"/>
  <c r="D837" i="86" s="1"/>
  <c r="D836" i="86" s="1"/>
  <c r="D832" i="86"/>
  <c r="D831" i="86" s="1"/>
  <c r="D830" i="86" s="1"/>
  <c r="D829" i="86" s="1"/>
  <c r="AF33" i="23"/>
  <c r="D1808" i="86"/>
  <c r="X40" i="23"/>
  <c r="D1206" i="86"/>
  <c r="D1205" i="86" s="1"/>
  <c r="D1204" i="86" s="1"/>
  <c r="D1203" i="86" s="1"/>
  <c r="D1202" i="86" s="1"/>
  <c r="D1201" i="86" s="1"/>
  <c r="D1200" i="86" s="1"/>
  <c r="AF15" i="23"/>
  <c r="AF10" i="23" s="1"/>
  <c r="D1801" i="86"/>
  <c r="P40" i="23"/>
  <c r="D849" i="86"/>
  <c r="D848" i="86" s="1"/>
  <c r="D847" i="86" s="1"/>
  <c r="D846" i="86" s="1"/>
  <c r="D845" i="86" s="1"/>
  <c r="D844" i="86" s="1"/>
  <c r="D843" i="86" s="1"/>
  <c r="AA40" i="23"/>
  <c r="D721" i="86"/>
  <c r="D720" i="86" s="1"/>
  <c r="D719" i="86" s="1"/>
  <c r="AF40" i="23"/>
  <c r="D1822" i="86"/>
  <c r="AI99" i="23"/>
  <c r="AI98" i="23" s="1"/>
  <c r="AI9" i="23" s="1"/>
  <c r="AI8" i="23" s="1"/>
  <c r="C35" i="57" s="1"/>
  <c r="D384" i="86"/>
  <c r="D383" i="86" s="1"/>
  <c r="D382" i="86" s="1"/>
  <c r="D381" i="86" s="1"/>
  <c r="D380" i="86" s="1"/>
  <c r="D379" i="86" s="1"/>
  <c r="D378" i="86" s="1"/>
  <c r="D349" i="86" s="1"/>
  <c r="D348" i="86" s="1"/>
  <c r="AH15" i="23"/>
  <c r="AH10" i="23" s="1"/>
  <c r="D2312" i="86"/>
  <c r="D2311" i="86" s="1"/>
  <c r="D2310" i="86" s="1"/>
  <c r="Z16" i="23"/>
  <c r="P655" i="20"/>
  <c r="P656" i="20" s="1"/>
  <c r="Z57" i="23" s="1"/>
  <c r="K23" i="71"/>
  <c r="K24" i="71" s="1"/>
  <c r="AF100" i="23" s="1"/>
  <c r="P119" i="20"/>
  <c r="P120" i="20" s="1"/>
  <c r="P410" i="20"/>
  <c r="P411" i="20" s="1"/>
  <c r="S57" i="23" s="1"/>
  <c r="R16" i="23"/>
  <c r="P354" i="20"/>
  <c r="P355" i="20" s="1"/>
  <c r="R57" i="23" s="1"/>
  <c r="M14" i="70"/>
  <c r="E14" i="70"/>
  <c r="K14" i="70"/>
  <c r="D14" i="70"/>
  <c r="F14" i="70"/>
  <c r="N14" i="70"/>
  <c r="G14" i="70"/>
  <c r="L14" i="70"/>
  <c r="J14" i="70"/>
  <c r="I14" i="70"/>
  <c r="C14" i="70"/>
  <c r="H14" i="70"/>
  <c r="Y33" i="23"/>
  <c r="P33" i="23"/>
  <c r="P30" i="23" s="1"/>
  <c r="S16" i="23"/>
  <c r="K16" i="23"/>
  <c r="I734" i="20"/>
  <c r="AB41" i="23" s="1"/>
  <c r="M734" i="20"/>
  <c r="AB35" i="23" s="1"/>
  <c r="G681" i="20"/>
  <c r="G701" i="20" s="1"/>
  <c r="F701" i="20"/>
  <c r="M664" i="20"/>
  <c r="Z35" i="23" s="1"/>
  <c r="M413" i="20"/>
  <c r="S35" i="23" s="1"/>
  <c r="M361" i="20"/>
  <c r="R35" i="23" s="1"/>
  <c r="G279" i="20"/>
  <c r="G300" i="20" s="1"/>
  <c r="F300" i="20"/>
  <c r="M198" i="20"/>
  <c r="M35" i="23" s="1"/>
  <c r="M133" i="20"/>
  <c r="K35" i="23" s="1"/>
  <c r="C1592" i="88" l="1"/>
  <c r="C1591" i="88" s="1"/>
  <c r="C1590" i="88" s="1"/>
  <c r="C1589" i="88" s="1"/>
  <c r="C1588" i="88" s="1"/>
  <c r="C1587" i="88" s="1"/>
  <c r="C1586" i="88" s="1"/>
  <c r="C1985" i="87"/>
  <c r="C1984" i="87" s="1"/>
  <c r="C1983" i="87" s="1"/>
  <c r="C1982" i="87" s="1"/>
  <c r="C1981" i="87" s="1"/>
  <c r="C1980" i="87" s="1"/>
  <c r="C1979" i="87" s="1"/>
  <c r="D753" i="86"/>
  <c r="D752" i="86" s="1"/>
  <c r="D751" i="86" s="1"/>
  <c r="C700" i="88"/>
  <c r="C699" i="88" s="1"/>
  <c r="C698" i="88" s="1"/>
  <c r="C697" i="88" s="1"/>
  <c r="C696" i="88" s="1"/>
  <c r="C695" i="88" s="1"/>
  <c r="C694" i="88" s="1"/>
  <c r="C751" i="87"/>
  <c r="C750" i="87" s="1"/>
  <c r="C749" i="87" s="1"/>
  <c r="C748" i="87" s="1"/>
  <c r="C747" i="87" s="1"/>
  <c r="C746" i="87" s="1"/>
  <c r="C745" i="87" s="1"/>
  <c r="D2175" i="86"/>
  <c r="D2174" i="86" s="1"/>
  <c r="D2173" i="86" s="1"/>
  <c r="C1780" i="88"/>
  <c r="C1779" i="88" s="1"/>
  <c r="C1778" i="88" s="1"/>
  <c r="C1777" i="88" s="1"/>
  <c r="C1776" i="88" s="1"/>
  <c r="C1775" i="88" s="1"/>
  <c r="C1774" i="88" s="1"/>
  <c r="C2173" i="87"/>
  <c r="C2172" i="87" s="1"/>
  <c r="C2171" i="87" s="1"/>
  <c r="C2170" i="87" s="1"/>
  <c r="C2169" i="87" s="1"/>
  <c r="C2168" i="87" s="1"/>
  <c r="C2167" i="87" s="1"/>
  <c r="D895" i="86"/>
  <c r="D894" i="86" s="1"/>
  <c r="D893" i="86" s="1"/>
  <c r="C842" i="88"/>
  <c r="C841" i="88" s="1"/>
  <c r="C840" i="88" s="1"/>
  <c r="C839" i="88" s="1"/>
  <c r="C838" i="88" s="1"/>
  <c r="C837" i="88" s="1"/>
  <c r="C836" i="88" s="1"/>
  <c r="C893" i="87"/>
  <c r="C892" i="87" s="1"/>
  <c r="C891" i="87" s="1"/>
  <c r="C890" i="87" s="1"/>
  <c r="C889" i="87" s="1"/>
  <c r="C888" i="87" s="1"/>
  <c r="C887" i="87" s="1"/>
  <c r="D774" i="86"/>
  <c r="D773" i="86" s="1"/>
  <c r="D772" i="86" s="1"/>
  <c r="D771" i="86" s="1"/>
  <c r="D770" i="86" s="1"/>
  <c r="D769" i="86" s="1"/>
  <c r="D768" i="86" s="1"/>
  <c r="C721" i="88"/>
  <c r="C720" i="88" s="1"/>
  <c r="C719" i="88" s="1"/>
  <c r="C718" i="88" s="1"/>
  <c r="C717" i="88" s="1"/>
  <c r="C716" i="88" s="1"/>
  <c r="C715" i="88" s="1"/>
  <c r="C772" i="87"/>
  <c r="C771" i="87" s="1"/>
  <c r="C770" i="87" s="1"/>
  <c r="C769" i="87" s="1"/>
  <c r="C768" i="87" s="1"/>
  <c r="C767" i="87" s="1"/>
  <c r="C766" i="87" s="1"/>
  <c r="C849" i="88"/>
  <c r="C848" i="88" s="1"/>
  <c r="C847" i="88" s="1"/>
  <c r="C846" i="88" s="1"/>
  <c r="C845" i="88" s="1"/>
  <c r="C844" i="88" s="1"/>
  <c r="C843" i="88" s="1"/>
  <c r="C900" i="87"/>
  <c r="C899" i="87" s="1"/>
  <c r="C898" i="87" s="1"/>
  <c r="C897" i="87" s="1"/>
  <c r="C896" i="87" s="1"/>
  <c r="C895" i="87" s="1"/>
  <c r="C894" i="87" s="1"/>
  <c r="D1973" i="86"/>
  <c r="D1972" i="86" s="1"/>
  <c r="D1971" i="86" s="1"/>
  <c r="D1970" i="86" s="1"/>
  <c r="D1969" i="86" s="1"/>
  <c r="D1968" i="86" s="1"/>
  <c r="D1967" i="86" s="1"/>
  <c r="C1578" i="88"/>
  <c r="C1577" i="88" s="1"/>
  <c r="C1576" i="88" s="1"/>
  <c r="C1575" i="88" s="1"/>
  <c r="C1574" i="88" s="1"/>
  <c r="C1573" i="88" s="1"/>
  <c r="C1572" i="88" s="1"/>
  <c r="C1971" i="87"/>
  <c r="C1970" i="87" s="1"/>
  <c r="C1969" i="87" s="1"/>
  <c r="C1968" i="87" s="1"/>
  <c r="C1967" i="87" s="1"/>
  <c r="C1966" i="87" s="1"/>
  <c r="C1965" i="87" s="1"/>
  <c r="D1712" i="86"/>
  <c r="D1711" i="86" s="1"/>
  <c r="D1710" i="86" s="1"/>
  <c r="C1468" i="88"/>
  <c r="C1467" i="88" s="1"/>
  <c r="C1466" i="88" s="1"/>
  <c r="C1465" i="88" s="1"/>
  <c r="C1464" i="88" s="1"/>
  <c r="C1463" i="88" s="1"/>
  <c r="C1462" i="88" s="1"/>
  <c r="C1710" i="87"/>
  <c r="C1709" i="87" s="1"/>
  <c r="C1708" i="87" s="1"/>
  <c r="C1707" i="87" s="1"/>
  <c r="C1706" i="87" s="1"/>
  <c r="C1705" i="87" s="1"/>
  <c r="C1704" i="87" s="1"/>
  <c r="C564" i="88"/>
  <c r="C563" i="88" s="1"/>
  <c r="C562" i="88" s="1"/>
  <c r="C561" i="88" s="1"/>
  <c r="C560" i="88" s="1"/>
  <c r="C559" i="88" s="1"/>
  <c r="C558" i="88" s="1"/>
  <c r="C615" i="87"/>
  <c r="C614" i="87" s="1"/>
  <c r="C613" i="87" s="1"/>
  <c r="C612" i="87" s="1"/>
  <c r="C611" i="87" s="1"/>
  <c r="C610" i="87" s="1"/>
  <c r="C609" i="87" s="1"/>
  <c r="C212" i="89"/>
  <c r="C211" i="89" s="1"/>
  <c r="C210" i="89" s="1"/>
  <c r="C209" i="89" s="1"/>
  <c r="C208" i="89" s="1"/>
  <c r="C207" i="89" s="1"/>
  <c r="C206" i="89" s="1"/>
  <c r="C177" i="89" s="1"/>
  <c r="C176" i="89" s="1"/>
  <c r="C175" i="89" s="1"/>
  <c r="C174" i="89" s="1"/>
  <c r="C1827" i="87"/>
  <c r="C1826" i="87" s="1"/>
  <c r="C1825" i="87" s="1"/>
  <c r="C1824" i="87" s="1"/>
  <c r="C1823" i="87" s="1"/>
  <c r="C1822" i="87" s="1"/>
  <c r="C1821" i="87" s="1"/>
  <c r="D1733" i="86"/>
  <c r="D1732" i="86" s="1"/>
  <c r="D1731" i="86" s="1"/>
  <c r="D1730" i="86" s="1"/>
  <c r="D1729" i="86" s="1"/>
  <c r="D1728" i="86" s="1"/>
  <c r="D1727" i="86" s="1"/>
  <c r="C1489" i="88"/>
  <c r="C1488" i="88" s="1"/>
  <c r="C1487" i="88" s="1"/>
  <c r="C1486" i="88" s="1"/>
  <c r="C1485" i="88" s="1"/>
  <c r="C1484" i="88" s="1"/>
  <c r="C1483" i="88" s="1"/>
  <c r="C1731" i="87"/>
  <c r="C1730" i="87" s="1"/>
  <c r="C1729" i="87" s="1"/>
  <c r="C1728" i="87" s="1"/>
  <c r="C1727" i="87" s="1"/>
  <c r="C1726" i="87" s="1"/>
  <c r="C1725" i="87" s="1"/>
  <c r="D603" i="86"/>
  <c r="D602" i="86" s="1"/>
  <c r="D601" i="86" s="1"/>
  <c r="D600" i="86" s="1"/>
  <c r="D599" i="86" s="1"/>
  <c r="D598" i="86" s="1"/>
  <c r="D597" i="86" s="1"/>
  <c r="C550" i="88"/>
  <c r="C549" i="88" s="1"/>
  <c r="C548" i="88" s="1"/>
  <c r="C547" i="88" s="1"/>
  <c r="C546" i="88" s="1"/>
  <c r="C545" i="88" s="1"/>
  <c r="C544" i="88" s="1"/>
  <c r="C601" i="87"/>
  <c r="C600" i="87" s="1"/>
  <c r="C599" i="87" s="1"/>
  <c r="C598" i="87" s="1"/>
  <c r="C597" i="87" s="1"/>
  <c r="C596" i="87" s="1"/>
  <c r="C595" i="87" s="1"/>
  <c r="D1952" i="86"/>
  <c r="D1951" i="86" s="1"/>
  <c r="D1950" i="86" s="1"/>
  <c r="C1557" i="88"/>
  <c r="C1556" i="88" s="1"/>
  <c r="C1555" i="88" s="1"/>
  <c r="C1554" i="88" s="1"/>
  <c r="C1553" i="88" s="1"/>
  <c r="C1552" i="88" s="1"/>
  <c r="C1551" i="88" s="1"/>
  <c r="C1950" i="87"/>
  <c r="C1949" i="87" s="1"/>
  <c r="C1948" i="87" s="1"/>
  <c r="C1947" i="87" s="1"/>
  <c r="C1946" i="87" s="1"/>
  <c r="C1945" i="87" s="1"/>
  <c r="C1944" i="87" s="1"/>
  <c r="D582" i="86"/>
  <c r="D581" i="86" s="1"/>
  <c r="D580" i="86" s="1"/>
  <c r="C529" i="88"/>
  <c r="C528" i="88" s="1"/>
  <c r="C527" i="88" s="1"/>
  <c r="C526" i="88" s="1"/>
  <c r="C525" i="88" s="1"/>
  <c r="C524" i="88" s="1"/>
  <c r="C523" i="88" s="1"/>
  <c r="C580" i="87"/>
  <c r="C579" i="87" s="1"/>
  <c r="C578" i="87" s="1"/>
  <c r="C577" i="87" s="1"/>
  <c r="C576" i="87" s="1"/>
  <c r="C575" i="87" s="1"/>
  <c r="C574" i="87" s="1"/>
  <c r="C735" i="88"/>
  <c r="C734" i="88" s="1"/>
  <c r="C733" i="88" s="1"/>
  <c r="C732" i="88" s="1"/>
  <c r="C731" i="88" s="1"/>
  <c r="C730" i="88" s="1"/>
  <c r="C729" i="88" s="1"/>
  <c r="C786" i="87"/>
  <c r="C785" i="87" s="1"/>
  <c r="C784" i="87" s="1"/>
  <c r="C783" i="87" s="1"/>
  <c r="C782" i="87" s="1"/>
  <c r="C781" i="87" s="1"/>
  <c r="C780" i="87" s="1"/>
  <c r="C1792" i="87"/>
  <c r="C1791" i="87" s="1"/>
  <c r="C1790" i="87" s="1"/>
  <c r="C1789" i="87" s="1"/>
  <c r="D2309" i="86"/>
  <c r="D2308" i="86" s="1"/>
  <c r="D2307" i="86" s="1"/>
  <c r="D2306" i="86" s="1"/>
  <c r="D892" i="86"/>
  <c r="D891" i="86" s="1"/>
  <c r="D890" i="86" s="1"/>
  <c r="D889" i="86" s="1"/>
  <c r="D718" i="86"/>
  <c r="D717" i="86" s="1"/>
  <c r="D716" i="86" s="1"/>
  <c r="D715" i="86" s="1"/>
  <c r="D750" i="86"/>
  <c r="D749" i="86" s="1"/>
  <c r="D748" i="86" s="1"/>
  <c r="D747" i="86" s="1"/>
  <c r="D1949" i="86"/>
  <c r="D1948" i="86" s="1"/>
  <c r="D1947" i="86" s="1"/>
  <c r="D1946" i="86" s="1"/>
  <c r="D579" i="86"/>
  <c r="D578" i="86" s="1"/>
  <c r="D577" i="86" s="1"/>
  <c r="D576" i="86" s="1"/>
  <c r="D2172" i="86"/>
  <c r="D2171" i="86" s="1"/>
  <c r="D2170" i="86" s="1"/>
  <c r="D2169" i="86" s="1"/>
  <c r="D1709" i="86"/>
  <c r="D1708" i="86" s="1"/>
  <c r="D1707" i="86" s="1"/>
  <c r="D1706" i="86" s="1"/>
  <c r="D347" i="86"/>
  <c r="D346" i="86" s="1"/>
  <c r="R54" i="23"/>
  <c r="R53" i="23" s="1"/>
  <c r="D617" i="86"/>
  <c r="D616" i="86" s="1"/>
  <c r="D615" i="86" s="1"/>
  <c r="D614" i="86" s="1"/>
  <c r="D613" i="86" s="1"/>
  <c r="D612" i="86" s="1"/>
  <c r="D611" i="86" s="1"/>
  <c r="AF99" i="23"/>
  <c r="AF98" i="23" s="1"/>
  <c r="D1829" i="86"/>
  <c r="Z54" i="23"/>
  <c r="Z53" i="23" s="1"/>
  <c r="D788" i="86"/>
  <c r="D787" i="86" s="1"/>
  <c r="D786" i="86" s="1"/>
  <c r="D785" i="86" s="1"/>
  <c r="D784" i="86" s="1"/>
  <c r="D783" i="86" s="1"/>
  <c r="D782" i="86" s="1"/>
  <c r="AB40" i="23"/>
  <c r="D902" i="86"/>
  <c r="D901" i="86" s="1"/>
  <c r="D900" i="86" s="1"/>
  <c r="S54" i="23"/>
  <c r="S53" i="23" s="1"/>
  <c r="D1987" i="86"/>
  <c r="D1986" i="86" s="1"/>
  <c r="D1985" i="86" s="1"/>
  <c r="D1984" i="86" s="1"/>
  <c r="D1983" i="86" s="1"/>
  <c r="D1982" i="86" s="1"/>
  <c r="D1981" i="86" s="1"/>
  <c r="AF30" i="23"/>
  <c r="AA17" i="23"/>
  <c r="P17" i="23"/>
  <c r="P295" i="20"/>
  <c r="P296" i="20" s="1"/>
  <c r="K57" i="23"/>
  <c r="I506" i="20"/>
  <c r="D1747" i="86" l="1"/>
  <c r="D1746" i="86" s="1"/>
  <c r="D1745" i="86" s="1"/>
  <c r="D1744" i="86" s="1"/>
  <c r="D1743" i="86" s="1"/>
  <c r="D1742" i="86" s="1"/>
  <c r="D1741" i="86" s="1"/>
  <c r="C1503" i="88"/>
  <c r="C1502" i="88" s="1"/>
  <c r="C1501" i="88" s="1"/>
  <c r="C1500" i="88" s="1"/>
  <c r="C1499" i="88" s="1"/>
  <c r="C1498" i="88" s="1"/>
  <c r="C1497" i="88" s="1"/>
  <c r="C1745" i="87"/>
  <c r="C1744" i="87" s="1"/>
  <c r="C1743" i="87" s="1"/>
  <c r="C1742" i="87" s="1"/>
  <c r="C1741" i="87" s="1"/>
  <c r="C1740" i="87" s="1"/>
  <c r="C1739" i="87" s="1"/>
  <c r="C775" i="88"/>
  <c r="C774" i="88" s="1"/>
  <c r="C773" i="88" s="1"/>
  <c r="C772" i="88" s="1"/>
  <c r="C771" i="88" s="1"/>
  <c r="C770" i="88" s="1"/>
  <c r="C769" i="88" s="1"/>
  <c r="C826" i="87"/>
  <c r="C825" i="87" s="1"/>
  <c r="C824" i="87" s="1"/>
  <c r="C823" i="87" s="1"/>
  <c r="C822" i="87" s="1"/>
  <c r="C821" i="87" s="1"/>
  <c r="C820" i="87" s="1"/>
  <c r="C647" i="88"/>
  <c r="C646" i="88" s="1"/>
  <c r="C645" i="88" s="1"/>
  <c r="C644" i="88" s="1"/>
  <c r="C643" i="88" s="1"/>
  <c r="C642" i="88" s="1"/>
  <c r="C641" i="88" s="1"/>
  <c r="C698" i="87"/>
  <c r="C697" i="87" s="1"/>
  <c r="C696" i="87" s="1"/>
  <c r="C695" i="87" s="1"/>
  <c r="C694" i="87" s="1"/>
  <c r="C693" i="87" s="1"/>
  <c r="C692" i="87" s="1"/>
  <c r="D899" i="86"/>
  <c r="D898" i="86" s="1"/>
  <c r="D897" i="86" s="1"/>
  <c r="D896" i="86" s="1"/>
  <c r="AF9" i="23"/>
  <c r="P15" i="23"/>
  <c r="P10" i="23" s="1"/>
  <c r="D828" i="86"/>
  <c r="D827" i="86" s="1"/>
  <c r="D826" i="86" s="1"/>
  <c r="AA15" i="23"/>
  <c r="AA10" i="23" s="1"/>
  <c r="D700" i="86"/>
  <c r="D699" i="86" s="1"/>
  <c r="D698" i="86" s="1"/>
  <c r="P297" i="20"/>
  <c r="P298" i="20" s="1"/>
  <c r="P100" i="23" s="1"/>
  <c r="K54" i="23"/>
  <c r="M80" i="20"/>
  <c r="M99" i="20" s="1"/>
  <c r="J35" i="23" s="1"/>
  <c r="L80" i="20"/>
  <c r="L99" i="20" s="1"/>
  <c r="J34" i="23" s="1"/>
  <c r="C1294" i="88" l="1"/>
  <c r="C1293" i="88" s="1"/>
  <c r="C1292" i="88" s="1"/>
  <c r="C1291" i="88" s="1"/>
  <c r="C1290" i="88" s="1"/>
  <c r="C1289" i="88" s="1"/>
  <c r="C1288" i="88" s="1"/>
  <c r="C1536" i="87"/>
  <c r="C1535" i="87" s="1"/>
  <c r="C1534" i="87" s="1"/>
  <c r="C1533" i="87" s="1"/>
  <c r="C1532" i="87" s="1"/>
  <c r="C1531" i="87" s="1"/>
  <c r="C1530" i="87" s="1"/>
  <c r="D1545" i="86"/>
  <c r="D1544" i="86" s="1"/>
  <c r="D1543" i="86" s="1"/>
  <c r="D1542" i="86" s="1"/>
  <c r="D1541" i="86" s="1"/>
  <c r="D1540" i="86" s="1"/>
  <c r="D1539" i="86" s="1"/>
  <c r="C1301" i="88"/>
  <c r="C1300" i="88" s="1"/>
  <c r="C1299" i="88" s="1"/>
  <c r="C1298" i="88" s="1"/>
  <c r="C1297" i="88" s="1"/>
  <c r="C1296" i="88" s="1"/>
  <c r="C1295" i="88" s="1"/>
  <c r="C1543" i="87"/>
  <c r="C1542" i="87" s="1"/>
  <c r="C1541" i="87" s="1"/>
  <c r="C1540" i="87" s="1"/>
  <c r="C1539" i="87" s="1"/>
  <c r="C1538" i="87" s="1"/>
  <c r="C1537" i="87" s="1"/>
  <c r="C803" i="88"/>
  <c r="C802" i="88" s="1"/>
  <c r="C801" i="88" s="1"/>
  <c r="C800" i="88" s="1"/>
  <c r="C799" i="88" s="1"/>
  <c r="C798" i="88" s="1"/>
  <c r="C797" i="88" s="1"/>
  <c r="C854" i="87"/>
  <c r="C853" i="87" s="1"/>
  <c r="C852" i="87" s="1"/>
  <c r="C851" i="87" s="1"/>
  <c r="C850" i="87" s="1"/>
  <c r="C849" i="87" s="1"/>
  <c r="C848" i="87" s="1"/>
  <c r="C819" i="87" s="1"/>
  <c r="C818" i="87" s="1"/>
  <c r="C817" i="87" s="1"/>
  <c r="C816" i="87" s="1"/>
  <c r="C768" i="88"/>
  <c r="C767" i="88" s="1"/>
  <c r="C766" i="88" s="1"/>
  <c r="C765" i="88" s="1"/>
  <c r="D697" i="86"/>
  <c r="D696" i="86" s="1"/>
  <c r="D695" i="86" s="1"/>
  <c r="D694" i="86" s="1"/>
  <c r="D825" i="86"/>
  <c r="D824" i="86" s="1"/>
  <c r="D823" i="86" s="1"/>
  <c r="D822" i="86" s="1"/>
  <c r="J33" i="23"/>
  <c r="D1538" i="86"/>
  <c r="D1537" i="86" s="1"/>
  <c r="D1536" i="86" s="1"/>
  <c r="P99" i="23"/>
  <c r="P98" i="23" s="1"/>
  <c r="P9" i="23" s="1"/>
  <c r="D856" i="86"/>
  <c r="D855" i="86" s="1"/>
  <c r="D854" i="86" s="1"/>
  <c r="D853" i="86" s="1"/>
  <c r="D852" i="86" s="1"/>
  <c r="D851" i="86" s="1"/>
  <c r="D850" i="86" s="1"/>
  <c r="K53" i="23"/>
  <c r="M47" i="20"/>
  <c r="L47" i="20"/>
  <c r="I47" i="20"/>
  <c r="F47" i="20"/>
  <c r="G47" i="20" s="1"/>
  <c r="L45" i="20"/>
  <c r="D821" i="86" l="1"/>
  <c r="D820" i="86" s="1"/>
  <c r="D1535" i="86"/>
  <c r="D1534" i="86" s="1"/>
  <c r="D1533" i="86" s="1"/>
  <c r="D1532" i="86" s="1"/>
  <c r="L13" i="20"/>
  <c r="D819" i="86" l="1"/>
  <c r="D818" i="86" s="1"/>
  <c r="M13" i="20"/>
  <c r="E34" i="74" l="1"/>
  <c r="C35" i="74" l="1"/>
  <c r="D35" i="74" l="1"/>
  <c r="E33" i="74" l="1"/>
  <c r="E32" i="74"/>
  <c r="E31" i="74"/>
  <c r="E30" i="74"/>
  <c r="E29" i="74"/>
  <c r="E28" i="74"/>
  <c r="E27" i="74"/>
  <c r="E26" i="74"/>
  <c r="E25" i="74"/>
  <c r="E24" i="74"/>
  <c r="E23" i="74"/>
  <c r="E22" i="74"/>
  <c r="E21" i="74"/>
  <c r="E20" i="74"/>
  <c r="E19" i="74"/>
  <c r="E18" i="74"/>
  <c r="E17" i="74"/>
  <c r="E16" i="74"/>
  <c r="E15" i="74"/>
  <c r="E14" i="74"/>
  <c r="E13" i="74"/>
  <c r="E12" i="74"/>
  <c r="E11" i="74"/>
  <c r="E10" i="74"/>
  <c r="E9" i="74"/>
  <c r="E8" i="74"/>
  <c r="E7" i="74"/>
  <c r="E35" i="74" l="1"/>
  <c r="M46" i="20"/>
  <c r="M45" i="20"/>
  <c r="I45" i="20"/>
  <c r="M14" i="20"/>
  <c r="M33" i="20" s="1"/>
  <c r="H35" i="23" l="1"/>
  <c r="M63" i="20"/>
  <c r="I35" i="23" s="1"/>
  <c r="D2108" i="86" l="1"/>
  <c r="D2107" i="86" s="1"/>
  <c r="D2106" i="86" s="1"/>
  <c r="D2105" i="86" s="1"/>
  <c r="D2104" i="86" s="1"/>
  <c r="D2103" i="86" s="1"/>
  <c r="D2102" i="86" s="1"/>
  <c r="C1713" i="88"/>
  <c r="C1712" i="88" s="1"/>
  <c r="C1711" i="88" s="1"/>
  <c r="C1710" i="88" s="1"/>
  <c r="C1709" i="88" s="1"/>
  <c r="C1708" i="88" s="1"/>
  <c r="C1707" i="88" s="1"/>
  <c r="C2106" i="87"/>
  <c r="C2105" i="87" s="1"/>
  <c r="C2104" i="87" s="1"/>
  <c r="C2103" i="87" s="1"/>
  <c r="C2102" i="87" s="1"/>
  <c r="C2101" i="87" s="1"/>
  <c r="C2100" i="87" s="1"/>
  <c r="D1252" i="86"/>
  <c r="D1251" i="86" s="1"/>
  <c r="D1250" i="86" s="1"/>
  <c r="D1249" i="86" s="1"/>
  <c r="D1248" i="86" s="1"/>
  <c r="D1247" i="86" s="1"/>
  <c r="D1246" i="86" s="1"/>
  <c r="C1112" i="88"/>
  <c r="C1111" i="88" s="1"/>
  <c r="C1110" i="88" s="1"/>
  <c r="C1109" i="88" s="1"/>
  <c r="C1108" i="88" s="1"/>
  <c r="C1107" i="88" s="1"/>
  <c r="C1106" i="88" s="1"/>
  <c r="C1250" i="87"/>
  <c r="C1249" i="87" s="1"/>
  <c r="C1248" i="87" s="1"/>
  <c r="C1247" i="87" s="1"/>
  <c r="C1246" i="87" s="1"/>
  <c r="C1245" i="87" s="1"/>
  <c r="C1244" i="87" s="1"/>
  <c r="I76" i="71"/>
  <c r="H76" i="71"/>
  <c r="I75" i="71"/>
  <c r="H75" i="71"/>
  <c r="I46" i="71"/>
  <c r="H46" i="71"/>
  <c r="I45" i="71"/>
  <c r="H45" i="71"/>
  <c r="I44" i="71"/>
  <c r="H44" i="71"/>
  <c r="G44" i="71"/>
  <c r="G56" i="71" s="1"/>
  <c r="H43" i="71"/>
  <c r="E56" i="71"/>
  <c r="AG41" i="23" l="1"/>
  <c r="G139" i="71"/>
  <c r="AG17" i="23"/>
  <c r="E139" i="71"/>
  <c r="H87" i="71"/>
  <c r="I87" i="71"/>
  <c r="AH35" i="23" s="1"/>
  <c r="I56" i="71"/>
  <c r="H56" i="71"/>
  <c r="C80" i="89" l="1"/>
  <c r="C79" i="89" s="1"/>
  <c r="C78" i="89" s="1"/>
  <c r="C77" i="89" s="1"/>
  <c r="C76" i="89" s="1"/>
  <c r="C75" i="89" s="1"/>
  <c r="C74" i="89" s="1"/>
  <c r="C1425" i="87"/>
  <c r="C1424" i="87" s="1"/>
  <c r="C1423" i="87" s="1"/>
  <c r="C1422" i="87" s="1"/>
  <c r="C1421" i="87" s="1"/>
  <c r="C1420" i="87" s="1"/>
  <c r="C1419" i="87" s="1"/>
  <c r="D2326" i="86"/>
  <c r="D2325" i="86" s="1"/>
  <c r="D2324" i="86" s="1"/>
  <c r="C349" i="89"/>
  <c r="C348" i="89" s="1"/>
  <c r="C347" i="89" s="1"/>
  <c r="C346" i="89" s="1"/>
  <c r="C345" i="89" s="1"/>
  <c r="C344" i="89" s="1"/>
  <c r="C343" i="89" s="1"/>
  <c r="C2324" i="87"/>
  <c r="C2323" i="87" s="1"/>
  <c r="C2322" i="87" s="1"/>
  <c r="C2321" i="87" s="1"/>
  <c r="C2320" i="87" s="1"/>
  <c r="C2319" i="87" s="1"/>
  <c r="C2318" i="87" s="1"/>
  <c r="C101" i="89"/>
  <c r="C100" i="89" s="1"/>
  <c r="C99" i="89" s="1"/>
  <c r="C98" i="89" s="1"/>
  <c r="C97" i="89" s="1"/>
  <c r="C96" i="89" s="1"/>
  <c r="C95" i="89" s="1"/>
  <c r="C1446" i="87"/>
  <c r="C1445" i="87" s="1"/>
  <c r="C1444" i="87" s="1"/>
  <c r="C1443" i="87" s="1"/>
  <c r="C1442" i="87" s="1"/>
  <c r="C1441" i="87" s="1"/>
  <c r="C1440" i="87" s="1"/>
  <c r="D2323" i="86"/>
  <c r="D2322" i="86" s="1"/>
  <c r="D2321" i="86" s="1"/>
  <c r="D2320" i="86" s="1"/>
  <c r="AG15" i="23"/>
  <c r="AG10" i="23" s="1"/>
  <c r="D1427" i="86"/>
  <c r="D1426" i="86" s="1"/>
  <c r="D1425" i="86" s="1"/>
  <c r="AG40" i="23"/>
  <c r="D1448" i="86"/>
  <c r="D1447" i="86" s="1"/>
  <c r="D1446" i="86" s="1"/>
  <c r="AH34" i="23"/>
  <c r="K83" i="71"/>
  <c r="K84" i="71" s="1"/>
  <c r="AG34" i="23"/>
  <c r="H139" i="71"/>
  <c r="J144" i="71" s="1"/>
  <c r="J145" i="71" s="1"/>
  <c r="AG35" i="23"/>
  <c r="I139" i="71"/>
  <c r="K51" i="71"/>
  <c r="K52" i="71" s="1"/>
  <c r="M815" i="20"/>
  <c r="M814" i="20"/>
  <c r="M813" i="20"/>
  <c r="M747" i="20"/>
  <c r="M766" i="20" s="1"/>
  <c r="AC35" i="23" s="1"/>
  <c r="L506" i="20"/>
  <c r="F506" i="20"/>
  <c r="G506" i="20" s="1"/>
  <c r="D423" i="86" l="1"/>
  <c r="D422" i="86" s="1"/>
  <c r="D421" i="86" s="1"/>
  <c r="D420" i="86" s="1"/>
  <c r="D419" i="86" s="1"/>
  <c r="D418" i="86" s="1"/>
  <c r="D417" i="86" s="1"/>
  <c r="C370" i="88"/>
  <c r="C369" i="88" s="1"/>
  <c r="C368" i="88" s="1"/>
  <c r="C367" i="88" s="1"/>
  <c r="C366" i="88" s="1"/>
  <c r="C365" i="88" s="1"/>
  <c r="C364" i="88" s="1"/>
  <c r="C421" i="87"/>
  <c r="C420" i="87" s="1"/>
  <c r="C419" i="87" s="1"/>
  <c r="C418" i="87" s="1"/>
  <c r="C417" i="87" s="1"/>
  <c r="C416" i="87" s="1"/>
  <c r="C415" i="87" s="1"/>
  <c r="D1434" i="86"/>
  <c r="D1433" i="86" s="1"/>
  <c r="D1432" i="86" s="1"/>
  <c r="D1431" i="86" s="1"/>
  <c r="D1430" i="86" s="1"/>
  <c r="D1429" i="86" s="1"/>
  <c r="D1428" i="86" s="1"/>
  <c r="C87" i="89"/>
  <c r="C86" i="89" s="1"/>
  <c r="C85" i="89" s="1"/>
  <c r="C84" i="89" s="1"/>
  <c r="C83" i="89" s="1"/>
  <c r="C82" i="89" s="1"/>
  <c r="C81" i="89" s="1"/>
  <c r="C1432" i="87"/>
  <c r="C1431" i="87" s="1"/>
  <c r="C1430" i="87" s="1"/>
  <c r="C1429" i="87" s="1"/>
  <c r="C1428" i="87" s="1"/>
  <c r="C1427" i="87" s="1"/>
  <c r="C1426" i="87" s="1"/>
  <c r="D1441" i="86"/>
  <c r="D1440" i="86" s="1"/>
  <c r="D1439" i="86" s="1"/>
  <c r="D1438" i="86" s="1"/>
  <c r="D1437" i="86" s="1"/>
  <c r="D1436" i="86" s="1"/>
  <c r="D1435" i="86" s="1"/>
  <c r="C94" i="89"/>
  <c r="C93" i="89" s="1"/>
  <c r="C92" i="89" s="1"/>
  <c r="C91" i="89" s="1"/>
  <c r="C90" i="89" s="1"/>
  <c r="C89" i="89" s="1"/>
  <c r="C88" i="89" s="1"/>
  <c r="C1439" i="87"/>
  <c r="C1438" i="87" s="1"/>
  <c r="C1437" i="87" s="1"/>
  <c r="C1436" i="87" s="1"/>
  <c r="C1435" i="87" s="1"/>
  <c r="C1434" i="87" s="1"/>
  <c r="C1433" i="87" s="1"/>
  <c r="C342" i="89"/>
  <c r="C341" i="89" s="1"/>
  <c r="C340" i="89" s="1"/>
  <c r="C339" i="89" s="1"/>
  <c r="C338" i="89" s="1"/>
  <c r="C337" i="89" s="1"/>
  <c r="C336" i="89" s="1"/>
  <c r="C2317" i="87"/>
  <c r="C2316" i="87" s="1"/>
  <c r="C2315" i="87" s="1"/>
  <c r="C2314" i="87" s="1"/>
  <c r="C2313" i="87" s="1"/>
  <c r="C2312" i="87" s="1"/>
  <c r="C2311" i="87" s="1"/>
  <c r="D1445" i="86"/>
  <c r="D1444" i="86" s="1"/>
  <c r="D1443" i="86" s="1"/>
  <c r="D1442" i="86" s="1"/>
  <c r="D1424" i="86"/>
  <c r="D1423" i="86" s="1"/>
  <c r="D1422" i="86" s="1"/>
  <c r="D1421" i="86" s="1"/>
  <c r="AH33" i="23"/>
  <c r="AH30" i="23" s="1"/>
  <c r="D2319" i="86"/>
  <c r="D2318" i="86" s="1"/>
  <c r="D2317" i="86" s="1"/>
  <c r="K53" i="71"/>
  <c r="K54" i="71"/>
  <c r="AG100" i="23" s="1"/>
  <c r="AG33" i="23"/>
  <c r="AG30" i="23" s="1"/>
  <c r="K85" i="71"/>
  <c r="K86" i="71" s="1"/>
  <c r="AH100" i="23" s="1"/>
  <c r="G15" i="63"/>
  <c r="R361" i="63"/>
  <c r="G14" i="63"/>
  <c r="F11" i="63"/>
  <c r="Q354" i="61"/>
  <c r="C108" i="89" l="1"/>
  <c r="C107" i="89" s="1"/>
  <c r="C106" i="89" s="1"/>
  <c r="C105" i="89" s="1"/>
  <c r="C104" i="89" s="1"/>
  <c r="C103" i="89" s="1"/>
  <c r="C102" i="89" s="1"/>
  <c r="C73" i="89" s="1"/>
  <c r="C72" i="89" s="1"/>
  <c r="C71" i="89" s="1"/>
  <c r="C70" i="89" s="1"/>
  <c r="C1453" i="87"/>
  <c r="C1452" i="87" s="1"/>
  <c r="C1451" i="87" s="1"/>
  <c r="C1450" i="87" s="1"/>
  <c r="C1449" i="87" s="1"/>
  <c r="C1448" i="87" s="1"/>
  <c r="C1447" i="87" s="1"/>
  <c r="C1418" i="87" s="1"/>
  <c r="C1417" i="87" s="1"/>
  <c r="C1416" i="87" s="1"/>
  <c r="C1415" i="87" s="1"/>
  <c r="C328" i="89"/>
  <c r="C327" i="89" s="1"/>
  <c r="C326" i="89" s="1"/>
  <c r="C325" i="89" s="1"/>
  <c r="C363" i="89"/>
  <c r="C362" i="89" s="1"/>
  <c r="C361" i="89" s="1"/>
  <c r="C360" i="89" s="1"/>
  <c r="C359" i="89" s="1"/>
  <c r="C358" i="89" s="1"/>
  <c r="C357" i="89" s="1"/>
  <c r="C2338" i="87"/>
  <c r="C2337" i="87" s="1"/>
  <c r="C2336" i="87" s="1"/>
  <c r="C2335" i="87" s="1"/>
  <c r="C2334" i="87" s="1"/>
  <c r="C2333" i="87" s="1"/>
  <c r="C2332" i="87" s="1"/>
  <c r="C2303" i="87" s="1"/>
  <c r="C2302" i="87" s="1"/>
  <c r="C2301" i="87" s="1"/>
  <c r="C2300" i="87" s="1"/>
  <c r="D2316" i="86"/>
  <c r="D2315" i="86" s="1"/>
  <c r="D2314" i="86" s="1"/>
  <c r="D2313" i="86" s="1"/>
  <c r="AH99" i="23"/>
  <c r="AH98" i="23" s="1"/>
  <c r="AH9" i="23" s="1"/>
  <c r="D2340" i="86"/>
  <c r="D2339" i="86" s="1"/>
  <c r="D2338" i="86" s="1"/>
  <c r="AG99" i="23"/>
  <c r="AG98" i="23" s="1"/>
  <c r="AG9" i="23" s="1"/>
  <c r="D1455" i="86"/>
  <c r="D1454" i="86" s="1"/>
  <c r="D1453" i="86" s="1"/>
  <c r="AM917" i="23"/>
  <c r="H610" i="23"/>
  <c r="AK610" i="23" s="1"/>
  <c r="H608" i="23"/>
  <c r="H606" i="23"/>
  <c r="I11" i="23"/>
  <c r="H11" i="23"/>
  <c r="C16" i="89" l="1"/>
  <c r="C15" i="89" s="1"/>
  <c r="C14" i="89" s="1"/>
  <c r="C13" i="89" s="1"/>
  <c r="C12" i="89" s="1"/>
  <c r="D2337" i="86"/>
  <c r="D2336" i="86" s="1"/>
  <c r="D2335" i="86" s="1"/>
  <c r="D2334" i="86" s="1"/>
  <c r="D2305" i="86" s="1"/>
  <c r="D2304" i="86" s="1"/>
  <c r="D2303" i="86" s="1"/>
  <c r="D2302" i="86" s="1"/>
  <c r="D1452" i="86"/>
  <c r="D1451" i="86" s="1"/>
  <c r="D1450" i="86" s="1"/>
  <c r="D1449" i="86" s="1"/>
  <c r="D1420" i="86" s="1"/>
  <c r="D1419" i="86" s="1"/>
  <c r="D1418" i="86" s="1"/>
  <c r="D1417" i="86" s="1"/>
  <c r="AJ608" i="23"/>
  <c r="AK608" i="23"/>
  <c r="AJ606" i="23"/>
  <c r="AK606" i="23"/>
  <c r="AJ610" i="23"/>
  <c r="H603" i="23"/>
  <c r="AK603" i="23" s="1"/>
  <c r="AJ622" i="23"/>
  <c r="AJ620" i="23"/>
  <c r="M560" i="23"/>
  <c r="AJ11" i="23"/>
  <c r="N560" i="23"/>
  <c r="AE560" i="23"/>
  <c r="AB560" i="23"/>
  <c r="W560" i="23"/>
  <c r="R560" i="23"/>
  <c r="AF560" i="23"/>
  <c r="AF8" i="23" s="1"/>
  <c r="O560" i="23"/>
  <c r="Q560" i="23"/>
  <c r="Z560" i="23"/>
  <c r="AA560" i="23"/>
  <c r="P560" i="23"/>
  <c r="P8" i="23" s="1"/>
  <c r="C16" i="57" s="1"/>
  <c r="AH560" i="23"/>
  <c r="AH8" i="23" s="1"/>
  <c r="C34" i="57" s="1"/>
  <c r="AG560" i="23"/>
  <c r="AG8" i="23" s="1"/>
  <c r="C33" i="57" s="1"/>
  <c r="AC560" i="23"/>
  <c r="K560" i="23"/>
  <c r="U560" i="23"/>
  <c r="Y560" i="23"/>
  <c r="V560" i="23"/>
  <c r="AD560" i="23"/>
  <c r="J560" i="23"/>
  <c r="T560" i="23"/>
  <c r="I560" i="23"/>
  <c r="S560" i="23"/>
  <c r="H764" i="23"/>
  <c r="AK764" i="23" s="1"/>
  <c r="X560" i="23"/>
  <c r="AO7" i="23" l="1"/>
  <c r="AL9" i="23" s="1"/>
  <c r="C32" i="57"/>
  <c r="H763" i="23"/>
  <c r="AJ764" i="23"/>
  <c r="B70" i="70" s="1"/>
  <c r="H560" i="23"/>
  <c r="AJ603" i="23"/>
  <c r="B54" i="70" l="1"/>
  <c r="D36" i="96"/>
  <c r="D34" i="96" s="1"/>
  <c r="L70" i="70"/>
  <c r="L69" i="70" s="1"/>
  <c r="G70" i="70"/>
  <c r="G69" i="70" s="1"/>
  <c r="K70" i="70"/>
  <c r="K69" i="70" s="1"/>
  <c r="E70" i="70"/>
  <c r="E69" i="70" s="1"/>
  <c r="M70" i="70"/>
  <c r="M69" i="70" s="1"/>
  <c r="I70" i="70"/>
  <c r="I69" i="70" s="1"/>
  <c r="N70" i="70"/>
  <c r="N69" i="70" s="1"/>
  <c r="H70" i="70"/>
  <c r="H69" i="70" s="1"/>
  <c r="C70" i="70"/>
  <c r="C69" i="70" s="1"/>
  <c r="B69" i="70"/>
  <c r="F70" i="70"/>
  <c r="F69" i="70" s="1"/>
  <c r="J70" i="70"/>
  <c r="J69" i="70" s="1"/>
  <c r="D70" i="70"/>
  <c r="D69" i="70" s="1"/>
  <c r="AJ763" i="23"/>
  <c r="AK763" i="23"/>
  <c r="AJ560" i="23"/>
  <c r="E17" i="63" s="1"/>
  <c r="D61" i="81" s="1"/>
  <c r="AK560" i="23"/>
  <c r="K54" i="70"/>
  <c r="K48" i="70" s="1"/>
  <c r="G54" i="70"/>
  <c r="G48" i="70" s="1"/>
  <c r="C54" i="70"/>
  <c r="C48" i="70" s="1"/>
  <c r="H54" i="70"/>
  <c r="H48" i="70" s="1"/>
  <c r="N54" i="70"/>
  <c r="N48" i="70" s="1"/>
  <c r="J54" i="70"/>
  <c r="J48" i="70" s="1"/>
  <c r="F54" i="70"/>
  <c r="F48" i="70" s="1"/>
  <c r="L54" i="70"/>
  <c r="L48" i="70" s="1"/>
  <c r="M54" i="70"/>
  <c r="M48" i="70" s="1"/>
  <c r="I54" i="70"/>
  <c r="I48" i="70" s="1"/>
  <c r="E54" i="70"/>
  <c r="E48" i="70" s="1"/>
  <c r="D54" i="70"/>
  <c r="D48" i="70" s="1"/>
  <c r="B48" i="70"/>
  <c r="D97" i="81" l="1"/>
  <c r="E97" i="81" s="1"/>
  <c r="F97" i="81" s="1"/>
  <c r="E61" i="81"/>
  <c r="F61" i="81" s="1"/>
  <c r="G17" i="63"/>
  <c r="E11" i="63"/>
  <c r="H10" i="65" s="1"/>
  <c r="G16" i="63"/>
  <c r="F180" i="20" l="1"/>
  <c r="M824" i="20" l="1"/>
  <c r="L824" i="20"/>
  <c r="F824" i="20"/>
  <c r="G824" i="20" s="1"/>
  <c r="M821" i="20"/>
  <c r="M830" i="20" s="1"/>
  <c r="AE35" i="23" s="1"/>
  <c r="L821" i="20"/>
  <c r="F821" i="20"/>
  <c r="G821" i="20" s="1"/>
  <c r="L815" i="20"/>
  <c r="F815" i="20"/>
  <c r="G815" i="20" s="1"/>
  <c r="L814" i="20"/>
  <c r="I814" i="20"/>
  <c r="F814" i="20"/>
  <c r="G814" i="20" s="1"/>
  <c r="L813" i="20"/>
  <c r="I813" i="20"/>
  <c r="F813" i="20"/>
  <c r="L786" i="20"/>
  <c r="F786" i="20"/>
  <c r="G786" i="20" s="1"/>
  <c r="L784" i="20"/>
  <c r="I784" i="20"/>
  <c r="F784" i="20"/>
  <c r="G784" i="20" s="1"/>
  <c r="M783" i="20"/>
  <c r="M800" i="20" s="1"/>
  <c r="AD35" i="23" s="1"/>
  <c r="L783" i="20"/>
  <c r="I783" i="20"/>
  <c r="F783" i="20"/>
  <c r="G783" i="20" s="1"/>
  <c r="L782" i="20"/>
  <c r="I782" i="20"/>
  <c r="F782" i="20"/>
  <c r="G782" i="20" s="1"/>
  <c r="L781" i="20"/>
  <c r="I781" i="20"/>
  <c r="F781" i="20"/>
  <c r="G781" i="20" s="1"/>
  <c r="L780" i="20"/>
  <c r="I780" i="20"/>
  <c r="F780" i="20"/>
  <c r="L747" i="20"/>
  <c r="L766" i="20" s="1"/>
  <c r="AC34" i="23" s="1"/>
  <c r="I747" i="20"/>
  <c r="I766" i="20" s="1"/>
  <c r="AC41" i="23" s="1"/>
  <c r="F747" i="20"/>
  <c r="F766" i="20" s="1"/>
  <c r="L715" i="20"/>
  <c r="F715" i="20"/>
  <c r="G715" i="20" s="1"/>
  <c r="L714" i="20"/>
  <c r="F714" i="20"/>
  <c r="L681" i="20"/>
  <c r="L701" i="20" s="1"/>
  <c r="L647" i="20"/>
  <c r="F647" i="20"/>
  <c r="G647" i="20" s="1"/>
  <c r="L646" i="20"/>
  <c r="I646" i="20"/>
  <c r="I664" i="20" s="1"/>
  <c r="Z41" i="23" s="1"/>
  <c r="F646" i="20"/>
  <c r="I613" i="20"/>
  <c r="I633" i="20" s="1"/>
  <c r="Y41" i="23" s="1"/>
  <c r="F613" i="20"/>
  <c r="F633" i="20" s="1"/>
  <c r="L572" i="20"/>
  <c r="L586" i="20" s="1"/>
  <c r="X34" i="23" s="1"/>
  <c r="F572" i="20"/>
  <c r="F586" i="20" s="1"/>
  <c r="M538" i="20"/>
  <c r="M555" i="20" s="1"/>
  <c r="W35" i="23" s="1"/>
  <c r="L538" i="20"/>
  <c r="I538" i="20"/>
  <c r="F538" i="20"/>
  <c r="G538" i="20" s="1"/>
  <c r="L537" i="20"/>
  <c r="I537" i="20"/>
  <c r="F537" i="20"/>
  <c r="F555" i="20" s="1"/>
  <c r="L505" i="20"/>
  <c r="I505" i="20"/>
  <c r="F505" i="20"/>
  <c r="G505" i="20" s="1"/>
  <c r="M504" i="20"/>
  <c r="M522" i="20" s="1"/>
  <c r="V35" i="23" s="1"/>
  <c r="L504" i="20"/>
  <c r="I504" i="20"/>
  <c r="F504" i="20"/>
  <c r="G504" i="20" s="1"/>
  <c r="L503" i="20"/>
  <c r="I503" i="20"/>
  <c r="F503" i="20"/>
  <c r="L470" i="20"/>
  <c r="I470" i="20"/>
  <c r="F470" i="20"/>
  <c r="G470" i="20" s="1"/>
  <c r="M469" i="20"/>
  <c r="M486" i="20" s="1"/>
  <c r="U35" i="23" s="1"/>
  <c r="L469" i="20"/>
  <c r="I469" i="20"/>
  <c r="F469" i="20"/>
  <c r="G469" i="20" s="1"/>
  <c r="L468" i="20"/>
  <c r="I468" i="20"/>
  <c r="F468" i="20"/>
  <c r="M435" i="20"/>
  <c r="M453" i="20" s="1"/>
  <c r="T35" i="23" s="1"/>
  <c r="L435" i="20"/>
  <c r="I435" i="20"/>
  <c r="F435" i="20"/>
  <c r="G435" i="20" s="1"/>
  <c r="L434" i="20"/>
  <c r="I434" i="20"/>
  <c r="F434" i="20"/>
  <c r="L375" i="20"/>
  <c r="I375" i="20"/>
  <c r="F375" i="20"/>
  <c r="G375" i="20" s="1"/>
  <c r="L374" i="20"/>
  <c r="I374" i="20"/>
  <c r="F374" i="20"/>
  <c r="L343" i="20"/>
  <c r="I343" i="20"/>
  <c r="F343" i="20"/>
  <c r="G343" i="20" s="1"/>
  <c r="L342" i="20"/>
  <c r="I342" i="20"/>
  <c r="F342" i="20"/>
  <c r="G342" i="20" s="1"/>
  <c r="L341" i="20"/>
  <c r="I341" i="20"/>
  <c r="F341" i="20"/>
  <c r="L315" i="20"/>
  <c r="I315" i="20"/>
  <c r="F315" i="20"/>
  <c r="G315" i="20" s="1"/>
  <c r="L314" i="20"/>
  <c r="I314" i="20"/>
  <c r="F314" i="20"/>
  <c r="G314" i="20" s="1"/>
  <c r="L313" i="20"/>
  <c r="I313" i="20"/>
  <c r="F313" i="20"/>
  <c r="L312" i="20"/>
  <c r="I312" i="20"/>
  <c r="F312" i="20"/>
  <c r="G312" i="20" s="1"/>
  <c r="M311" i="20"/>
  <c r="M331" i="20" s="1"/>
  <c r="Q35" i="23" s="1"/>
  <c r="L311" i="20"/>
  <c r="I311" i="20"/>
  <c r="F311" i="20"/>
  <c r="G311" i="20" s="1"/>
  <c r="L310" i="20"/>
  <c r="I310" i="20"/>
  <c r="F310" i="20"/>
  <c r="L252" i="20"/>
  <c r="I252" i="20"/>
  <c r="F252" i="20"/>
  <c r="G252" i="20" s="1"/>
  <c r="M251" i="20"/>
  <c r="M271" i="20" s="1"/>
  <c r="O35" i="23" s="1"/>
  <c r="L251" i="20"/>
  <c r="I251" i="20"/>
  <c r="F251" i="20"/>
  <c r="G251" i="20" s="1"/>
  <c r="L250" i="20"/>
  <c r="I250" i="20"/>
  <c r="F250" i="20"/>
  <c r="L215" i="20"/>
  <c r="L233" i="20" s="1"/>
  <c r="N34" i="23" s="1"/>
  <c r="I215" i="20"/>
  <c r="I233" i="20" s="1"/>
  <c r="N41" i="23" s="1"/>
  <c r="F215" i="20"/>
  <c r="F233" i="20" s="1"/>
  <c r="L187" i="20"/>
  <c r="I187" i="20"/>
  <c r="F187" i="20"/>
  <c r="G187" i="20" s="1"/>
  <c r="L186" i="20"/>
  <c r="I186" i="20"/>
  <c r="F186" i="20"/>
  <c r="G186" i="20" s="1"/>
  <c r="L185" i="20"/>
  <c r="I185" i="20"/>
  <c r="F185" i="20"/>
  <c r="G185" i="20" s="1"/>
  <c r="L184" i="20"/>
  <c r="I184" i="20"/>
  <c r="F184" i="20"/>
  <c r="G184" i="20" s="1"/>
  <c r="L183" i="20"/>
  <c r="I183" i="20"/>
  <c r="F183" i="20"/>
  <c r="G183" i="20" s="1"/>
  <c r="L182" i="20"/>
  <c r="I182" i="20"/>
  <c r="F182" i="20"/>
  <c r="G182" i="20" s="1"/>
  <c r="L181" i="20"/>
  <c r="I181" i="20"/>
  <c r="F181" i="20"/>
  <c r="L180" i="20"/>
  <c r="I180" i="20"/>
  <c r="L150" i="20"/>
  <c r="I150" i="20"/>
  <c r="F150" i="20"/>
  <c r="G150" i="20" s="1"/>
  <c r="M149" i="20"/>
  <c r="M168" i="20" s="1"/>
  <c r="L149" i="20"/>
  <c r="I149" i="20"/>
  <c r="F149" i="20"/>
  <c r="G149" i="20" s="1"/>
  <c r="L148" i="20"/>
  <c r="I148" i="20"/>
  <c r="F148" i="20"/>
  <c r="L115" i="20"/>
  <c r="I115" i="20"/>
  <c r="F115" i="20"/>
  <c r="G115" i="20" s="1"/>
  <c r="L114" i="20"/>
  <c r="I114" i="20"/>
  <c r="F114" i="20"/>
  <c r="I80" i="20"/>
  <c r="I99" i="20" s="1"/>
  <c r="J41" i="23" s="1"/>
  <c r="F80" i="20"/>
  <c r="F99" i="20" s="1"/>
  <c r="L46" i="20"/>
  <c r="L63" i="20" s="1"/>
  <c r="I34" i="23" s="1"/>
  <c r="I46" i="20"/>
  <c r="I63" i="20" s="1"/>
  <c r="I41" i="23" s="1"/>
  <c r="F46" i="20"/>
  <c r="G46" i="20" s="1"/>
  <c r="F45" i="20"/>
  <c r="L20" i="20"/>
  <c r="I20" i="20"/>
  <c r="F20" i="20"/>
  <c r="G20" i="20" s="1"/>
  <c r="L19" i="20"/>
  <c r="I19" i="20"/>
  <c r="F19" i="20"/>
  <c r="G19" i="20" s="1"/>
  <c r="L18" i="20"/>
  <c r="I18" i="20"/>
  <c r="F18" i="20"/>
  <c r="G18" i="20" s="1"/>
  <c r="L17" i="20"/>
  <c r="I17" i="20"/>
  <c r="F17" i="20"/>
  <c r="G17" i="20" s="1"/>
  <c r="L16" i="20"/>
  <c r="I16" i="20"/>
  <c r="F16" i="20"/>
  <c r="G16" i="20" s="1"/>
  <c r="L15" i="20"/>
  <c r="I15" i="20"/>
  <c r="F15" i="20"/>
  <c r="G15" i="20" s="1"/>
  <c r="L14" i="20"/>
  <c r="I14" i="20"/>
  <c r="F14" i="20"/>
  <c r="G14" i="20" s="1"/>
  <c r="I13" i="20"/>
  <c r="F13" i="20"/>
  <c r="C1706" i="88" l="1"/>
  <c r="C1705" i="88" s="1"/>
  <c r="C1704" i="88" s="1"/>
  <c r="C1703" i="88" s="1"/>
  <c r="C1702" i="88" s="1"/>
  <c r="C1701" i="88" s="1"/>
  <c r="C1700" i="88" s="1"/>
  <c r="C2099" i="87"/>
  <c r="C2098" i="87" s="1"/>
  <c r="C2097" i="87" s="1"/>
  <c r="C2096" i="87" s="1"/>
  <c r="C2095" i="87" s="1"/>
  <c r="C2094" i="87" s="1"/>
  <c r="C2093" i="87" s="1"/>
  <c r="C183" i="88"/>
  <c r="C182" i="88" s="1"/>
  <c r="C181" i="88" s="1"/>
  <c r="C180" i="88" s="1"/>
  <c r="C179" i="88" s="1"/>
  <c r="C178" i="88" s="1"/>
  <c r="C177" i="88" s="1"/>
  <c r="C181" i="87"/>
  <c r="C180" i="87" s="1"/>
  <c r="C179" i="87" s="1"/>
  <c r="C178" i="87" s="1"/>
  <c r="C177" i="87" s="1"/>
  <c r="C176" i="87" s="1"/>
  <c r="C175" i="87" s="1"/>
  <c r="D543" i="86"/>
  <c r="D542" i="86" s="1"/>
  <c r="D541" i="86" s="1"/>
  <c r="D540" i="86" s="1"/>
  <c r="D539" i="86" s="1"/>
  <c r="D538" i="86" s="1"/>
  <c r="D537" i="86" s="1"/>
  <c r="C490" i="88"/>
  <c r="C489" i="88" s="1"/>
  <c r="C488" i="88" s="1"/>
  <c r="C487" i="88" s="1"/>
  <c r="C486" i="88" s="1"/>
  <c r="C485" i="88" s="1"/>
  <c r="C484" i="88" s="1"/>
  <c r="C541" i="87"/>
  <c r="C540" i="87" s="1"/>
  <c r="C539" i="87" s="1"/>
  <c r="C538" i="87" s="1"/>
  <c r="C537" i="87" s="1"/>
  <c r="C536" i="87" s="1"/>
  <c r="C535" i="87" s="1"/>
  <c r="C1052" i="88"/>
  <c r="C1051" i="88" s="1"/>
  <c r="C1050" i="88" s="1"/>
  <c r="C1049" i="88" s="1"/>
  <c r="C1048" i="88" s="1"/>
  <c r="C1047" i="88" s="1"/>
  <c r="C1046" i="88" s="1"/>
  <c r="C1190" i="87"/>
  <c r="C1189" i="87" s="1"/>
  <c r="C1188" i="87" s="1"/>
  <c r="C1187" i="87" s="1"/>
  <c r="C1186" i="87" s="1"/>
  <c r="C1185" i="87" s="1"/>
  <c r="C1184" i="87" s="1"/>
  <c r="C728" i="88"/>
  <c r="C727" i="88" s="1"/>
  <c r="C726" i="88" s="1"/>
  <c r="C725" i="88" s="1"/>
  <c r="C724" i="88" s="1"/>
  <c r="C723" i="88" s="1"/>
  <c r="C722" i="88" s="1"/>
  <c r="C779" i="87"/>
  <c r="C778" i="87" s="1"/>
  <c r="C777" i="87" s="1"/>
  <c r="C776" i="87" s="1"/>
  <c r="C775" i="87" s="1"/>
  <c r="C774" i="87" s="1"/>
  <c r="C773" i="87" s="1"/>
  <c r="D264" i="86"/>
  <c r="D263" i="86" s="1"/>
  <c r="D262" i="86" s="1"/>
  <c r="C264" i="88"/>
  <c r="C263" i="88" s="1"/>
  <c r="C262" i="88" s="1"/>
  <c r="C261" i="88" s="1"/>
  <c r="C260" i="88" s="1"/>
  <c r="C259" i="88" s="1"/>
  <c r="C258" i="88" s="1"/>
  <c r="C262" i="87"/>
  <c r="C261" i="87" s="1"/>
  <c r="C260" i="87" s="1"/>
  <c r="C259" i="87" s="1"/>
  <c r="C258" i="87" s="1"/>
  <c r="C257" i="87" s="1"/>
  <c r="C256" i="87" s="1"/>
  <c r="D48" i="86"/>
  <c r="D47" i="86" s="1"/>
  <c r="D46" i="86" s="1"/>
  <c r="C48" i="88"/>
  <c r="C47" i="88" s="1"/>
  <c r="C46" i="88" s="1"/>
  <c r="C45" i="88" s="1"/>
  <c r="C44" i="88" s="1"/>
  <c r="C43" i="88" s="1"/>
  <c r="C42" i="88" s="1"/>
  <c r="C46" i="87"/>
  <c r="C45" i="87" s="1"/>
  <c r="C44" i="87" s="1"/>
  <c r="C43" i="87" s="1"/>
  <c r="C42" i="87" s="1"/>
  <c r="C41" i="87" s="1"/>
  <c r="C40" i="87" s="1"/>
  <c r="D1605" i="86"/>
  <c r="D1604" i="86" s="1"/>
  <c r="D1603" i="86" s="1"/>
  <c r="C1361" i="88"/>
  <c r="C1360" i="88" s="1"/>
  <c r="C1359" i="88" s="1"/>
  <c r="C1358" i="88" s="1"/>
  <c r="C1357" i="88" s="1"/>
  <c r="C1356" i="88" s="1"/>
  <c r="C1355" i="88" s="1"/>
  <c r="C1603" i="87"/>
  <c r="C1602" i="87" s="1"/>
  <c r="C1601" i="87" s="1"/>
  <c r="C1600" i="87" s="1"/>
  <c r="C1599" i="87" s="1"/>
  <c r="C1598" i="87" s="1"/>
  <c r="C1597" i="87" s="1"/>
  <c r="C1308" i="88"/>
  <c r="C1307" i="88" s="1"/>
  <c r="C1306" i="88" s="1"/>
  <c r="C1305" i="88" s="1"/>
  <c r="C1304" i="88" s="1"/>
  <c r="C1303" i="88" s="1"/>
  <c r="C1302" i="88" s="1"/>
  <c r="C1550" i="87"/>
  <c r="C1549" i="87" s="1"/>
  <c r="C1548" i="87" s="1"/>
  <c r="C1547" i="87" s="1"/>
  <c r="C1546" i="87" s="1"/>
  <c r="C1545" i="87" s="1"/>
  <c r="C1544" i="87" s="1"/>
  <c r="D1673" i="86"/>
  <c r="D1672" i="86" s="1"/>
  <c r="D1671" i="86" s="1"/>
  <c r="C1429" i="88"/>
  <c r="C1428" i="88" s="1"/>
  <c r="C1427" i="88" s="1"/>
  <c r="C1426" i="88" s="1"/>
  <c r="C1425" i="88" s="1"/>
  <c r="C1424" i="88" s="1"/>
  <c r="C1423" i="88" s="1"/>
  <c r="C1671" i="87"/>
  <c r="C1670" i="87" s="1"/>
  <c r="C1669" i="87" s="1"/>
  <c r="C1668" i="87" s="1"/>
  <c r="C1667" i="87" s="1"/>
  <c r="C1666" i="87" s="1"/>
  <c r="C1665" i="87" s="1"/>
  <c r="D483" i="86"/>
  <c r="D482" i="86" s="1"/>
  <c r="D481" i="86" s="1"/>
  <c r="D480" i="86" s="1"/>
  <c r="D479" i="86" s="1"/>
  <c r="D478" i="86" s="1"/>
  <c r="D477" i="86" s="1"/>
  <c r="C430" i="88"/>
  <c r="C429" i="88" s="1"/>
  <c r="C428" i="88" s="1"/>
  <c r="C427" i="88" s="1"/>
  <c r="C426" i="88" s="1"/>
  <c r="C425" i="88" s="1"/>
  <c r="C424" i="88" s="1"/>
  <c r="C481" i="87"/>
  <c r="C480" i="87" s="1"/>
  <c r="C479" i="87" s="1"/>
  <c r="C478" i="87" s="1"/>
  <c r="C477" i="87" s="1"/>
  <c r="C476" i="87" s="1"/>
  <c r="C475" i="87" s="1"/>
  <c r="C324" i="88"/>
  <c r="C323" i="88" s="1"/>
  <c r="C322" i="88" s="1"/>
  <c r="C321" i="88" s="1"/>
  <c r="C320" i="88" s="1"/>
  <c r="C319" i="88" s="1"/>
  <c r="C318" i="88" s="1"/>
  <c r="C322" i="87"/>
  <c r="C321" i="87" s="1"/>
  <c r="C320" i="87" s="1"/>
  <c r="C319" i="87" s="1"/>
  <c r="C318" i="87" s="1"/>
  <c r="C317" i="87" s="1"/>
  <c r="C316" i="87" s="1"/>
  <c r="C377" i="88"/>
  <c r="C376" i="88" s="1"/>
  <c r="C375" i="88" s="1"/>
  <c r="C374" i="88" s="1"/>
  <c r="C373" i="88" s="1"/>
  <c r="C372" i="88" s="1"/>
  <c r="C371" i="88" s="1"/>
  <c r="C428" i="87"/>
  <c r="C427" i="87" s="1"/>
  <c r="C426" i="87" s="1"/>
  <c r="C425" i="87" s="1"/>
  <c r="C424" i="87" s="1"/>
  <c r="C423" i="87" s="1"/>
  <c r="C422" i="87" s="1"/>
  <c r="C1720" i="88"/>
  <c r="C1719" i="88" s="1"/>
  <c r="C1718" i="88" s="1"/>
  <c r="C1717" i="88" s="1"/>
  <c r="C1716" i="88" s="1"/>
  <c r="C1715" i="88" s="1"/>
  <c r="C1714" i="88" s="1"/>
  <c r="C2113" i="87"/>
  <c r="C2112" i="87" s="1"/>
  <c r="C2111" i="87" s="1"/>
  <c r="C2110" i="87" s="1"/>
  <c r="C2109" i="87" s="1"/>
  <c r="C2108" i="87" s="1"/>
  <c r="C2107" i="87" s="1"/>
  <c r="C197" i="88"/>
  <c r="C196" i="88" s="1"/>
  <c r="C195" i="88" s="1"/>
  <c r="C194" i="88" s="1"/>
  <c r="C193" i="88" s="1"/>
  <c r="C192" i="88" s="1"/>
  <c r="C191" i="88" s="1"/>
  <c r="C195" i="87"/>
  <c r="C194" i="87" s="1"/>
  <c r="C193" i="87" s="1"/>
  <c r="C192" i="87" s="1"/>
  <c r="C191" i="87" s="1"/>
  <c r="C190" i="87" s="1"/>
  <c r="C189" i="87" s="1"/>
  <c r="D948" i="86"/>
  <c r="D947" i="86" s="1"/>
  <c r="D946" i="86" s="1"/>
  <c r="D945" i="86" s="1"/>
  <c r="D944" i="86" s="1"/>
  <c r="D943" i="86" s="1"/>
  <c r="D942" i="86" s="1"/>
  <c r="C895" i="88"/>
  <c r="C894" i="88" s="1"/>
  <c r="C893" i="88" s="1"/>
  <c r="C892" i="88" s="1"/>
  <c r="C891" i="88" s="1"/>
  <c r="C890" i="88" s="1"/>
  <c r="C889" i="88" s="1"/>
  <c r="C946" i="87"/>
  <c r="C945" i="87" s="1"/>
  <c r="C944" i="87" s="1"/>
  <c r="C943" i="87" s="1"/>
  <c r="C942" i="87" s="1"/>
  <c r="C941" i="87" s="1"/>
  <c r="C940" i="87" s="1"/>
  <c r="D123" i="86"/>
  <c r="D122" i="86" s="1"/>
  <c r="D121" i="86" s="1"/>
  <c r="D120" i="86" s="1"/>
  <c r="D119" i="86" s="1"/>
  <c r="D118" i="86" s="1"/>
  <c r="D117" i="86" s="1"/>
  <c r="C123" i="88"/>
  <c r="C122" i="88" s="1"/>
  <c r="C121" i="88" s="1"/>
  <c r="C120" i="88" s="1"/>
  <c r="C119" i="88" s="1"/>
  <c r="C118" i="88" s="1"/>
  <c r="C117" i="88" s="1"/>
  <c r="C121" i="87"/>
  <c r="C120" i="87" s="1"/>
  <c r="C119" i="87" s="1"/>
  <c r="C118" i="87" s="1"/>
  <c r="C117" i="87" s="1"/>
  <c r="C116" i="87" s="1"/>
  <c r="C115" i="87" s="1"/>
  <c r="C363" i="88"/>
  <c r="C362" i="88" s="1"/>
  <c r="C361" i="88" s="1"/>
  <c r="C360" i="88" s="1"/>
  <c r="C359" i="88" s="1"/>
  <c r="C358" i="88" s="1"/>
  <c r="C357" i="88" s="1"/>
  <c r="C414" i="87"/>
  <c r="C413" i="87" s="1"/>
  <c r="C412" i="87" s="1"/>
  <c r="C411" i="87" s="1"/>
  <c r="C410" i="87" s="1"/>
  <c r="C409" i="87" s="1"/>
  <c r="C408" i="87" s="1"/>
  <c r="D45" i="86"/>
  <c r="D44" i="86" s="1"/>
  <c r="D43" i="86" s="1"/>
  <c r="D42" i="86" s="1"/>
  <c r="D261" i="86"/>
  <c r="D260" i="86" s="1"/>
  <c r="D259" i="86" s="1"/>
  <c r="D258" i="86" s="1"/>
  <c r="D1670" i="86"/>
  <c r="D1669" i="86" s="1"/>
  <c r="D1668" i="86" s="1"/>
  <c r="D1667" i="86" s="1"/>
  <c r="D1602" i="86"/>
  <c r="D1601" i="86" s="1"/>
  <c r="D1600" i="86" s="1"/>
  <c r="D1599" i="86" s="1"/>
  <c r="Z40" i="23"/>
  <c r="D781" i="86"/>
  <c r="D780" i="86" s="1"/>
  <c r="D779" i="86" s="1"/>
  <c r="N33" i="23"/>
  <c r="D183" i="86"/>
  <c r="D182" i="86" s="1"/>
  <c r="D181" i="86" s="1"/>
  <c r="X33" i="23"/>
  <c r="X30" i="23" s="1"/>
  <c r="D1192" i="86"/>
  <c r="D1191" i="86" s="1"/>
  <c r="D1190" i="86" s="1"/>
  <c r="J40" i="23"/>
  <c r="J30" i="23" s="1"/>
  <c r="D1552" i="86"/>
  <c r="D1551" i="86" s="1"/>
  <c r="D1550" i="86" s="1"/>
  <c r="Y40" i="23"/>
  <c r="Y30" i="23" s="1"/>
  <c r="D324" i="86"/>
  <c r="D323" i="86" s="1"/>
  <c r="D322" i="86" s="1"/>
  <c r="AC40" i="23"/>
  <c r="D430" i="86"/>
  <c r="D429" i="86" s="1"/>
  <c r="D428" i="86" s="1"/>
  <c r="N40" i="23"/>
  <c r="D197" i="86"/>
  <c r="D196" i="86" s="1"/>
  <c r="D195" i="86" s="1"/>
  <c r="AC33" i="23"/>
  <c r="AC30" i="23" s="1"/>
  <c r="D416" i="86"/>
  <c r="D415" i="86" s="1"/>
  <c r="D414" i="86" s="1"/>
  <c r="I33" i="23"/>
  <c r="D2101" i="86"/>
  <c r="D2100" i="86" s="1"/>
  <c r="D2099" i="86" s="1"/>
  <c r="AA34" i="23"/>
  <c r="P697" i="20"/>
  <c r="P698" i="20" s="1"/>
  <c r="AE16" i="23"/>
  <c r="P820" i="20"/>
  <c r="P821" i="20" s="1"/>
  <c r="I40" i="23"/>
  <c r="I30" i="23" s="1"/>
  <c r="D2115" i="86"/>
  <c r="D2114" i="86" s="1"/>
  <c r="D2113" i="86" s="1"/>
  <c r="D2112" i="86" s="1"/>
  <c r="D2111" i="86" s="1"/>
  <c r="D2110" i="86" s="1"/>
  <c r="D2109" i="86" s="1"/>
  <c r="AJ16" i="23"/>
  <c r="F734" i="20"/>
  <c r="L35" i="23"/>
  <c r="M834" i="20"/>
  <c r="F800" i="20"/>
  <c r="L830" i="20"/>
  <c r="AE34" i="23" s="1"/>
  <c r="L734" i="20"/>
  <c r="AB34" i="23" s="1"/>
  <c r="F830" i="20"/>
  <c r="I830" i="20"/>
  <c r="AE41" i="23" s="1"/>
  <c r="I800" i="20"/>
  <c r="AD41" i="23" s="1"/>
  <c r="L800" i="20"/>
  <c r="AD34" i="23" s="1"/>
  <c r="F522" i="20"/>
  <c r="L555" i="20"/>
  <c r="W34" i="23" s="1"/>
  <c r="L664" i="20"/>
  <c r="Z34" i="23" s="1"/>
  <c r="L271" i="20"/>
  <c r="O34" i="23" s="1"/>
  <c r="F664" i="20"/>
  <c r="I522" i="20"/>
  <c r="V41" i="23" s="1"/>
  <c r="I555" i="20"/>
  <c r="W41" i="23" s="1"/>
  <c r="F486" i="20"/>
  <c r="L522" i="20"/>
  <c r="V34" i="23" s="1"/>
  <c r="L453" i="20"/>
  <c r="T34" i="23" s="1"/>
  <c r="I453" i="20"/>
  <c r="T41" i="23" s="1"/>
  <c r="L486" i="20"/>
  <c r="U34" i="23" s="1"/>
  <c r="I486" i="20"/>
  <c r="U41" i="23" s="1"/>
  <c r="F453" i="20"/>
  <c r="I413" i="20"/>
  <c r="S41" i="23" s="1"/>
  <c r="F331" i="20"/>
  <c r="I361" i="20"/>
  <c r="R41" i="23" s="1"/>
  <c r="F361" i="20"/>
  <c r="F413" i="20"/>
  <c r="L413" i="20"/>
  <c r="S34" i="23" s="1"/>
  <c r="L361" i="20"/>
  <c r="R34" i="23" s="1"/>
  <c r="I331" i="20"/>
  <c r="Q41" i="23" s="1"/>
  <c r="F271" i="20"/>
  <c r="L331" i="20"/>
  <c r="Q34" i="23" s="1"/>
  <c r="I271" i="20"/>
  <c r="O41" i="23" s="1"/>
  <c r="L168" i="20"/>
  <c r="L34" i="23" s="1"/>
  <c r="L198" i="20"/>
  <c r="M34" i="23" s="1"/>
  <c r="F198" i="20"/>
  <c r="I168" i="20"/>
  <c r="L41" i="23" s="1"/>
  <c r="I33" i="20"/>
  <c r="I198" i="20"/>
  <c r="M41" i="23" s="1"/>
  <c r="I133" i="20"/>
  <c r="K41" i="23" s="1"/>
  <c r="F168" i="20"/>
  <c r="F133" i="20"/>
  <c r="L133" i="20"/>
  <c r="K34" i="23" s="1"/>
  <c r="F63" i="20"/>
  <c r="F33" i="20"/>
  <c r="L33" i="20"/>
  <c r="G714" i="20"/>
  <c r="G734" i="20" s="1"/>
  <c r="G780" i="20"/>
  <c r="G800" i="20" s="1"/>
  <c r="G537" i="20"/>
  <c r="G555" i="20" s="1"/>
  <c r="G503" i="20"/>
  <c r="G522" i="20" s="1"/>
  <c r="G468" i="20"/>
  <c r="G486" i="20" s="1"/>
  <c r="G374" i="20"/>
  <c r="G341" i="20"/>
  <c r="G310" i="20"/>
  <c r="G250" i="20"/>
  <c r="G271" i="20" s="1"/>
  <c r="G148" i="20"/>
  <c r="G168" i="20" s="1"/>
  <c r="G181" i="20"/>
  <c r="G114" i="20"/>
  <c r="G13" i="20"/>
  <c r="G33" i="20" s="1"/>
  <c r="G434" i="20"/>
  <c r="G453" i="20" s="1"/>
  <c r="G80" i="20"/>
  <c r="G99" i="20" s="1"/>
  <c r="G45" i="20"/>
  <c r="G63" i="20" s="1"/>
  <c r="G646" i="20"/>
  <c r="G180" i="20"/>
  <c r="G313" i="20"/>
  <c r="G613" i="20"/>
  <c r="G633" i="20" s="1"/>
  <c r="G747" i="20"/>
  <c r="G766" i="20" s="1"/>
  <c r="G813" i="20"/>
  <c r="G215" i="20"/>
  <c r="G233" i="20" s="1"/>
  <c r="G572" i="20"/>
  <c r="G586" i="20" s="1"/>
  <c r="C1006" i="88" l="1"/>
  <c r="C1005" i="88" s="1"/>
  <c r="C1004" i="88" s="1"/>
  <c r="C1003" i="88" s="1"/>
  <c r="C1002" i="88" s="1"/>
  <c r="C1001" i="88" s="1"/>
  <c r="C1000" i="88" s="1"/>
  <c r="C1144" i="87"/>
  <c r="C1143" i="87" s="1"/>
  <c r="C1142" i="87" s="1"/>
  <c r="C1141" i="87" s="1"/>
  <c r="C1140" i="87" s="1"/>
  <c r="C1139" i="87" s="1"/>
  <c r="C1138" i="87" s="1"/>
  <c r="C902" i="88"/>
  <c r="C901" i="88" s="1"/>
  <c r="C900" i="88" s="1"/>
  <c r="C899" i="88" s="1"/>
  <c r="C898" i="88" s="1"/>
  <c r="C897" i="88" s="1"/>
  <c r="C896" i="88" s="1"/>
  <c r="C953" i="87"/>
  <c r="C952" i="87" s="1"/>
  <c r="C951" i="87" s="1"/>
  <c r="C950" i="87" s="1"/>
  <c r="C949" i="87" s="1"/>
  <c r="C948" i="87" s="1"/>
  <c r="C947" i="87" s="1"/>
  <c r="C543" i="88"/>
  <c r="C542" i="88" s="1"/>
  <c r="C541" i="88" s="1"/>
  <c r="C540" i="88" s="1"/>
  <c r="C539" i="88" s="1"/>
  <c r="C538" i="88" s="1"/>
  <c r="C537" i="88" s="1"/>
  <c r="C594" i="87"/>
  <c r="C593" i="87" s="1"/>
  <c r="C592" i="87" s="1"/>
  <c r="C591" i="87" s="1"/>
  <c r="C590" i="87" s="1"/>
  <c r="C589" i="87" s="1"/>
  <c r="C588" i="87" s="1"/>
  <c r="C557" i="88"/>
  <c r="C556" i="88" s="1"/>
  <c r="C555" i="88" s="1"/>
  <c r="C554" i="88" s="1"/>
  <c r="C553" i="88" s="1"/>
  <c r="C552" i="88" s="1"/>
  <c r="C551" i="88" s="1"/>
  <c r="C608" i="87"/>
  <c r="C607" i="87" s="1"/>
  <c r="C606" i="87" s="1"/>
  <c r="C605" i="87" s="1"/>
  <c r="C604" i="87" s="1"/>
  <c r="C603" i="87" s="1"/>
  <c r="C602" i="87" s="1"/>
  <c r="C1436" i="88"/>
  <c r="C1435" i="88" s="1"/>
  <c r="C1434" i="88" s="1"/>
  <c r="C1433" i="88" s="1"/>
  <c r="C1432" i="88" s="1"/>
  <c r="C1431" i="88" s="1"/>
  <c r="C1430" i="88" s="1"/>
  <c r="C1678" i="87"/>
  <c r="C1677" i="87" s="1"/>
  <c r="C1676" i="87" s="1"/>
  <c r="C1675" i="87" s="1"/>
  <c r="C1674" i="87" s="1"/>
  <c r="C1673" i="87" s="1"/>
  <c r="C1672" i="87" s="1"/>
  <c r="C483" i="88"/>
  <c r="C482" i="88" s="1"/>
  <c r="C481" i="88" s="1"/>
  <c r="C480" i="88" s="1"/>
  <c r="C479" i="88" s="1"/>
  <c r="C478" i="88" s="1"/>
  <c r="C477" i="88" s="1"/>
  <c r="C534" i="87"/>
  <c r="C533" i="87" s="1"/>
  <c r="C532" i="87" s="1"/>
  <c r="C531" i="87" s="1"/>
  <c r="C530" i="87" s="1"/>
  <c r="C529" i="87" s="1"/>
  <c r="C528" i="87" s="1"/>
  <c r="C1496" i="88"/>
  <c r="C1495" i="88" s="1"/>
  <c r="C1494" i="88" s="1"/>
  <c r="C1493" i="88" s="1"/>
  <c r="C1492" i="88" s="1"/>
  <c r="C1491" i="88" s="1"/>
  <c r="C1490" i="88" s="1"/>
  <c r="C1738" i="87"/>
  <c r="C1737" i="87" s="1"/>
  <c r="C1736" i="87" s="1"/>
  <c r="C1735" i="87" s="1"/>
  <c r="C1734" i="87" s="1"/>
  <c r="C1733" i="87" s="1"/>
  <c r="C1732" i="87" s="1"/>
  <c r="C1354" i="88"/>
  <c r="C1353" i="88" s="1"/>
  <c r="C1352" i="88" s="1"/>
  <c r="C1351" i="88" s="1"/>
  <c r="C1350" i="88" s="1"/>
  <c r="C1349" i="88" s="1"/>
  <c r="C1348" i="88" s="1"/>
  <c r="C1596" i="87"/>
  <c r="C1595" i="87" s="1"/>
  <c r="C1594" i="87" s="1"/>
  <c r="C1593" i="87" s="1"/>
  <c r="C1592" i="87" s="1"/>
  <c r="C1591" i="87" s="1"/>
  <c r="C1590" i="87" s="1"/>
  <c r="C1571" i="88"/>
  <c r="C1570" i="88" s="1"/>
  <c r="C1569" i="88" s="1"/>
  <c r="C1568" i="88" s="1"/>
  <c r="C1567" i="88" s="1"/>
  <c r="C1566" i="88" s="1"/>
  <c r="C1565" i="88" s="1"/>
  <c r="C1964" i="87"/>
  <c r="C1963" i="87" s="1"/>
  <c r="C1962" i="87" s="1"/>
  <c r="C1961" i="87" s="1"/>
  <c r="C1960" i="87" s="1"/>
  <c r="C1959" i="87" s="1"/>
  <c r="C1958" i="87" s="1"/>
  <c r="C1422" i="88"/>
  <c r="C1421" i="88" s="1"/>
  <c r="C1420" i="88" s="1"/>
  <c r="C1419" i="88" s="1"/>
  <c r="C1418" i="88" s="1"/>
  <c r="C1417" i="88" s="1"/>
  <c r="C1416" i="88" s="1"/>
  <c r="C1664" i="87"/>
  <c r="C1663" i="87" s="1"/>
  <c r="C1662" i="87" s="1"/>
  <c r="C1661" i="87" s="1"/>
  <c r="C1660" i="87" s="1"/>
  <c r="C1659" i="87" s="1"/>
  <c r="C1658" i="87" s="1"/>
  <c r="C888" i="88"/>
  <c r="C887" i="88" s="1"/>
  <c r="C886" i="88" s="1"/>
  <c r="C885" i="88" s="1"/>
  <c r="C884" i="88" s="1"/>
  <c r="C883" i="88" s="1"/>
  <c r="C882" i="88" s="1"/>
  <c r="C939" i="87"/>
  <c r="C938" i="87" s="1"/>
  <c r="C937" i="87" s="1"/>
  <c r="C936" i="87" s="1"/>
  <c r="C935" i="87" s="1"/>
  <c r="C934" i="87" s="1"/>
  <c r="C933" i="87" s="1"/>
  <c r="C257" i="88"/>
  <c r="C256" i="88" s="1"/>
  <c r="C255" i="88" s="1"/>
  <c r="C254" i="88" s="1"/>
  <c r="C253" i="88" s="1"/>
  <c r="C252" i="88" s="1"/>
  <c r="C251" i="88" s="1"/>
  <c r="C255" i="87"/>
  <c r="C254" i="87" s="1"/>
  <c r="C253" i="87" s="1"/>
  <c r="C252" i="87" s="1"/>
  <c r="C251" i="87" s="1"/>
  <c r="C250" i="87" s="1"/>
  <c r="C249" i="87" s="1"/>
  <c r="C835" i="88"/>
  <c r="C834" i="88" s="1"/>
  <c r="C833" i="88" s="1"/>
  <c r="C832" i="88" s="1"/>
  <c r="C831" i="88" s="1"/>
  <c r="C830" i="88" s="1"/>
  <c r="C829" i="88" s="1"/>
  <c r="C886" i="87"/>
  <c r="C885" i="87" s="1"/>
  <c r="C884" i="87" s="1"/>
  <c r="C883" i="87" s="1"/>
  <c r="C882" i="87" s="1"/>
  <c r="C881" i="87" s="1"/>
  <c r="C880" i="87" s="1"/>
  <c r="C999" i="88"/>
  <c r="C998" i="88" s="1"/>
  <c r="C997" i="88" s="1"/>
  <c r="C996" i="88" s="1"/>
  <c r="C995" i="88" s="1"/>
  <c r="C994" i="88" s="1"/>
  <c r="C993" i="88" s="1"/>
  <c r="C1137" i="87"/>
  <c r="C1136" i="87" s="1"/>
  <c r="C1135" i="87" s="1"/>
  <c r="C1134" i="87" s="1"/>
  <c r="C1133" i="87" s="1"/>
  <c r="C1132" i="87" s="1"/>
  <c r="C1131" i="87" s="1"/>
  <c r="C654" i="88"/>
  <c r="C653" i="88" s="1"/>
  <c r="C652" i="88" s="1"/>
  <c r="C651" i="88" s="1"/>
  <c r="C650" i="88" s="1"/>
  <c r="C649" i="88" s="1"/>
  <c r="C648" i="88" s="1"/>
  <c r="C705" i="87"/>
  <c r="C704" i="87" s="1"/>
  <c r="C703" i="87" s="1"/>
  <c r="C702" i="87" s="1"/>
  <c r="C701" i="87" s="1"/>
  <c r="C700" i="87" s="1"/>
  <c r="C699" i="87" s="1"/>
  <c r="C1482" i="88"/>
  <c r="C1481" i="88" s="1"/>
  <c r="C1480" i="88" s="1"/>
  <c r="C1479" i="88" s="1"/>
  <c r="C1478" i="88" s="1"/>
  <c r="C1477" i="88" s="1"/>
  <c r="C1476" i="88" s="1"/>
  <c r="C1724" i="87"/>
  <c r="C1723" i="87" s="1"/>
  <c r="C1722" i="87" s="1"/>
  <c r="C1721" i="87" s="1"/>
  <c r="C1720" i="87" s="1"/>
  <c r="C1719" i="87" s="1"/>
  <c r="C1718" i="87" s="1"/>
  <c r="C1794" i="88"/>
  <c r="C1793" i="88" s="1"/>
  <c r="C1792" i="88" s="1"/>
  <c r="C1791" i="88" s="1"/>
  <c r="C1790" i="88" s="1"/>
  <c r="C1789" i="88" s="1"/>
  <c r="C1788" i="88" s="1"/>
  <c r="C2187" i="87"/>
  <c r="C2186" i="87" s="1"/>
  <c r="C2185" i="87" s="1"/>
  <c r="C2184" i="87" s="1"/>
  <c r="C2183" i="87" s="1"/>
  <c r="C2182" i="87" s="1"/>
  <c r="C2181" i="87" s="1"/>
  <c r="C1787" i="88"/>
  <c r="C1786" i="88" s="1"/>
  <c r="C1785" i="88" s="1"/>
  <c r="C1784" i="88" s="1"/>
  <c r="C1783" i="88" s="1"/>
  <c r="C1782" i="88" s="1"/>
  <c r="C1781" i="88" s="1"/>
  <c r="C2180" i="87"/>
  <c r="C2179" i="87" s="1"/>
  <c r="C2178" i="87" s="1"/>
  <c r="C2177" i="87" s="1"/>
  <c r="C2176" i="87" s="1"/>
  <c r="C2175" i="87" s="1"/>
  <c r="C2174" i="87" s="1"/>
  <c r="C1585" i="88"/>
  <c r="C1584" i="88" s="1"/>
  <c r="C1583" i="88" s="1"/>
  <c r="C1582" i="88" s="1"/>
  <c r="C1581" i="88" s="1"/>
  <c r="C1580" i="88" s="1"/>
  <c r="C1579" i="88" s="1"/>
  <c r="C1978" i="87"/>
  <c r="C1977" i="87" s="1"/>
  <c r="C1976" i="87" s="1"/>
  <c r="C1975" i="87" s="1"/>
  <c r="C1974" i="87" s="1"/>
  <c r="C1973" i="87" s="1"/>
  <c r="C1972" i="87" s="1"/>
  <c r="C130" i="88"/>
  <c r="C129" i="88" s="1"/>
  <c r="C128" i="88" s="1"/>
  <c r="C127" i="88" s="1"/>
  <c r="C126" i="88" s="1"/>
  <c r="C125" i="88" s="1"/>
  <c r="C124" i="88" s="1"/>
  <c r="C128" i="87"/>
  <c r="C127" i="87" s="1"/>
  <c r="C126" i="87" s="1"/>
  <c r="C125" i="87" s="1"/>
  <c r="C124" i="87" s="1"/>
  <c r="C123" i="87" s="1"/>
  <c r="C122" i="87" s="1"/>
  <c r="C437" i="88"/>
  <c r="C436" i="88" s="1"/>
  <c r="C435" i="88" s="1"/>
  <c r="C434" i="88" s="1"/>
  <c r="C433" i="88" s="1"/>
  <c r="C432" i="88" s="1"/>
  <c r="C431" i="88" s="1"/>
  <c r="C488" i="87"/>
  <c r="C487" i="87" s="1"/>
  <c r="C486" i="87" s="1"/>
  <c r="C485" i="87" s="1"/>
  <c r="C484" i="87" s="1"/>
  <c r="C483" i="87" s="1"/>
  <c r="C482" i="87" s="1"/>
  <c r="C714" i="88"/>
  <c r="C713" i="88" s="1"/>
  <c r="C712" i="88" s="1"/>
  <c r="C711" i="88" s="1"/>
  <c r="C710" i="88" s="1"/>
  <c r="C709" i="88" s="1"/>
  <c r="C708" i="88" s="1"/>
  <c r="C765" i="87"/>
  <c r="C764" i="87" s="1"/>
  <c r="C763" i="87" s="1"/>
  <c r="C762" i="87" s="1"/>
  <c r="C761" i="87" s="1"/>
  <c r="C760" i="87" s="1"/>
  <c r="C759" i="87" s="1"/>
  <c r="C271" i="88"/>
  <c r="C270" i="88" s="1"/>
  <c r="C269" i="88" s="1"/>
  <c r="C268" i="88" s="1"/>
  <c r="C267" i="88" s="1"/>
  <c r="C266" i="88" s="1"/>
  <c r="C265" i="88" s="1"/>
  <c r="C269" i="87"/>
  <c r="C268" i="87" s="1"/>
  <c r="C267" i="87" s="1"/>
  <c r="C266" i="87" s="1"/>
  <c r="C265" i="87" s="1"/>
  <c r="C264" i="87" s="1"/>
  <c r="C263" i="87" s="1"/>
  <c r="C41" i="88"/>
  <c r="C40" i="88" s="1"/>
  <c r="C39" i="88" s="1"/>
  <c r="C38" i="88" s="1"/>
  <c r="C37" i="88" s="1"/>
  <c r="C36" i="88" s="1"/>
  <c r="C35" i="88" s="1"/>
  <c r="C39" i="87"/>
  <c r="C38" i="87" s="1"/>
  <c r="C37" i="87" s="1"/>
  <c r="C36" i="87" s="1"/>
  <c r="C35" i="87" s="1"/>
  <c r="C34" i="87" s="1"/>
  <c r="C33" i="87" s="1"/>
  <c r="D1132" i="86"/>
  <c r="D1131" i="86" s="1"/>
  <c r="D1130" i="86" s="1"/>
  <c r="C992" i="88"/>
  <c r="C991" i="88" s="1"/>
  <c r="C990" i="88" s="1"/>
  <c r="C989" i="88" s="1"/>
  <c r="C988" i="88" s="1"/>
  <c r="C987" i="88" s="1"/>
  <c r="C986" i="88" s="1"/>
  <c r="C1130" i="87"/>
  <c r="C1129" i="87" s="1"/>
  <c r="C1128" i="87" s="1"/>
  <c r="C1127" i="87" s="1"/>
  <c r="C1126" i="87" s="1"/>
  <c r="C1125" i="87" s="1"/>
  <c r="C1124" i="87" s="1"/>
  <c r="C1368" i="88"/>
  <c r="C1367" i="88" s="1"/>
  <c r="C1366" i="88" s="1"/>
  <c r="C1365" i="88" s="1"/>
  <c r="C1364" i="88" s="1"/>
  <c r="C1363" i="88" s="1"/>
  <c r="C1362" i="88" s="1"/>
  <c r="C1610" i="87"/>
  <c r="C1609" i="87" s="1"/>
  <c r="C1608" i="87" s="1"/>
  <c r="C1607" i="87" s="1"/>
  <c r="C1606" i="87" s="1"/>
  <c r="C1605" i="87" s="1"/>
  <c r="C1604" i="87" s="1"/>
  <c r="C116" i="88"/>
  <c r="C115" i="88" s="1"/>
  <c r="C114" i="88" s="1"/>
  <c r="C113" i="88" s="1"/>
  <c r="C112" i="88" s="1"/>
  <c r="C111" i="88" s="1"/>
  <c r="C110" i="88" s="1"/>
  <c r="C114" i="87"/>
  <c r="C113" i="87" s="1"/>
  <c r="C112" i="87" s="1"/>
  <c r="C111" i="87" s="1"/>
  <c r="C110" i="87" s="1"/>
  <c r="C109" i="87" s="1"/>
  <c r="C108" i="87" s="1"/>
  <c r="C497" i="88"/>
  <c r="C496" i="88" s="1"/>
  <c r="C495" i="88" s="1"/>
  <c r="C494" i="88" s="1"/>
  <c r="C493" i="88" s="1"/>
  <c r="C492" i="88" s="1"/>
  <c r="C491" i="88" s="1"/>
  <c r="C548" i="87"/>
  <c r="C547" i="87" s="1"/>
  <c r="C546" i="87" s="1"/>
  <c r="C545" i="87" s="1"/>
  <c r="C544" i="87" s="1"/>
  <c r="C543" i="87" s="1"/>
  <c r="C542" i="87" s="1"/>
  <c r="C423" i="88"/>
  <c r="C422" i="88" s="1"/>
  <c r="C421" i="88" s="1"/>
  <c r="C420" i="88" s="1"/>
  <c r="C419" i="88" s="1"/>
  <c r="C418" i="88" s="1"/>
  <c r="C417" i="88" s="1"/>
  <c r="C474" i="87"/>
  <c r="C473" i="87" s="1"/>
  <c r="C472" i="87" s="1"/>
  <c r="C471" i="87" s="1"/>
  <c r="C470" i="87" s="1"/>
  <c r="C469" i="87" s="1"/>
  <c r="C468" i="87" s="1"/>
  <c r="C55" i="88"/>
  <c r="C54" i="88" s="1"/>
  <c r="C53" i="88" s="1"/>
  <c r="C52" i="88" s="1"/>
  <c r="C51" i="88" s="1"/>
  <c r="C50" i="88" s="1"/>
  <c r="C49" i="88" s="1"/>
  <c r="C53" i="87"/>
  <c r="C52" i="87" s="1"/>
  <c r="C51" i="87" s="1"/>
  <c r="C50" i="87" s="1"/>
  <c r="C49" i="87" s="1"/>
  <c r="C48" i="87" s="1"/>
  <c r="C47" i="87" s="1"/>
  <c r="D27" i="86"/>
  <c r="D26" i="86" s="1"/>
  <c r="D25" i="86" s="1"/>
  <c r="C27" i="88"/>
  <c r="C26" i="88" s="1"/>
  <c r="C25" i="88" s="1"/>
  <c r="C24" i="88" s="1"/>
  <c r="C23" i="88" s="1"/>
  <c r="C22" i="88" s="1"/>
  <c r="C21" i="88" s="1"/>
  <c r="C25" i="87"/>
  <c r="C24" i="87" s="1"/>
  <c r="C23" i="87" s="1"/>
  <c r="C22" i="87" s="1"/>
  <c r="C21" i="87" s="1"/>
  <c r="C20" i="87" s="1"/>
  <c r="C19" i="87" s="1"/>
  <c r="D24" i="86"/>
  <c r="D23" i="86" s="1"/>
  <c r="D22" i="86" s="1"/>
  <c r="D21" i="86" s="1"/>
  <c r="D427" i="86"/>
  <c r="D426" i="86" s="1"/>
  <c r="D425" i="86" s="1"/>
  <c r="D424" i="86" s="1"/>
  <c r="D413" i="86"/>
  <c r="D412" i="86" s="1"/>
  <c r="D411" i="86" s="1"/>
  <c r="D410" i="86" s="1"/>
  <c r="D778" i="86"/>
  <c r="D777" i="86" s="1"/>
  <c r="D776" i="86" s="1"/>
  <c r="D775" i="86" s="1"/>
  <c r="D321" i="86"/>
  <c r="D320" i="86" s="1"/>
  <c r="D319" i="86" s="1"/>
  <c r="D318" i="86" s="1"/>
  <c r="D1189" i="86"/>
  <c r="D1188" i="86" s="1"/>
  <c r="D1187" i="86" s="1"/>
  <c r="D1186" i="86" s="1"/>
  <c r="D180" i="86"/>
  <c r="D179" i="86" s="1"/>
  <c r="D178" i="86" s="1"/>
  <c r="D177" i="86" s="1"/>
  <c r="D194" i="86"/>
  <c r="D193" i="86" s="1"/>
  <c r="D192" i="86" s="1"/>
  <c r="D191" i="86" s="1"/>
  <c r="D1129" i="86"/>
  <c r="D1128" i="86" s="1"/>
  <c r="D1127" i="86" s="1"/>
  <c r="D1126" i="86" s="1"/>
  <c r="D1549" i="86"/>
  <c r="D1548" i="86" s="1"/>
  <c r="D1547" i="86" s="1"/>
  <c r="D1546" i="86" s="1"/>
  <c r="D2098" i="86"/>
  <c r="D2097" i="86" s="1"/>
  <c r="D2096" i="86" s="1"/>
  <c r="D2095" i="86" s="1"/>
  <c r="N30" i="23"/>
  <c r="K33" i="23"/>
  <c r="D1726" i="86"/>
  <c r="D1725" i="86" s="1"/>
  <c r="D1724" i="86" s="1"/>
  <c r="M40" i="23"/>
  <c r="D2189" i="86"/>
  <c r="D2188" i="86" s="1"/>
  <c r="D2187" i="86" s="1"/>
  <c r="M33" i="23"/>
  <c r="D2182" i="86"/>
  <c r="D2181" i="86" s="1"/>
  <c r="D2180" i="86" s="1"/>
  <c r="D2179" i="86" s="1"/>
  <c r="D2178" i="86" s="1"/>
  <c r="D2177" i="86" s="1"/>
  <c r="D2176" i="86" s="1"/>
  <c r="S40" i="23"/>
  <c r="D1980" i="86"/>
  <c r="D1979" i="86" s="1"/>
  <c r="D1978" i="86" s="1"/>
  <c r="T40" i="23"/>
  <c r="D130" i="86"/>
  <c r="D129" i="86" s="1"/>
  <c r="D128" i="86" s="1"/>
  <c r="W40" i="23"/>
  <c r="D490" i="86"/>
  <c r="D489" i="86" s="1"/>
  <c r="D488" i="86" s="1"/>
  <c r="Z33" i="23"/>
  <c r="Z30" i="23" s="1"/>
  <c r="D767" i="86"/>
  <c r="D766" i="86" s="1"/>
  <c r="D765" i="86" s="1"/>
  <c r="AD40" i="23"/>
  <c r="D271" i="86"/>
  <c r="D270" i="86" s="1"/>
  <c r="D269" i="86" s="1"/>
  <c r="AE33" i="23"/>
  <c r="D41" i="86"/>
  <c r="D40" i="86" s="1"/>
  <c r="D39" i="86" s="1"/>
  <c r="Q40" i="23"/>
  <c r="D1612" i="86"/>
  <c r="D1611" i="86" s="1"/>
  <c r="D1610" i="86" s="1"/>
  <c r="D1609" i="86" s="1"/>
  <c r="D1608" i="86" s="1"/>
  <c r="D1607" i="86" s="1"/>
  <c r="D1606" i="86" s="1"/>
  <c r="T33" i="23"/>
  <c r="D116" i="86"/>
  <c r="D115" i="86" s="1"/>
  <c r="D114" i="86" s="1"/>
  <c r="V40" i="23"/>
  <c r="D550" i="86"/>
  <c r="D549" i="86" s="1"/>
  <c r="D548" i="86" s="1"/>
  <c r="D547" i="86" s="1"/>
  <c r="D546" i="86" s="1"/>
  <c r="D545" i="86" s="1"/>
  <c r="D544" i="86" s="1"/>
  <c r="W33" i="23"/>
  <c r="D476" i="86"/>
  <c r="D475" i="86" s="1"/>
  <c r="D474" i="86" s="1"/>
  <c r="AE40" i="23"/>
  <c r="AE30" i="23" s="1"/>
  <c r="D55" i="86"/>
  <c r="D54" i="86" s="1"/>
  <c r="D53" i="86" s="1"/>
  <c r="D52" i="86" s="1"/>
  <c r="D51" i="86" s="1"/>
  <c r="D50" i="86" s="1"/>
  <c r="D49" i="86" s="1"/>
  <c r="AA33" i="23"/>
  <c r="AA30" i="23" s="1"/>
  <c r="D707" i="86"/>
  <c r="D706" i="86" s="1"/>
  <c r="D705" i="86" s="1"/>
  <c r="L40" i="23"/>
  <c r="D1146" i="86"/>
  <c r="D1145" i="86" s="1"/>
  <c r="D1144" i="86" s="1"/>
  <c r="D1143" i="86" s="1"/>
  <c r="D1142" i="86" s="1"/>
  <c r="D1141" i="86" s="1"/>
  <c r="D1140" i="86" s="1"/>
  <c r="O40" i="23"/>
  <c r="D955" i="86"/>
  <c r="D954" i="86" s="1"/>
  <c r="D953" i="86" s="1"/>
  <c r="D952" i="86" s="1"/>
  <c r="D951" i="86" s="1"/>
  <c r="D950" i="86" s="1"/>
  <c r="D949" i="86" s="1"/>
  <c r="R33" i="23"/>
  <c r="D596" i="86"/>
  <c r="D595" i="86" s="1"/>
  <c r="D594" i="86" s="1"/>
  <c r="R40" i="23"/>
  <c r="D610" i="86"/>
  <c r="D609" i="86" s="1"/>
  <c r="D608" i="86" s="1"/>
  <c r="U40" i="23"/>
  <c r="U30" i="23" s="1"/>
  <c r="D1680" i="86"/>
  <c r="D1679" i="86" s="1"/>
  <c r="D1678" i="86" s="1"/>
  <c r="V33" i="23"/>
  <c r="D536" i="86"/>
  <c r="D535" i="86" s="1"/>
  <c r="D534" i="86" s="1"/>
  <c r="K40" i="23"/>
  <c r="K30" i="23" s="1"/>
  <c r="D1740" i="86"/>
  <c r="D1739" i="86" s="1"/>
  <c r="D1738" i="86" s="1"/>
  <c r="Q33" i="23"/>
  <c r="D1598" i="86"/>
  <c r="D1597" i="86" s="1"/>
  <c r="D1596" i="86" s="1"/>
  <c r="S33" i="23"/>
  <c r="S30" i="23" s="1"/>
  <c r="D1966" i="86"/>
  <c r="D1965" i="86" s="1"/>
  <c r="D1964" i="86" s="1"/>
  <c r="U33" i="23"/>
  <c r="D1666" i="86"/>
  <c r="D1665" i="86" s="1"/>
  <c r="D1664" i="86" s="1"/>
  <c r="O33" i="23"/>
  <c r="O30" i="23" s="1"/>
  <c r="D941" i="86"/>
  <c r="D940" i="86" s="1"/>
  <c r="D939" i="86" s="1"/>
  <c r="AD33" i="23"/>
  <c r="D257" i="86"/>
  <c r="D256" i="86" s="1"/>
  <c r="D255" i="86" s="1"/>
  <c r="AB33" i="23"/>
  <c r="AB30" i="23" s="1"/>
  <c r="D888" i="86"/>
  <c r="D887" i="86" s="1"/>
  <c r="D886" i="86" s="1"/>
  <c r="AJ35" i="23"/>
  <c r="D1139" i="86"/>
  <c r="D1138" i="86" s="1"/>
  <c r="D1137" i="86" s="1"/>
  <c r="D1136" i="86" s="1"/>
  <c r="D1135" i="86" s="1"/>
  <c r="D1134" i="86" s="1"/>
  <c r="D1133" i="86" s="1"/>
  <c r="Y17" i="23"/>
  <c r="P627" i="20"/>
  <c r="P628" i="20" s="1"/>
  <c r="P699" i="20"/>
  <c r="P700" i="20"/>
  <c r="AA100" i="23" s="1"/>
  <c r="J17" i="23"/>
  <c r="P95" i="20"/>
  <c r="P96" i="20" s="1"/>
  <c r="T17" i="23"/>
  <c r="P448" i="20"/>
  <c r="P449" i="20" s="1"/>
  <c r="AD17" i="23"/>
  <c r="P794" i="20"/>
  <c r="P795" i="20" s="1"/>
  <c r="AE57" i="23"/>
  <c r="P834" i="20"/>
  <c r="X17" i="23"/>
  <c r="P581" i="20"/>
  <c r="P582" i="20" s="1"/>
  <c r="I17" i="23"/>
  <c r="P59" i="20"/>
  <c r="P60" i="20" s="1"/>
  <c r="V17" i="23"/>
  <c r="P517" i="20"/>
  <c r="P518" i="20" s="1"/>
  <c r="N17" i="23"/>
  <c r="P228" i="20"/>
  <c r="P229" i="20" s="1"/>
  <c r="W17" i="23"/>
  <c r="P550" i="20"/>
  <c r="P551" i="20" s="1"/>
  <c r="L17" i="23"/>
  <c r="P163" i="20"/>
  <c r="P164" i="20" s="1"/>
  <c r="AC17" i="23"/>
  <c r="P760" i="20"/>
  <c r="P761" i="20" s="1"/>
  <c r="P30" i="20"/>
  <c r="P31" i="20" s="1"/>
  <c r="O17" i="23"/>
  <c r="P265" i="20"/>
  <c r="P266" i="20" s="1"/>
  <c r="U17" i="23"/>
  <c r="P481" i="20"/>
  <c r="P482" i="20" s="1"/>
  <c r="AB17" i="23"/>
  <c r="P729" i="20"/>
  <c r="P730" i="20" s="1"/>
  <c r="M30" i="23"/>
  <c r="L33" i="23"/>
  <c r="T30" i="23"/>
  <c r="G133" i="20"/>
  <c r="P128" i="20" s="1"/>
  <c r="P129" i="20" s="1"/>
  <c r="K17" i="23"/>
  <c r="H34" i="23"/>
  <c r="L834" i="20"/>
  <c r="H41" i="23"/>
  <c r="I834" i="20"/>
  <c r="G664" i="20"/>
  <c r="P660" i="20" s="1"/>
  <c r="P661" i="20" s="1"/>
  <c r="Z17" i="23"/>
  <c r="H17" i="23"/>
  <c r="G361" i="20"/>
  <c r="P357" i="20" s="1"/>
  <c r="P358" i="20" s="1"/>
  <c r="R17" i="23"/>
  <c r="F834" i="20"/>
  <c r="G830" i="20"/>
  <c r="P827" i="20" s="1"/>
  <c r="P828" i="20" s="1"/>
  <c r="AE17" i="23"/>
  <c r="G413" i="20"/>
  <c r="P404" i="20" s="1"/>
  <c r="P405" i="20" s="1"/>
  <c r="S17" i="23"/>
  <c r="G198" i="20"/>
  <c r="G331" i="20"/>
  <c r="C1475" i="88" l="1"/>
  <c r="C1474" i="88" s="1"/>
  <c r="C1473" i="88" s="1"/>
  <c r="C1472" i="88" s="1"/>
  <c r="C1471" i="88" s="1"/>
  <c r="C1470" i="88" s="1"/>
  <c r="C1469" i="88" s="1"/>
  <c r="C1717" i="87"/>
  <c r="C1716" i="87" s="1"/>
  <c r="C1715" i="87" s="1"/>
  <c r="C1714" i="87" s="1"/>
  <c r="C1713" i="87" s="1"/>
  <c r="C1712" i="87" s="1"/>
  <c r="C1711" i="87" s="1"/>
  <c r="C1415" i="88"/>
  <c r="C1414" i="88" s="1"/>
  <c r="C1413" i="88" s="1"/>
  <c r="C1412" i="88" s="1"/>
  <c r="C1411" i="88" s="1"/>
  <c r="C1410" i="88" s="1"/>
  <c r="C1409" i="88" s="1"/>
  <c r="C1657" i="87"/>
  <c r="C1656" i="87" s="1"/>
  <c r="C1655" i="87" s="1"/>
  <c r="C1654" i="87" s="1"/>
  <c r="C1653" i="87" s="1"/>
  <c r="C1652" i="87" s="1"/>
  <c r="C1651" i="87" s="1"/>
  <c r="C34" i="88"/>
  <c r="C33" i="88" s="1"/>
  <c r="C32" i="88" s="1"/>
  <c r="C31" i="88" s="1"/>
  <c r="C30" i="88" s="1"/>
  <c r="C29" i="88" s="1"/>
  <c r="C28" i="88" s="1"/>
  <c r="C32" i="87"/>
  <c r="C31" i="87" s="1"/>
  <c r="C30" i="87" s="1"/>
  <c r="C29" i="87" s="1"/>
  <c r="C28" i="87" s="1"/>
  <c r="C27" i="87" s="1"/>
  <c r="C26" i="87" s="1"/>
  <c r="D1238" i="86"/>
  <c r="D1237" i="86" s="1"/>
  <c r="D1236" i="86" s="1"/>
  <c r="C1098" i="88"/>
  <c r="C1097" i="88" s="1"/>
  <c r="C1096" i="88" s="1"/>
  <c r="C1095" i="88" s="1"/>
  <c r="C1094" i="88" s="1"/>
  <c r="C1093" i="88" s="1"/>
  <c r="C1092" i="88" s="1"/>
  <c r="C1236" i="87"/>
  <c r="C1235" i="87" s="1"/>
  <c r="C1234" i="87" s="1"/>
  <c r="C1233" i="87" s="1"/>
  <c r="C1232" i="87" s="1"/>
  <c r="C1231" i="87" s="1"/>
  <c r="C1230" i="87" s="1"/>
  <c r="D1259" i="86"/>
  <c r="D1258" i="86" s="1"/>
  <c r="D1257" i="86" s="1"/>
  <c r="D1256" i="86" s="1"/>
  <c r="D1255" i="86" s="1"/>
  <c r="D1254" i="86" s="1"/>
  <c r="D1253" i="86" s="1"/>
  <c r="C1119" i="88"/>
  <c r="C1118" i="88" s="1"/>
  <c r="C1117" i="88" s="1"/>
  <c r="C1116" i="88" s="1"/>
  <c r="C1115" i="88" s="1"/>
  <c r="C1114" i="88" s="1"/>
  <c r="C1113" i="88" s="1"/>
  <c r="C1257" i="87"/>
  <c r="C1256" i="87" s="1"/>
  <c r="C1255" i="87" s="1"/>
  <c r="C1254" i="87" s="1"/>
  <c r="C1253" i="87" s="1"/>
  <c r="C1252" i="87" s="1"/>
  <c r="C1251" i="87" s="1"/>
  <c r="C356" i="88"/>
  <c r="C355" i="88" s="1"/>
  <c r="C354" i="88" s="1"/>
  <c r="C353" i="88" s="1"/>
  <c r="C352" i="88" s="1"/>
  <c r="C351" i="88" s="1"/>
  <c r="C350" i="88" s="1"/>
  <c r="C407" i="87"/>
  <c r="C406" i="87" s="1"/>
  <c r="C405" i="87" s="1"/>
  <c r="C404" i="87" s="1"/>
  <c r="C403" i="87" s="1"/>
  <c r="C402" i="87" s="1"/>
  <c r="C401" i="87" s="1"/>
  <c r="C416" i="88"/>
  <c r="C415" i="88" s="1"/>
  <c r="C414" i="88" s="1"/>
  <c r="C413" i="88" s="1"/>
  <c r="C412" i="88" s="1"/>
  <c r="C411" i="88" s="1"/>
  <c r="C410" i="88" s="1"/>
  <c r="C467" i="87"/>
  <c r="C466" i="87" s="1"/>
  <c r="C465" i="87" s="1"/>
  <c r="C464" i="87" s="1"/>
  <c r="C463" i="87" s="1"/>
  <c r="C462" i="87" s="1"/>
  <c r="C461" i="87" s="1"/>
  <c r="C476" i="88"/>
  <c r="C475" i="88" s="1"/>
  <c r="C474" i="88" s="1"/>
  <c r="C473" i="88" s="1"/>
  <c r="C472" i="88" s="1"/>
  <c r="C471" i="88" s="1"/>
  <c r="C470" i="88" s="1"/>
  <c r="C527" i="87"/>
  <c r="C526" i="87" s="1"/>
  <c r="C525" i="87" s="1"/>
  <c r="C524" i="87" s="1"/>
  <c r="C523" i="87" s="1"/>
  <c r="C522" i="87" s="1"/>
  <c r="C521" i="87" s="1"/>
  <c r="C1045" i="88"/>
  <c r="C1044" i="88" s="1"/>
  <c r="C1043" i="88" s="1"/>
  <c r="C1042" i="88" s="1"/>
  <c r="C1041" i="88" s="1"/>
  <c r="C1040" i="88" s="1"/>
  <c r="C1039" i="88" s="1"/>
  <c r="C1183" i="87"/>
  <c r="C1182" i="87" s="1"/>
  <c r="C1181" i="87" s="1"/>
  <c r="C1180" i="87" s="1"/>
  <c r="C1179" i="87" s="1"/>
  <c r="C1178" i="87" s="1"/>
  <c r="C1177" i="87" s="1"/>
  <c r="C250" i="88"/>
  <c r="C249" i="88" s="1"/>
  <c r="C248" i="88" s="1"/>
  <c r="C247" i="88" s="1"/>
  <c r="C246" i="88" s="1"/>
  <c r="C245" i="88" s="1"/>
  <c r="C244" i="88" s="1"/>
  <c r="C248" i="87"/>
  <c r="C247" i="87" s="1"/>
  <c r="C246" i="87" s="1"/>
  <c r="C245" i="87" s="1"/>
  <c r="C244" i="87" s="1"/>
  <c r="C243" i="87" s="1"/>
  <c r="C242" i="87" s="1"/>
  <c r="C1287" i="88"/>
  <c r="C1286" i="88" s="1"/>
  <c r="C1285" i="88" s="1"/>
  <c r="C1284" i="88" s="1"/>
  <c r="C1283" i="88" s="1"/>
  <c r="C1282" i="88" s="1"/>
  <c r="C1281" i="88" s="1"/>
  <c r="C1529" i="87"/>
  <c r="C1528" i="87" s="1"/>
  <c r="C1527" i="87" s="1"/>
  <c r="C1526" i="87" s="1"/>
  <c r="C1525" i="87" s="1"/>
  <c r="C1524" i="87" s="1"/>
  <c r="C1523" i="87" s="1"/>
  <c r="C303" i="88"/>
  <c r="C302" i="88" s="1"/>
  <c r="C301" i="88" s="1"/>
  <c r="C300" i="88" s="1"/>
  <c r="C299" i="88" s="1"/>
  <c r="C298" i="88" s="1"/>
  <c r="C297" i="88" s="1"/>
  <c r="C301" i="87"/>
  <c r="C300" i="87" s="1"/>
  <c r="C299" i="87" s="1"/>
  <c r="C298" i="87" s="1"/>
  <c r="C297" i="87" s="1"/>
  <c r="C296" i="87" s="1"/>
  <c r="C295" i="87" s="1"/>
  <c r="V30" i="23"/>
  <c r="Q30" i="23"/>
  <c r="AD30" i="23"/>
  <c r="W30" i="23"/>
  <c r="C1564" i="88"/>
  <c r="C1563" i="88" s="1"/>
  <c r="C1562" i="88" s="1"/>
  <c r="C1561" i="88" s="1"/>
  <c r="C1560" i="88" s="1"/>
  <c r="C1559" i="88" s="1"/>
  <c r="C1558" i="88" s="1"/>
  <c r="C1957" i="87"/>
  <c r="C1956" i="87" s="1"/>
  <c r="C1955" i="87" s="1"/>
  <c r="C1954" i="87" s="1"/>
  <c r="C1953" i="87" s="1"/>
  <c r="C1952" i="87" s="1"/>
  <c r="C1951" i="87" s="1"/>
  <c r="C707" i="88"/>
  <c r="C706" i="88" s="1"/>
  <c r="C705" i="88" s="1"/>
  <c r="C704" i="88" s="1"/>
  <c r="C703" i="88" s="1"/>
  <c r="C702" i="88" s="1"/>
  <c r="C701" i="88" s="1"/>
  <c r="C758" i="87"/>
  <c r="C757" i="87" s="1"/>
  <c r="C756" i="87" s="1"/>
  <c r="C755" i="87" s="1"/>
  <c r="C754" i="87" s="1"/>
  <c r="C753" i="87" s="1"/>
  <c r="C752" i="87" s="1"/>
  <c r="C881" i="88"/>
  <c r="C880" i="88" s="1"/>
  <c r="C879" i="88" s="1"/>
  <c r="C878" i="88" s="1"/>
  <c r="C877" i="88" s="1"/>
  <c r="C876" i="88" s="1"/>
  <c r="C875" i="88" s="1"/>
  <c r="C932" i="87"/>
  <c r="C931" i="87" s="1"/>
  <c r="C930" i="87" s="1"/>
  <c r="C929" i="87" s="1"/>
  <c r="C928" i="87" s="1"/>
  <c r="C927" i="87" s="1"/>
  <c r="C926" i="87" s="1"/>
  <c r="C675" i="88"/>
  <c r="C674" i="88" s="1"/>
  <c r="C673" i="88" s="1"/>
  <c r="C672" i="88" s="1"/>
  <c r="C671" i="88" s="1"/>
  <c r="C670" i="88" s="1"/>
  <c r="C669" i="88" s="1"/>
  <c r="C726" i="87"/>
  <c r="C725" i="87" s="1"/>
  <c r="C724" i="87" s="1"/>
  <c r="C723" i="87" s="1"/>
  <c r="C722" i="87" s="1"/>
  <c r="C721" i="87" s="1"/>
  <c r="C720" i="87" s="1"/>
  <c r="C691" i="87"/>
  <c r="C690" i="87" s="1"/>
  <c r="C689" i="87" s="1"/>
  <c r="C688" i="87" s="1"/>
  <c r="C828" i="88"/>
  <c r="C827" i="88" s="1"/>
  <c r="C826" i="88" s="1"/>
  <c r="C825" i="88" s="1"/>
  <c r="C824" i="88" s="1"/>
  <c r="C823" i="88" s="1"/>
  <c r="C822" i="88" s="1"/>
  <c r="C879" i="87"/>
  <c r="C878" i="87" s="1"/>
  <c r="C877" i="87" s="1"/>
  <c r="C876" i="87" s="1"/>
  <c r="C875" i="87" s="1"/>
  <c r="C874" i="87" s="1"/>
  <c r="C873" i="87" s="1"/>
  <c r="C536" i="88"/>
  <c r="C535" i="88" s="1"/>
  <c r="C534" i="88" s="1"/>
  <c r="C533" i="88" s="1"/>
  <c r="C532" i="88" s="1"/>
  <c r="C531" i="88" s="1"/>
  <c r="C530" i="88" s="1"/>
  <c r="C587" i="87"/>
  <c r="C586" i="87" s="1"/>
  <c r="C585" i="87" s="1"/>
  <c r="C584" i="87" s="1"/>
  <c r="C583" i="87" s="1"/>
  <c r="C582" i="87" s="1"/>
  <c r="C581" i="87" s="1"/>
  <c r="D1245" i="86"/>
  <c r="D1244" i="86" s="1"/>
  <c r="D1243" i="86" s="1"/>
  <c r="C1105" i="88"/>
  <c r="C1104" i="88" s="1"/>
  <c r="C1103" i="88" s="1"/>
  <c r="C1102" i="88" s="1"/>
  <c r="C1101" i="88" s="1"/>
  <c r="C1100" i="88" s="1"/>
  <c r="C1099" i="88" s="1"/>
  <c r="C1243" i="87"/>
  <c r="C1242" i="87" s="1"/>
  <c r="C1241" i="87" s="1"/>
  <c r="C1240" i="87" s="1"/>
  <c r="C1239" i="87" s="1"/>
  <c r="C1238" i="87" s="1"/>
  <c r="C1237" i="87" s="1"/>
  <c r="C985" i="88"/>
  <c r="C984" i="88" s="1"/>
  <c r="C983" i="88" s="1"/>
  <c r="C982" i="88" s="1"/>
  <c r="C981" i="88" s="1"/>
  <c r="C980" i="88" s="1"/>
  <c r="C979" i="88" s="1"/>
  <c r="C1123" i="87"/>
  <c r="C1122" i="87" s="1"/>
  <c r="C1121" i="87" s="1"/>
  <c r="C1120" i="87" s="1"/>
  <c r="C1119" i="87" s="1"/>
  <c r="C1118" i="87" s="1"/>
  <c r="C1117" i="87" s="1"/>
  <c r="C176" i="88"/>
  <c r="C175" i="88" s="1"/>
  <c r="C174" i="88" s="1"/>
  <c r="C173" i="88" s="1"/>
  <c r="C172" i="88" s="1"/>
  <c r="C171" i="88" s="1"/>
  <c r="C170" i="88" s="1"/>
  <c r="C174" i="87"/>
  <c r="C173" i="87" s="1"/>
  <c r="C172" i="87" s="1"/>
  <c r="C171" i="87" s="1"/>
  <c r="C170" i="87" s="1"/>
  <c r="C169" i="87" s="1"/>
  <c r="C168" i="87" s="1"/>
  <c r="C1699" i="88"/>
  <c r="C1698" i="88" s="1"/>
  <c r="C1697" i="88" s="1"/>
  <c r="C1696" i="88" s="1"/>
  <c r="C1695" i="88" s="1"/>
  <c r="C1694" i="88" s="1"/>
  <c r="C1693" i="88" s="1"/>
  <c r="C2092" i="87"/>
  <c r="C2091" i="87" s="1"/>
  <c r="C2090" i="87" s="1"/>
  <c r="C2089" i="87" s="1"/>
  <c r="C2088" i="87" s="1"/>
  <c r="C2087" i="87" s="1"/>
  <c r="C2086" i="87" s="1"/>
  <c r="D62" i="86"/>
  <c r="D61" i="86" s="1"/>
  <c r="D60" i="86" s="1"/>
  <c r="D59" i="86" s="1"/>
  <c r="D58" i="86" s="1"/>
  <c r="D57" i="86" s="1"/>
  <c r="D56" i="86" s="1"/>
  <c r="C62" i="88"/>
  <c r="C61" i="88" s="1"/>
  <c r="C60" i="88" s="1"/>
  <c r="C59" i="88" s="1"/>
  <c r="C58" i="88" s="1"/>
  <c r="C57" i="88" s="1"/>
  <c r="C56" i="88" s="1"/>
  <c r="C60" i="87"/>
  <c r="C59" i="87" s="1"/>
  <c r="C58" i="87" s="1"/>
  <c r="C57" i="87" s="1"/>
  <c r="C56" i="87" s="1"/>
  <c r="C55" i="87" s="1"/>
  <c r="C54" i="87" s="1"/>
  <c r="C109" i="88"/>
  <c r="C108" i="88" s="1"/>
  <c r="C107" i="88" s="1"/>
  <c r="C106" i="88" s="1"/>
  <c r="C105" i="88" s="1"/>
  <c r="C104" i="88" s="1"/>
  <c r="C103" i="88" s="1"/>
  <c r="C107" i="87"/>
  <c r="C106" i="87" s="1"/>
  <c r="C105" i="87" s="1"/>
  <c r="C104" i="87" s="1"/>
  <c r="C103" i="87" s="1"/>
  <c r="C102" i="87" s="1"/>
  <c r="C101" i="87" s="1"/>
  <c r="C640" i="88"/>
  <c r="C639" i="88" s="1"/>
  <c r="C638" i="88" s="1"/>
  <c r="C637" i="88" s="1"/>
  <c r="D38" i="86"/>
  <c r="D37" i="86" s="1"/>
  <c r="D36" i="86" s="1"/>
  <c r="D35" i="86" s="1"/>
  <c r="D268" i="86"/>
  <c r="D267" i="86" s="1"/>
  <c r="D266" i="86" s="1"/>
  <c r="D265" i="86" s="1"/>
  <c r="D254" i="86"/>
  <c r="D253" i="86" s="1"/>
  <c r="D252" i="86" s="1"/>
  <c r="D251" i="86" s="1"/>
  <c r="D885" i="86"/>
  <c r="D884" i="86" s="1"/>
  <c r="D883" i="86" s="1"/>
  <c r="D882" i="86" s="1"/>
  <c r="D704" i="86"/>
  <c r="D703" i="86" s="1"/>
  <c r="D702" i="86" s="1"/>
  <c r="D701" i="86" s="1"/>
  <c r="D764" i="86"/>
  <c r="D763" i="86" s="1"/>
  <c r="D762" i="86" s="1"/>
  <c r="D761" i="86" s="1"/>
  <c r="D487" i="86"/>
  <c r="D486" i="86" s="1"/>
  <c r="D485" i="86" s="1"/>
  <c r="D484" i="86" s="1"/>
  <c r="D473" i="86"/>
  <c r="D472" i="86" s="1"/>
  <c r="D471" i="86" s="1"/>
  <c r="D470" i="86" s="1"/>
  <c r="D533" i="86"/>
  <c r="D532" i="86" s="1"/>
  <c r="D531" i="86" s="1"/>
  <c r="D530" i="86" s="1"/>
  <c r="D1663" i="86"/>
  <c r="D1662" i="86" s="1"/>
  <c r="D1661" i="86" s="1"/>
  <c r="D1660" i="86" s="1"/>
  <c r="D1677" i="86"/>
  <c r="D1676" i="86" s="1"/>
  <c r="D1675" i="86" s="1"/>
  <c r="D1674" i="86" s="1"/>
  <c r="D113" i="86"/>
  <c r="D112" i="86" s="1"/>
  <c r="D111" i="86" s="1"/>
  <c r="D110" i="86" s="1"/>
  <c r="D127" i="86"/>
  <c r="D126" i="86" s="1"/>
  <c r="D125" i="86" s="1"/>
  <c r="D124" i="86" s="1"/>
  <c r="D1977" i="86"/>
  <c r="D1976" i="86" s="1"/>
  <c r="D1975" i="86" s="1"/>
  <c r="D1974" i="86" s="1"/>
  <c r="D1963" i="86"/>
  <c r="D1962" i="86" s="1"/>
  <c r="D1961" i="86" s="1"/>
  <c r="D1960" i="86" s="1"/>
  <c r="D607" i="86"/>
  <c r="D606" i="86" s="1"/>
  <c r="D605" i="86" s="1"/>
  <c r="D604" i="86" s="1"/>
  <c r="D593" i="86"/>
  <c r="D592" i="86" s="1"/>
  <c r="D591" i="86" s="1"/>
  <c r="D590" i="86" s="1"/>
  <c r="D1595" i="86"/>
  <c r="D1594" i="86" s="1"/>
  <c r="D1593" i="86" s="1"/>
  <c r="D1592" i="86" s="1"/>
  <c r="D938" i="86"/>
  <c r="D937" i="86" s="1"/>
  <c r="D936" i="86" s="1"/>
  <c r="D935" i="86" s="1"/>
  <c r="D2186" i="86"/>
  <c r="D2185" i="86" s="1"/>
  <c r="D2184" i="86" s="1"/>
  <c r="D2183" i="86" s="1"/>
  <c r="D1242" i="86"/>
  <c r="D1241" i="86" s="1"/>
  <c r="D1240" i="86" s="1"/>
  <c r="D1239" i="86" s="1"/>
  <c r="D1737" i="86"/>
  <c r="D1736" i="86" s="1"/>
  <c r="D1735" i="86" s="1"/>
  <c r="D1734" i="86" s="1"/>
  <c r="D1723" i="86"/>
  <c r="D1722" i="86" s="1"/>
  <c r="D1721" i="86" s="1"/>
  <c r="D1720" i="86" s="1"/>
  <c r="D1235" i="86"/>
  <c r="D1234" i="86" s="1"/>
  <c r="D1233" i="86" s="1"/>
  <c r="D1232" i="86" s="1"/>
  <c r="R15" i="23"/>
  <c r="R10" i="23" s="1"/>
  <c r="D589" i="86"/>
  <c r="D588" i="86" s="1"/>
  <c r="D587" i="86" s="1"/>
  <c r="O15" i="23"/>
  <c r="O10" i="23" s="1"/>
  <c r="D934" i="86"/>
  <c r="D933" i="86" s="1"/>
  <c r="D932" i="86" s="1"/>
  <c r="J15" i="23"/>
  <c r="J10" i="23" s="1"/>
  <c r="D1531" i="86"/>
  <c r="D1530" i="86" s="1"/>
  <c r="D1529" i="86" s="1"/>
  <c r="Y15" i="23"/>
  <c r="Y10" i="23" s="1"/>
  <c r="D303" i="86"/>
  <c r="D302" i="86" s="1"/>
  <c r="D301" i="86" s="1"/>
  <c r="AB15" i="23"/>
  <c r="AB10" i="23" s="1"/>
  <c r="D881" i="86"/>
  <c r="D880" i="86" s="1"/>
  <c r="D879" i="86" s="1"/>
  <c r="AD15" i="23"/>
  <c r="AD10" i="23" s="1"/>
  <c r="D250" i="86"/>
  <c r="D249" i="86" s="1"/>
  <c r="D248" i="86" s="1"/>
  <c r="AE15" i="23"/>
  <c r="AE10" i="23" s="1"/>
  <c r="D34" i="86"/>
  <c r="D33" i="86" s="1"/>
  <c r="D32" i="86" s="1"/>
  <c r="K15" i="23"/>
  <c r="K10" i="23" s="1"/>
  <c r="D1719" i="86"/>
  <c r="D1718" i="86" s="1"/>
  <c r="D1717" i="86" s="1"/>
  <c r="L15" i="23"/>
  <c r="L10" i="23" s="1"/>
  <c r="D1125" i="86"/>
  <c r="D1124" i="86" s="1"/>
  <c r="D1123" i="86" s="1"/>
  <c r="N15" i="23"/>
  <c r="N10" i="23" s="1"/>
  <c r="D176" i="86"/>
  <c r="D175" i="86" s="1"/>
  <c r="D174" i="86" s="1"/>
  <c r="AA99" i="23"/>
  <c r="AA98" i="23" s="1"/>
  <c r="AA9" i="23" s="1"/>
  <c r="AA8" i="23" s="1"/>
  <c r="C27" i="57" s="1"/>
  <c r="D728" i="86"/>
  <c r="D727" i="86" s="1"/>
  <c r="D726" i="86" s="1"/>
  <c r="R30" i="23"/>
  <c r="U15" i="23"/>
  <c r="U10" i="23" s="1"/>
  <c r="D1659" i="86"/>
  <c r="D1658" i="86" s="1"/>
  <c r="D1657" i="86" s="1"/>
  <c r="T15" i="23"/>
  <c r="T10" i="23" s="1"/>
  <c r="D109" i="86"/>
  <c r="D108" i="86" s="1"/>
  <c r="D107" i="86" s="1"/>
  <c r="S15" i="23"/>
  <c r="S10" i="23" s="1"/>
  <c r="D1959" i="86"/>
  <c r="D1958" i="86" s="1"/>
  <c r="D1957" i="86" s="1"/>
  <c r="Z15" i="23"/>
  <c r="Z10" i="23" s="1"/>
  <c r="D760" i="86"/>
  <c r="D759" i="86" s="1"/>
  <c r="D758" i="86" s="1"/>
  <c r="AC15" i="23"/>
  <c r="AC10" i="23" s="1"/>
  <c r="D409" i="86"/>
  <c r="D408" i="86" s="1"/>
  <c r="D407" i="86" s="1"/>
  <c r="W15" i="23"/>
  <c r="W10" i="23" s="1"/>
  <c r="D469" i="86"/>
  <c r="D468" i="86" s="1"/>
  <c r="D467" i="86" s="1"/>
  <c r="V15" i="23"/>
  <c r="V10" i="23" s="1"/>
  <c r="D529" i="86"/>
  <c r="D528" i="86" s="1"/>
  <c r="D527" i="86" s="1"/>
  <c r="X15" i="23"/>
  <c r="X10" i="23" s="1"/>
  <c r="D1185" i="86"/>
  <c r="D1184" i="86" s="1"/>
  <c r="D1183" i="86" s="1"/>
  <c r="P406" i="20"/>
  <c r="P407" i="20"/>
  <c r="S100" i="23" s="1"/>
  <c r="P731" i="20"/>
  <c r="P732" i="20" s="1"/>
  <c r="AB100" i="23" s="1"/>
  <c r="P267" i="20"/>
  <c r="P268" i="20" s="1"/>
  <c r="O100" i="23" s="1"/>
  <c r="P519" i="20"/>
  <c r="P520" i="20" s="1"/>
  <c r="V100" i="23" s="1"/>
  <c r="M17" i="23"/>
  <c r="P194" i="20"/>
  <c r="P195" i="20" s="1"/>
  <c r="P829" i="20"/>
  <c r="P830" i="20" s="1"/>
  <c r="AE100" i="23" s="1"/>
  <c r="P130" i="20"/>
  <c r="P131" i="20" s="1"/>
  <c r="K100" i="23" s="1"/>
  <c r="P484" i="20"/>
  <c r="U100" i="23" s="1"/>
  <c r="P483" i="20"/>
  <c r="P32" i="20"/>
  <c r="P33" i="20" s="1"/>
  <c r="P230" i="20"/>
  <c r="P231" i="20" s="1"/>
  <c r="N100" i="23" s="1"/>
  <c r="P61" i="20"/>
  <c r="P62" i="20" s="1"/>
  <c r="I100" i="23" s="1"/>
  <c r="P796" i="20"/>
  <c r="P797" i="20" s="1"/>
  <c r="AD100" i="23" s="1"/>
  <c r="P97" i="20"/>
  <c r="P98" i="20" s="1"/>
  <c r="J100" i="23" s="1"/>
  <c r="P630" i="20"/>
  <c r="Y100" i="23" s="1"/>
  <c r="P629" i="20"/>
  <c r="P662" i="20"/>
  <c r="P663" i="20"/>
  <c r="Z100" i="23" s="1"/>
  <c r="P552" i="20"/>
  <c r="P553" i="20" s="1"/>
  <c r="W100" i="23" s="1"/>
  <c r="P583" i="20"/>
  <c r="P584" i="20" s="1"/>
  <c r="X100" i="23" s="1"/>
  <c r="AE54" i="23"/>
  <c r="AJ57" i="23"/>
  <c r="P450" i="20"/>
  <c r="P451" i="20" s="1"/>
  <c r="T100" i="23" s="1"/>
  <c r="Q17" i="23"/>
  <c r="P326" i="20"/>
  <c r="P327" i="20" s="1"/>
  <c r="P359" i="20"/>
  <c r="P360" i="20" s="1"/>
  <c r="R100" i="23" s="1"/>
  <c r="P166" i="20"/>
  <c r="L100" i="23" s="1"/>
  <c r="P165" i="20"/>
  <c r="P762" i="20"/>
  <c r="P763" i="20" s="1"/>
  <c r="AC100" i="23" s="1"/>
  <c r="I15" i="23"/>
  <c r="I10" i="23" s="1"/>
  <c r="D2094" i="86"/>
  <c r="D2093" i="86" s="1"/>
  <c r="D2092" i="86" s="1"/>
  <c r="L30" i="23"/>
  <c r="H15" i="23"/>
  <c r="H40" i="23"/>
  <c r="AJ40" i="23" s="1"/>
  <c r="AJ41" i="23"/>
  <c r="H33" i="23"/>
  <c r="AJ33" i="23" s="1"/>
  <c r="AJ34" i="23"/>
  <c r="G834" i="20"/>
  <c r="M840" i="20" s="1"/>
  <c r="M841" i="20" s="1"/>
  <c r="C137" i="88" l="1"/>
  <c r="C136" i="88" s="1"/>
  <c r="C135" i="88" s="1"/>
  <c r="C134" i="88" s="1"/>
  <c r="C133" i="88" s="1"/>
  <c r="C132" i="88" s="1"/>
  <c r="C131" i="88" s="1"/>
  <c r="C135" i="87"/>
  <c r="C134" i="87" s="1"/>
  <c r="C133" i="87" s="1"/>
  <c r="C132" i="87" s="1"/>
  <c r="C131" i="87" s="1"/>
  <c r="C130" i="87" s="1"/>
  <c r="C129" i="87" s="1"/>
  <c r="C384" i="88"/>
  <c r="C383" i="88" s="1"/>
  <c r="C382" i="88" s="1"/>
  <c r="C381" i="88" s="1"/>
  <c r="C380" i="88" s="1"/>
  <c r="C379" i="88" s="1"/>
  <c r="C378" i="88" s="1"/>
  <c r="C435" i="87"/>
  <c r="C434" i="87" s="1"/>
  <c r="C433" i="87" s="1"/>
  <c r="C432" i="87" s="1"/>
  <c r="C431" i="87" s="1"/>
  <c r="C430" i="87" s="1"/>
  <c r="C429" i="87" s="1"/>
  <c r="C1073" i="88"/>
  <c r="C1072" i="88" s="1"/>
  <c r="C1071" i="88" s="1"/>
  <c r="C1070" i="88" s="1"/>
  <c r="C1069" i="88" s="1"/>
  <c r="C1068" i="88" s="1"/>
  <c r="C1067" i="88" s="1"/>
  <c r="C1211" i="87"/>
  <c r="C1210" i="87" s="1"/>
  <c r="C1209" i="87" s="1"/>
  <c r="C1208" i="87" s="1"/>
  <c r="C1207" i="87" s="1"/>
  <c r="C1206" i="87" s="1"/>
  <c r="C1205" i="87" s="1"/>
  <c r="C1727" i="88"/>
  <c r="C1726" i="88" s="1"/>
  <c r="C1725" i="88" s="1"/>
  <c r="C1724" i="88" s="1"/>
  <c r="C1723" i="88" s="1"/>
  <c r="C1722" i="88" s="1"/>
  <c r="C1721" i="88" s="1"/>
  <c r="C2120" i="87"/>
  <c r="C2119" i="87" s="1"/>
  <c r="C2118" i="87" s="1"/>
  <c r="C2117" i="87" s="1"/>
  <c r="C2116" i="87" s="1"/>
  <c r="C2115" i="87" s="1"/>
  <c r="C2114" i="87" s="1"/>
  <c r="C444" i="88"/>
  <c r="C443" i="88" s="1"/>
  <c r="C442" i="88" s="1"/>
  <c r="C441" i="88" s="1"/>
  <c r="C440" i="88" s="1"/>
  <c r="C439" i="88" s="1"/>
  <c r="C438" i="88" s="1"/>
  <c r="C495" i="87"/>
  <c r="C494" i="87" s="1"/>
  <c r="C493" i="87" s="1"/>
  <c r="C492" i="87" s="1"/>
  <c r="C491" i="87" s="1"/>
  <c r="C490" i="87" s="1"/>
  <c r="C489" i="87" s="1"/>
  <c r="C204" i="88"/>
  <c r="C203" i="88" s="1"/>
  <c r="C202" i="88" s="1"/>
  <c r="C201" i="88" s="1"/>
  <c r="C200" i="88" s="1"/>
  <c r="C199" i="88" s="1"/>
  <c r="C198" i="88" s="1"/>
  <c r="C202" i="87"/>
  <c r="C201" i="87" s="1"/>
  <c r="C200" i="87" s="1"/>
  <c r="C199" i="87" s="1"/>
  <c r="C198" i="87" s="1"/>
  <c r="C197" i="87" s="1"/>
  <c r="C196" i="87" s="1"/>
  <c r="C77" i="88"/>
  <c r="C76" i="88" s="1"/>
  <c r="C75" i="88" s="1"/>
  <c r="C74" i="88" s="1"/>
  <c r="C73" i="88" s="1"/>
  <c r="C72" i="88" s="1"/>
  <c r="C71" i="88" s="1"/>
  <c r="C20" i="88" s="1"/>
  <c r="C19" i="88" s="1"/>
  <c r="C18" i="88" s="1"/>
  <c r="C17" i="88" s="1"/>
  <c r="C75" i="87"/>
  <c r="C74" i="87" s="1"/>
  <c r="C73" i="87" s="1"/>
  <c r="C72" i="87" s="1"/>
  <c r="C71" i="87" s="1"/>
  <c r="C70" i="87" s="1"/>
  <c r="C69" i="87" s="1"/>
  <c r="C18" i="87" s="1"/>
  <c r="C17" i="87" s="1"/>
  <c r="C16" i="87" s="1"/>
  <c r="C15" i="87" s="1"/>
  <c r="C278" i="88"/>
  <c r="C277" i="88" s="1"/>
  <c r="C276" i="88" s="1"/>
  <c r="C275" i="88" s="1"/>
  <c r="C274" i="88" s="1"/>
  <c r="C273" i="88" s="1"/>
  <c r="C272" i="88" s="1"/>
  <c r="C276" i="87"/>
  <c r="C275" i="87" s="1"/>
  <c r="C274" i="87" s="1"/>
  <c r="C273" i="87" s="1"/>
  <c r="C272" i="87" s="1"/>
  <c r="C271" i="87" s="1"/>
  <c r="C270" i="87" s="1"/>
  <c r="C504" i="88"/>
  <c r="C503" i="88" s="1"/>
  <c r="C502" i="88" s="1"/>
  <c r="C501" i="88" s="1"/>
  <c r="C500" i="88" s="1"/>
  <c r="C499" i="88" s="1"/>
  <c r="C498" i="88" s="1"/>
  <c r="C555" i="87"/>
  <c r="C554" i="87" s="1"/>
  <c r="C553" i="87" s="1"/>
  <c r="C552" i="87" s="1"/>
  <c r="C551" i="87" s="1"/>
  <c r="C550" i="87" s="1"/>
  <c r="C549" i="87" s="1"/>
  <c r="C167" i="87"/>
  <c r="C166" i="87" s="1"/>
  <c r="C165" i="87" s="1"/>
  <c r="C164" i="87" s="1"/>
  <c r="C1038" i="88"/>
  <c r="C1037" i="88" s="1"/>
  <c r="C1036" i="88" s="1"/>
  <c r="C1035" i="88" s="1"/>
  <c r="C409" i="88"/>
  <c r="C408" i="88" s="1"/>
  <c r="C407" i="88" s="1"/>
  <c r="C406" i="88" s="1"/>
  <c r="C1347" i="88"/>
  <c r="C1346" i="88" s="1"/>
  <c r="C1345" i="88" s="1"/>
  <c r="C1344" i="88" s="1"/>
  <c r="C1343" i="88" s="1"/>
  <c r="C1342" i="88" s="1"/>
  <c r="C1341" i="88" s="1"/>
  <c r="C1589" i="87"/>
  <c r="C1588" i="87" s="1"/>
  <c r="C1587" i="87" s="1"/>
  <c r="C1586" i="87" s="1"/>
  <c r="C1585" i="87" s="1"/>
  <c r="C1584" i="87" s="1"/>
  <c r="C1583" i="87" s="1"/>
  <c r="C331" i="88"/>
  <c r="C330" i="88" s="1"/>
  <c r="C329" i="88" s="1"/>
  <c r="C328" i="88" s="1"/>
  <c r="C327" i="88" s="1"/>
  <c r="C326" i="88" s="1"/>
  <c r="C325" i="88" s="1"/>
  <c r="C329" i="87"/>
  <c r="C328" i="87" s="1"/>
  <c r="C327" i="87" s="1"/>
  <c r="C326" i="87" s="1"/>
  <c r="C325" i="87" s="1"/>
  <c r="C324" i="87" s="1"/>
  <c r="C323" i="87" s="1"/>
  <c r="C909" i="88"/>
  <c r="C908" i="88" s="1"/>
  <c r="C907" i="88" s="1"/>
  <c r="C906" i="88" s="1"/>
  <c r="C905" i="88" s="1"/>
  <c r="C904" i="88" s="1"/>
  <c r="C903" i="88" s="1"/>
  <c r="C960" i="87"/>
  <c r="C959" i="87" s="1"/>
  <c r="C958" i="87" s="1"/>
  <c r="C957" i="87" s="1"/>
  <c r="C956" i="87" s="1"/>
  <c r="C955" i="87" s="1"/>
  <c r="C954" i="87" s="1"/>
  <c r="C100" i="87"/>
  <c r="C99" i="87" s="1"/>
  <c r="C98" i="87" s="1"/>
  <c r="C97" i="87" s="1"/>
  <c r="C169" i="88"/>
  <c r="C168" i="88" s="1"/>
  <c r="C167" i="88" s="1"/>
  <c r="C166" i="88" s="1"/>
  <c r="C294" i="87"/>
  <c r="C293" i="87" s="1"/>
  <c r="C292" i="87" s="1"/>
  <c r="C291" i="87" s="1"/>
  <c r="C241" i="87"/>
  <c r="C240" i="87" s="1"/>
  <c r="C239" i="87" s="1"/>
  <c r="C238" i="87" s="1"/>
  <c r="C520" i="87"/>
  <c r="C519" i="87" s="1"/>
  <c r="C518" i="87" s="1"/>
  <c r="C517" i="87" s="1"/>
  <c r="C400" i="87"/>
  <c r="C399" i="87" s="1"/>
  <c r="C398" i="87" s="1"/>
  <c r="C397" i="87" s="1"/>
  <c r="C750" i="88"/>
  <c r="C749" i="88" s="1"/>
  <c r="C748" i="88" s="1"/>
  <c r="C747" i="88" s="1"/>
  <c r="C746" i="88" s="1"/>
  <c r="C745" i="88" s="1"/>
  <c r="C744" i="88" s="1"/>
  <c r="C693" i="88" s="1"/>
  <c r="C692" i="88" s="1"/>
  <c r="C691" i="88" s="1"/>
  <c r="C690" i="88" s="1"/>
  <c r="C801" i="87"/>
  <c r="C800" i="87" s="1"/>
  <c r="C799" i="87" s="1"/>
  <c r="C798" i="87" s="1"/>
  <c r="C797" i="87" s="1"/>
  <c r="C796" i="87" s="1"/>
  <c r="C795" i="87" s="1"/>
  <c r="C744" i="87" s="1"/>
  <c r="C743" i="87" s="1"/>
  <c r="C742" i="87" s="1"/>
  <c r="C741" i="87" s="1"/>
  <c r="C1315" i="88"/>
  <c r="C1314" i="88" s="1"/>
  <c r="C1313" i="88" s="1"/>
  <c r="C1312" i="88" s="1"/>
  <c r="C1311" i="88" s="1"/>
  <c r="C1310" i="88" s="1"/>
  <c r="C1309" i="88" s="1"/>
  <c r="C1280" i="88" s="1"/>
  <c r="C1279" i="88" s="1"/>
  <c r="C1278" i="88" s="1"/>
  <c r="C1277" i="88" s="1"/>
  <c r="C1557" i="87"/>
  <c r="C1556" i="87" s="1"/>
  <c r="C1555" i="87" s="1"/>
  <c r="C1554" i="87" s="1"/>
  <c r="C1553" i="87" s="1"/>
  <c r="C1552" i="87" s="1"/>
  <c r="C1551" i="87" s="1"/>
  <c r="C1443" i="88"/>
  <c r="C1442" i="88" s="1"/>
  <c r="C1441" i="88" s="1"/>
  <c r="C1440" i="88" s="1"/>
  <c r="C1439" i="88" s="1"/>
  <c r="C1438" i="88" s="1"/>
  <c r="C1437" i="88" s="1"/>
  <c r="C1408" i="88" s="1"/>
  <c r="C1407" i="88" s="1"/>
  <c r="C1406" i="88" s="1"/>
  <c r="C1405" i="88" s="1"/>
  <c r="C1685" i="87"/>
  <c r="C1684" i="87" s="1"/>
  <c r="C1683" i="87" s="1"/>
  <c r="C1682" i="87" s="1"/>
  <c r="C1681" i="87" s="1"/>
  <c r="C1680" i="87" s="1"/>
  <c r="C1679" i="87" s="1"/>
  <c r="C1650" i="87" s="1"/>
  <c r="C1649" i="87" s="1"/>
  <c r="C1648" i="87" s="1"/>
  <c r="C1647" i="87" s="1"/>
  <c r="C856" i="88"/>
  <c r="C855" i="88" s="1"/>
  <c r="C854" i="88" s="1"/>
  <c r="C853" i="88" s="1"/>
  <c r="C852" i="88" s="1"/>
  <c r="C851" i="88" s="1"/>
  <c r="C850" i="88" s="1"/>
  <c r="C821" i="88" s="1"/>
  <c r="C820" i="88" s="1"/>
  <c r="C819" i="88" s="1"/>
  <c r="C818" i="88" s="1"/>
  <c r="C907" i="87"/>
  <c r="C906" i="87" s="1"/>
  <c r="C905" i="87" s="1"/>
  <c r="C904" i="87" s="1"/>
  <c r="C903" i="87" s="1"/>
  <c r="C902" i="87" s="1"/>
  <c r="C901" i="87" s="1"/>
  <c r="C872" i="87" s="1"/>
  <c r="C871" i="87" s="1"/>
  <c r="C870" i="87" s="1"/>
  <c r="C869" i="87" s="1"/>
  <c r="C102" i="88"/>
  <c r="C101" i="88" s="1"/>
  <c r="C100" i="88" s="1"/>
  <c r="C99" i="88" s="1"/>
  <c r="C2085" i="87"/>
  <c r="C2084" i="87" s="1"/>
  <c r="C2083" i="87" s="1"/>
  <c r="C2082" i="87" s="1"/>
  <c r="C925" i="87"/>
  <c r="C924" i="87" s="1"/>
  <c r="C923" i="87" s="1"/>
  <c r="C922" i="87" s="1"/>
  <c r="C296" i="88"/>
  <c r="C295" i="88" s="1"/>
  <c r="C294" i="88" s="1"/>
  <c r="C293" i="88" s="1"/>
  <c r="C243" i="88"/>
  <c r="C242" i="88" s="1"/>
  <c r="C241" i="88" s="1"/>
  <c r="C240" i="88" s="1"/>
  <c r="C469" i="88"/>
  <c r="C468" i="88" s="1"/>
  <c r="C467" i="88" s="1"/>
  <c r="C466" i="88" s="1"/>
  <c r="C349" i="88"/>
  <c r="C348" i="88" s="1"/>
  <c r="C347" i="88" s="1"/>
  <c r="C346" i="88" s="1"/>
  <c r="C1013" i="88"/>
  <c r="C1012" i="88" s="1"/>
  <c r="C1011" i="88" s="1"/>
  <c r="C1010" i="88" s="1"/>
  <c r="C1009" i="88" s="1"/>
  <c r="C1008" i="88" s="1"/>
  <c r="C1007" i="88" s="1"/>
  <c r="C978" i="88" s="1"/>
  <c r="C977" i="88" s="1"/>
  <c r="C976" i="88" s="1"/>
  <c r="C975" i="88" s="1"/>
  <c r="C1151" i="87"/>
  <c r="C1150" i="87" s="1"/>
  <c r="C1149" i="87" s="1"/>
  <c r="C1148" i="87" s="1"/>
  <c r="C1147" i="87" s="1"/>
  <c r="C1146" i="87" s="1"/>
  <c r="C1145" i="87" s="1"/>
  <c r="C1116" i="87" s="1"/>
  <c r="C1115" i="87" s="1"/>
  <c r="C1114" i="87" s="1"/>
  <c r="C1113" i="87" s="1"/>
  <c r="C579" i="88"/>
  <c r="C578" i="88" s="1"/>
  <c r="C577" i="88" s="1"/>
  <c r="C576" i="88" s="1"/>
  <c r="C575" i="88" s="1"/>
  <c r="C574" i="88" s="1"/>
  <c r="C573" i="88" s="1"/>
  <c r="C522" i="88" s="1"/>
  <c r="C521" i="88" s="1"/>
  <c r="C520" i="88" s="1"/>
  <c r="C519" i="88" s="1"/>
  <c r="C630" i="87"/>
  <c r="C629" i="87" s="1"/>
  <c r="C628" i="87" s="1"/>
  <c r="C627" i="87" s="1"/>
  <c r="C626" i="87" s="1"/>
  <c r="C625" i="87" s="1"/>
  <c r="C624" i="87" s="1"/>
  <c r="C1518" i="88"/>
  <c r="C1517" i="88" s="1"/>
  <c r="C1516" i="88" s="1"/>
  <c r="C1515" i="88" s="1"/>
  <c r="C1514" i="88" s="1"/>
  <c r="C1513" i="88" s="1"/>
  <c r="C1512" i="88" s="1"/>
  <c r="C1461" i="88" s="1"/>
  <c r="C1460" i="88" s="1"/>
  <c r="C1459" i="88" s="1"/>
  <c r="C1458" i="88" s="1"/>
  <c r="C1760" i="87"/>
  <c r="C1759" i="87" s="1"/>
  <c r="C1758" i="87" s="1"/>
  <c r="C1757" i="87" s="1"/>
  <c r="C1756" i="87" s="1"/>
  <c r="C1755" i="87" s="1"/>
  <c r="C1754" i="87" s="1"/>
  <c r="C1703" i="87" s="1"/>
  <c r="C1702" i="87" s="1"/>
  <c r="C1701" i="87" s="1"/>
  <c r="C1700" i="87" s="1"/>
  <c r="C1773" i="88"/>
  <c r="C1772" i="88" s="1"/>
  <c r="C2166" i="87"/>
  <c r="C2165" i="87" s="1"/>
  <c r="C1607" i="88"/>
  <c r="C1606" i="88" s="1"/>
  <c r="C1605" i="88" s="1"/>
  <c r="C1604" i="88" s="1"/>
  <c r="C1603" i="88" s="1"/>
  <c r="C1602" i="88" s="1"/>
  <c r="C1601" i="88" s="1"/>
  <c r="C1550" i="88" s="1"/>
  <c r="C1549" i="88" s="1"/>
  <c r="C1548" i="88" s="1"/>
  <c r="C1547" i="88" s="1"/>
  <c r="C2000" i="87"/>
  <c r="C1999" i="87" s="1"/>
  <c r="C1998" i="87" s="1"/>
  <c r="C1997" i="87" s="1"/>
  <c r="C1996" i="87" s="1"/>
  <c r="C1995" i="87" s="1"/>
  <c r="C1994" i="87" s="1"/>
  <c r="C1943" i="87" s="1"/>
  <c r="C1942" i="87" s="1"/>
  <c r="C1941" i="87" s="1"/>
  <c r="C1940" i="87" s="1"/>
  <c r="C1692" i="88"/>
  <c r="C1691" i="88" s="1"/>
  <c r="C1690" i="88" s="1"/>
  <c r="C1689" i="88" s="1"/>
  <c r="C573" i="87"/>
  <c r="C572" i="87" s="1"/>
  <c r="C571" i="87" s="1"/>
  <c r="C570" i="87" s="1"/>
  <c r="C874" i="88"/>
  <c r="C873" i="88" s="1"/>
  <c r="C872" i="88" s="1"/>
  <c r="C871" i="88" s="1"/>
  <c r="C1522" i="87"/>
  <c r="C1521" i="87" s="1"/>
  <c r="C1520" i="87" s="1"/>
  <c r="C1519" i="87" s="1"/>
  <c r="C1176" i="87"/>
  <c r="C1175" i="87" s="1"/>
  <c r="C1174" i="87" s="1"/>
  <c r="C1173" i="87" s="1"/>
  <c r="C460" i="87"/>
  <c r="C459" i="87" s="1"/>
  <c r="C458" i="87" s="1"/>
  <c r="C457" i="87" s="1"/>
  <c r="D31" i="86"/>
  <c r="D30" i="86" s="1"/>
  <c r="D29" i="86" s="1"/>
  <c r="D28" i="86" s="1"/>
  <c r="D247" i="86"/>
  <c r="D246" i="86" s="1"/>
  <c r="D245" i="86" s="1"/>
  <c r="D244" i="86" s="1"/>
  <c r="D406" i="86"/>
  <c r="D405" i="86" s="1"/>
  <c r="D404" i="86" s="1"/>
  <c r="D403" i="86" s="1"/>
  <c r="D878" i="86"/>
  <c r="D877" i="86" s="1"/>
  <c r="D876" i="86" s="1"/>
  <c r="D875" i="86" s="1"/>
  <c r="D725" i="86"/>
  <c r="D724" i="86" s="1"/>
  <c r="D723" i="86" s="1"/>
  <c r="D722" i="86" s="1"/>
  <c r="D693" i="86" s="1"/>
  <c r="D692" i="86" s="1"/>
  <c r="D757" i="86"/>
  <c r="D756" i="86" s="1"/>
  <c r="D755" i="86" s="1"/>
  <c r="D754" i="86" s="1"/>
  <c r="D300" i="86"/>
  <c r="D299" i="86" s="1"/>
  <c r="D298" i="86" s="1"/>
  <c r="D297" i="86" s="1"/>
  <c r="D1182" i="86"/>
  <c r="D1181" i="86" s="1"/>
  <c r="D1180" i="86" s="1"/>
  <c r="D1179" i="86" s="1"/>
  <c r="D466" i="86"/>
  <c r="D465" i="86" s="1"/>
  <c r="D464" i="86" s="1"/>
  <c r="D463" i="86" s="1"/>
  <c r="D526" i="86"/>
  <c r="D525" i="86" s="1"/>
  <c r="D524" i="86" s="1"/>
  <c r="D523" i="86" s="1"/>
  <c r="D1656" i="86"/>
  <c r="D1655" i="86" s="1"/>
  <c r="D1654" i="86" s="1"/>
  <c r="D1653" i="86" s="1"/>
  <c r="D106" i="86"/>
  <c r="D105" i="86" s="1"/>
  <c r="D104" i="86" s="1"/>
  <c r="D103" i="86" s="1"/>
  <c r="D1956" i="86"/>
  <c r="D1955" i="86" s="1"/>
  <c r="D1954" i="86" s="1"/>
  <c r="D1953" i="86" s="1"/>
  <c r="D586" i="86"/>
  <c r="D585" i="86" s="1"/>
  <c r="D584" i="86" s="1"/>
  <c r="D583" i="86" s="1"/>
  <c r="D931" i="86"/>
  <c r="D930" i="86" s="1"/>
  <c r="D929" i="86" s="1"/>
  <c r="D928" i="86" s="1"/>
  <c r="D173" i="86"/>
  <c r="D172" i="86" s="1"/>
  <c r="D171" i="86" s="1"/>
  <c r="D170" i="86" s="1"/>
  <c r="D1122" i="86"/>
  <c r="D1121" i="86" s="1"/>
  <c r="D1120" i="86" s="1"/>
  <c r="D1119" i="86" s="1"/>
  <c r="D1528" i="86"/>
  <c r="D1527" i="86" s="1"/>
  <c r="D1526" i="86" s="1"/>
  <c r="D1525" i="86" s="1"/>
  <c r="D2091" i="86"/>
  <c r="D2090" i="86" s="1"/>
  <c r="D2089" i="86" s="1"/>
  <c r="D2088" i="86" s="1"/>
  <c r="D1716" i="86"/>
  <c r="D1715" i="86" s="1"/>
  <c r="D1714" i="86" s="1"/>
  <c r="D1713" i="86" s="1"/>
  <c r="Z99" i="23"/>
  <c r="Z98" i="23" s="1"/>
  <c r="Z9" i="23" s="1"/>
  <c r="Z8" i="23" s="1"/>
  <c r="C26" i="57" s="1"/>
  <c r="D803" i="86"/>
  <c r="D802" i="86" s="1"/>
  <c r="D801" i="86" s="1"/>
  <c r="J99" i="23"/>
  <c r="J98" i="23" s="1"/>
  <c r="J9" i="23" s="1"/>
  <c r="J8" i="23" s="1"/>
  <c r="C10" i="57" s="1"/>
  <c r="D1559" i="86"/>
  <c r="D1558" i="86" s="1"/>
  <c r="D1557" i="86" s="1"/>
  <c r="D1556" i="86" s="1"/>
  <c r="D1555" i="86" s="1"/>
  <c r="D1554" i="86" s="1"/>
  <c r="D1553" i="86" s="1"/>
  <c r="U99" i="23"/>
  <c r="U98" i="23" s="1"/>
  <c r="U9" i="23" s="1"/>
  <c r="U8" i="23" s="1"/>
  <c r="C21" i="57" s="1"/>
  <c r="D1687" i="86"/>
  <c r="D1686" i="86" s="1"/>
  <c r="D1685" i="86" s="1"/>
  <c r="O99" i="23"/>
  <c r="O98" i="23" s="1"/>
  <c r="O9" i="23" s="1"/>
  <c r="D962" i="86"/>
  <c r="D961" i="86" s="1"/>
  <c r="D960" i="86" s="1"/>
  <c r="L99" i="23"/>
  <c r="L98" i="23" s="1"/>
  <c r="L9" i="23" s="1"/>
  <c r="L8" i="23" s="1"/>
  <c r="C12" i="57" s="1"/>
  <c r="D1153" i="86"/>
  <c r="D1152" i="86" s="1"/>
  <c r="D1151" i="86" s="1"/>
  <c r="R99" i="23"/>
  <c r="R98" i="23" s="1"/>
  <c r="R9" i="23" s="1"/>
  <c r="R8" i="23" s="1"/>
  <c r="C18" i="57" s="1"/>
  <c r="D632" i="86"/>
  <c r="D631" i="86" s="1"/>
  <c r="D630" i="86" s="1"/>
  <c r="T99" i="23"/>
  <c r="T98" i="23" s="1"/>
  <c r="T9" i="23" s="1"/>
  <c r="T8" i="23" s="1"/>
  <c r="C20" i="57" s="1"/>
  <c r="D137" i="86"/>
  <c r="D136" i="86" s="1"/>
  <c r="D135" i="86" s="1"/>
  <c r="X99" i="23"/>
  <c r="X98" i="23" s="1"/>
  <c r="X9" i="23" s="1"/>
  <c r="X8" i="23" s="1"/>
  <c r="C24" i="57" s="1"/>
  <c r="D1213" i="86"/>
  <c r="D1212" i="86" s="1"/>
  <c r="D1211" i="86" s="1"/>
  <c r="D1210" i="86" s="1"/>
  <c r="D1209" i="86" s="1"/>
  <c r="D1208" i="86" s="1"/>
  <c r="D1207" i="86" s="1"/>
  <c r="D1178" i="86" s="1"/>
  <c r="D1177" i="86" s="1"/>
  <c r="AD99" i="23"/>
  <c r="AD98" i="23" s="1"/>
  <c r="AD9" i="23" s="1"/>
  <c r="AD8" i="23" s="1"/>
  <c r="C30" i="57" s="1"/>
  <c r="D278" i="86"/>
  <c r="D277" i="86" s="1"/>
  <c r="D276" i="86" s="1"/>
  <c r="N99" i="23"/>
  <c r="N98" i="23" s="1"/>
  <c r="N9" i="23" s="1"/>
  <c r="N8" i="23" s="1"/>
  <c r="C14" i="57" s="1"/>
  <c r="D204" i="86"/>
  <c r="D203" i="86" s="1"/>
  <c r="D202" i="86" s="1"/>
  <c r="K99" i="23"/>
  <c r="K98" i="23" s="1"/>
  <c r="K9" i="23" s="1"/>
  <c r="K8" i="23" s="1"/>
  <c r="C11" i="57" s="1"/>
  <c r="D1762" i="86"/>
  <c r="D1761" i="86" s="1"/>
  <c r="D1760" i="86" s="1"/>
  <c r="D1759" i="86" s="1"/>
  <c r="D1758" i="86" s="1"/>
  <c r="D1757" i="86" s="1"/>
  <c r="D1756" i="86" s="1"/>
  <c r="M15" i="23"/>
  <c r="M10" i="23" s="1"/>
  <c r="D2168" i="86"/>
  <c r="D2167" i="86" s="1"/>
  <c r="AB99" i="23"/>
  <c r="AB98" i="23" s="1"/>
  <c r="AB9" i="23" s="1"/>
  <c r="AB8" i="23" s="1"/>
  <c r="C28" i="57" s="1"/>
  <c r="D909" i="86"/>
  <c r="D908" i="86" s="1"/>
  <c r="D907" i="86" s="1"/>
  <c r="AE99" i="23"/>
  <c r="AE98" i="23" s="1"/>
  <c r="D77" i="86"/>
  <c r="D76" i="86" s="1"/>
  <c r="D75" i="86" s="1"/>
  <c r="S99" i="23"/>
  <c r="S98" i="23" s="1"/>
  <c r="S9" i="23" s="1"/>
  <c r="S8" i="23" s="1"/>
  <c r="C19" i="57" s="1"/>
  <c r="D2002" i="86"/>
  <c r="D2001" i="86" s="1"/>
  <c r="D2000" i="86" s="1"/>
  <c r="AC99" i="23"/>
  <c r="AC98" i="23" s="1"/>
  <c r="AC9" i="23" s="1"/>
  <c r="AC8" i="23" s="1"/>
  <c r="C29" i="57" s="1"/>
  <c r="D437" i="86"/>
  <c r="D436" i="86" s="1"/>
  <c r="D435" i="86" s="1"/>
  <c r="W99" i="23"/>
  <c r="W98" i="23" s="1"/>
  <c r="W9" i="23" s="1"/>
  <c r="W8" i="23" s="1"/>
  <c r="C23" i="57" s="1"/>
  <c r="D497" i="86"/>
  <c r="D496" i="86" s="1"/>
  <c r="D495" i="86" s="1"/>
  <c r="Q15" i="23"/>
  <c r="Q10" i="23" s="1"/>
  <c r="D1591" i="86"/>
  <c r="D1590" i="86" s="1"/>
  <c r="D1589" i="86" s="1"/>
  <c r="Y99" i="23"/>
  <c r="Y98" i="23" s="1"/>
  <c r="Y9" i="23" s="1"/>
  <c r="Y8" i="23" s="1"/>
  <c r="C25" i="57" s="1"/>
  <c r="D331" i="86"/>
  <c r="D330" i="86" s="1"/>
  <c r="D329" i="86" s="1"/>
  <c r="V99" i="23"/>
  <c r="V98" i="23" s="1"/>
  <c r="V9" i="23" s="1"/>
  <c r="V8" i="23" s="1"/>
  <c r="C22" i="57" s="1"/>
  <c r="D557" i="86"/>
  <c r="D556" i="86" s="1"/>
  <c r="D555" i="86" s="1"/>
  <c r="D554" i="86" s="1"/>
  <c r="D553" i="86" s="1"/>
  <c r="D552" i="86" s="1"/>
  <c r="D551" i="86" s="1"/>
  <c r="O8" i="23"/>
  <c r="C15" i="57" s="1"/>
  <c r="H100" i="23"/>
  <c r="AE53" i="23"/>
  <c r="AJ54" i="23"/>
  <c r="I99" i="23"/>
  <c r="I98" i="23" s="1"/>
  <c r="I9" i="23" s="1"/>
  <c r="I8" i="23" s="1"/>
  <c r="C9" i="57" s="1"/>
  <c r="D2122" i="86"/>
  <c r="D2121" i="86" s="1"/>
  <c r="D2120" i="86" s="1"/>
  <c r="AJ17" i="23"/>
  <c r="P196" i="20"/>
  <c r="P197" i="20" s="1"/>
  <c r="M100" i="23" s="1"/>
  <c r="P328" i="20"/>
  <c r="P329" i="20" s="1"/>
  <c r="Q100" i="23" s="1"/>
  <c r="H30" i="23"/>
  <c r="AJ30" i="23" s="1"/>
  <c r="H10" i="23"/>
  <c r="AJ15" i="23"/>
  <c r="C1801" i="88" l="1"/>
  <c r="C1800" i="88" s="1"/>
  <c r="C1799" i="88" s="1"/>
  <c r="C1798" i="88" s="1"/>
  <c r="C1797" i="88" s="1"/>
  <c r="C1796" i="88" s="1"/>
  <c r="C1795" i="88" s="1"/>
  <c r="C2194" i="87"/>
  <c r="C2193" i="87" s="1"/>
  <c r="C2192" i="87" s="1"/>
  <c r="C2191" i="87" s="1"/>
  <c r="C2190" i="87" s="1"/>
  <c r="C2189" i="87" s="1"/>
  <c r="C2188" i="87" s="1"/>
  <c r="C16" i="88"/>
  <c r="C1375" i="88"/>
  <c r="C1374" i="88" s="1"/>
  <c r="C1373" i="88" s="1"/>
  <c r="C1372" i="88" s="1"/>
  <c r="C1371" i="88" s="1"/>
  <c r="C1370" i="88" s="1"/>
  <c r="C1369" i="88" s="1"/>
  <c r="C1617" i="87"/>
  <c r="C1616" i="87" s="1"/>
  <c r="C1615" i="87" s="1"/>
  <c r="C1614" i="87" s="1"/>
  <c r="C1613" i="87" s="1"/>
  <c r="C1612" i="87" s="1"/>
  <c r="C1611" i="87" s="1"/>
  <c r="C1133" i="88"/>
  <c r="C1132" i="88" s="1"/>
  <c r="C1131" i="88" s="1"/>
  <c r="C1130" i="88" s="1"/>
  <c r="C1129" i="88" s="1"/>
  <c r="C1128" i="88" s="1"/>
  <c r="C1127" i="88" s="1"/>
  <c r="C1091" i="88" s="1"/>
  <c r="C1090" i="88" s="1"/>
  <c r="C1089" i="88" s="1"/>
  <c r="C1088" i="88" s="1"/>
  <c r="C1271" i="87"/>
  <c r="C1270" i="87" s="1"/>
  <c r="C1269" i="87" s="1"/>
  <c r="C1268" i="87" s="1"/>
  <c r="C1267" i="87" s="1"/>
  <c r="C1266" i="87" s="1"/>
  <c r="C1265" i="87" s="1"/>
  <c r="C1229" i="87" s="1"/>
  <c r="C1228" i="87" s="1"/>
  <c r="C1227" i="87" s="1"/>
  <c r="C1226" i="87" s="1"/>
  <c r="C14" i="87" s="1"/>
  <c r="C13" i="87" s="1"/>
  <c r="C12" i="87" s="1"/>
  <c r="C11" i="87" s="1"/>
  <c r="C10" i="87" s="1"/>
  <c r="C1340" i="88"/>
  <c r="C1339" i="88" s="1"/>
  <c r="C1338" i="88" s="1"/>
  <c r="C1337" i="88" s="1"/>
  <c r="C2164" i="87"/>
  <c r="C2163" i="87"/>
  <c r="C2162" i="87" s="1"/>
  <c r="C2161" i="87" s="1"/>
  <c r="C2160" i="87" s="1"/>
  <c r="C2159" i="87" s="1"/>
  <c r="C2158" i="87" s="1"/>
  <c r="C2157" i="87" s="1"/>
  <c r="C2156" i="87" s="1"/>
  <c r="B12" i="70"/>
  <c r="H12" i="70" s="1"/>
  <c r="D12" i="96"/>
  <c r="C1771" i="88"/>
  <c r="C1770" i="88"/>
  <c r="C1769" i="88" s="1"/>
  <c r="C1768" i="88" s="1"/>
  <c r="C1767" i="88" s="1"/>
  <c r="C1766" i="88" s="1"/>
  <c r="C1765" i="88" s="1"/>
  <c r="C1764" i="88" s="1"/>
  <c r="C1763" i="88" s="1"/>
  <c r="C1582" i="87"/>
  <c r="C1581" i="87" s="1"/>
  <c r="C1580" i="87" s="1"/>
  <c r="C1579" i="87" s="1"/>
  <c r="D74" i="86"/>
  <c r="D73" i="86" s="1"/>
  <c r="D72" i="86" s="1"/>
  <c r="D71" i="86" s="1"/>
  <c r="D20" i="86" s="1"/>
  <c r="D19" i="86" s="1"/>
  <c r="D275" i="86"/>
  <c r="D274" i="86" s="1"/>
  <c r="D273" i="86" s="1"/>
  <c r="D272" i="86" s="1"/>
  <c r="D243" i="86" s="1"/>
  <c r="D242" i="86" s="1"/>
  <c r="D434" i="86"/>
  <c r="D433" i="86" s="1"/>
  <c r="D432" i="86" s="1"/>
  <c r="D431" i="86" s="1"/>
  <c r="D402" i="86" s="1"/>
  <c r="D401" i="86" s="1"/>
  <c r="D906" i="86"/>
  <c r="D905" i="86" s="1"/>
  <c r="D904" i="86" s="1"/>
  <c r="D903" i="86" s="1"/>
  <c r="D874" i="86" s="1"/>
  <c r="D873" i="86" s="1"/>
  <c r="D691" i="86"/>
  <c r="D690" i="86" s="1"/>
  <c r="D800" i="86"/>
  <c r="D799" i="86" s="1"/>
  <c r="D798" i="86" s="1"/>
  <c r="D797" i="86" s="1"/>
  <c r="D746" i="86" s="1"/>
  <c r="D745" i="86" s="1"/>
  <c r="D328" i="86"/>
  <c r="D327" i="86" s="1"/>
  <c r="D326" i="86" s="1"/>
  <c r="D325" i="86" s="1"/>
  <c r="D296" i="86" s="1"/>
  <c r="D295" i="86" s="1"/>
  <c r="D1176" i="86"/>
  <c r="D1175" i="86" s="1"/>
  <c r="D522" i="86"/>
  <c r="D521" i="86" s="1"/>
  <c r="D494" i="86"/>
  <c r="D493" i="86" s="1"/>
  <c r="D492" i="86" s="1"/>
  <c r="D491" i="86" s="1"/>
  <c r="D462" i="86" s="1"/>
  <c r="D461" i="86" s="1"/>
  <c r="D1684" i="86"/>
  <c r="D1683" i="86" s="1"/>
  <c r="D1682" i="86" s="1"/>
  <c r="D1681" i="86" s="1"/>
  <c r="D1652" i="86" s="1"/>
  <c r="D1651" i="86" s="1"/>
  <c r="D134" i="86"/>
  <c r="D133" i="86" s="1"/>
  <c r="D132" i="86" s="1"/>
  <c r="D131" i="86" s="1"/>
  <c r="D102" i="86" s="1"/>
  <c r="D101" i="86" s="1"/>
  <c r="D1999" i="86"/>
  <c r="D1998" i="86" s="1"/>
  <c r="D1997" i="86" s="1"/>
  <c r="D1996" i="86" s="1"/>
  <c r="D1945" i="86" s="1"/>
  <c r="D1944" i="86" s="1"/>
  <c r="D629" i="86"/>
  <c r="D628" i="86" s="1"/>
  <c r="D627" i="86" s="1"/>
  <c r="D626" i="86" s="1"/>
  <c r="D575" i="86" s="1"/>
  <c r="D574" i="86" s="1"/>
  <c r="D1588" i="86"/>
  <c r="D1587" i="86" s="1"/>
  <c r="D1586" i="86" s="1"/>
  <c r="D1585" i="86" s="1"/>
  <c r="D959" i="86"/>
  <c r="D958" i="86" s="1"/>
  <c r="D957" i="86" s="1"/>
  <c r="D956" i="86" s="1"/>
  <c r="D927" i="86" s="1"/>
  <c r="D926" i="86" s="1"/>
  <c r="D201" i="86"/>
  <c r="D200" i="86" s="1"/>
  <c r="D199" i="86" s="1"/>
  <c r="D198" i="86" s="1"/>
  <c r="D169" i="86" s="1"/>
  <c r="D168" i="86" s="1"/>
  <c r="D1524" i="86"/>
  <c r="D1523" i="86" s="1"/>
  <c r="D1150" i="86"/>
  <c r="D1149" i="86" s="1"/>
  <c r="D1148" i="86" s="1"/>
  <c r="D1147" i="86" s="1"/>
  <c r="D1118" i="86" s="1"/>
  <c r="D1117" i="86" s="1"/>
  <c r="D1705" i="86"/>
  <c r="D1704" i="86" s="1"/>
  <c r="D2119" i="86"/>
  <c r="D2118" i="86" s="1"/>
  <c r="D2117" i="86" s="1"/>
  <c r="D2116" i="86" s="1"/>
  <c r="D2087" i="86" s="1"/>
  <c r="D2086" i="86" s="1"/>
  <c r="D18" i="86"/>
  <c r="D17" i="86" s="1"/>
  <c r="Q99" i="23"/>
  <c r="Q98" i="23" s="1"/>
  <c r="Q9" i="23" s="1"/>
  <c r="Q8" i="23" s="1"/>
  <c r="C17" i="57" s="1"/>
  <c r="D1619" i="86"/>
  <c r="D1618" i="86" s="1"/>
  <c r="D1617" i="86" s="1"/>
  <c r="D2166" i="86"/>
  <c r="D2165" i="86"/>
  <c r="D2164" i="86" s="1"/>
  <c r="D2163" i="86" s="1"/>
  <c r="D2162" i="86" s="1"/>
  <c r="M99" i="23"/>
  <c r="M98" i="23" s="1"/>
  <c r="M9" i="23" s="1"/>
  <c r="M8" i="23" s="1"/>
  <c r="C13" i="57" s="1"/>
  <c r="D2196" i="86"/>
  <c r="D2195" i="86" s="1"/>
  <c r="D2194" i="86" s="1"/>
  <c r="D2193" i="86" s="1"/>
  <c r="D2192" i="86" s="1"/>
  <c r="D2191" i="86" s="1"/>
  <c r="D2190" i="86" s="1"/>
  <c r="P835" i="20"/>
  <c r="AJ53" i="23"/>
  <c r="AE9" i="23"/>
  <c r="AE8" i="23" s="1"/>
  <c r="C31" i="57" s="1"/>
  <c r="D1273" i="86"/>
  <c r="D1272" i="86" s="1"/>
  <c r="D1271" i="86" s="1"/>
  <c r="H99" i="23"/>
  <c r="AJ100" i="23"/>
  <c r="L12" i="70"/>
  <c r="J12" i="70"/>
  <c r="E12" i="70"/>
  <c r="AJ10" i="23"/>
  <c r="C15" i="88" l="1"/>
  <c r="C14" i="88" s="1"/>
  <c r="C13" i="88" s="1"/>
  <c r="C12" i="88" s="1"/>
  <c r="G12" i="70"/>
  <c r="K12" i="70"/>
  <c r="C12" i="70"/>
  <c r="N12" i="70"/>
  <c r="D12" i="70"/>
  <c r="B13" i="70"/>
  <c r="I13" i="70" s="1"/>
  <c r="D13" i="96"/>
  <c r="B10" i="70"/>
  <c r="D11" i="96"/>
  <c r="I12" i="70"/>
  <c r="F12" i="70"/>
  <c r="M12" i="70"/>
  <c r="D241" i="86"/>
  <c r="D240" i="86" s="1"/>
  <c r="D400" i="86"/>
  <c r="D399" i="86" s="1"/>
  <c r="D872" i="86"/>
  <c r="D871" i="86" s="1"/>
  <c r="D460" i="86"/>
  <c r="D459" i="86" s="1"/>
  <c r="D744" i="86"/>
  <c r="C26" i="78" s="1"/>
  <c r="D1650" i="86"/>
  <c r="D1649" i="86" s="1"/>
  <c r="D294" i="86"/>
  <c r="D293" i="86" s="1"/>
  <c r="D520" i="86"/>
  <c r="D519" i="86" s="1"/>
  <c r="D100" i="86"/>
  <c r="D99" i="86" s="1"/>
  <c r="D1943" i="86"/>
  <c r="D1942" i="86" s="1"/>
  <c r="D167" i="86"/>
  <c r="C13" i="78" s="1"/>
  <c r="D925" i="86"/>
  <c r="D1522" i="86"/>
  <c r="D1521" i="86" s="1"/>
  <c r="D573" i="86"/>
  <c r="D1616" i="86"/>
  <c r="D1615" i="86" s="1"/>
  <c r="D1614" i="86" s="1"/>
  <c r="D1613" i="86" s="1"/>
  <c r="D1584" i="86" s="1"/>
  <c r="D1583" i="86" s="1"/>
  <c r="D1116" i="86"/>
  <c r="D1115" i="86" s="1"/>
  <c r="D1703" i="86"/>
  <c r="D1702" i="86" s="1"/>
  <c r="D2085" i="86"/>
  <c r="D2084" i="86" s="1"/>
  <c r="D1270" i="86"/>
  <c r="D1269" i="86" s="1"/>
  <c r="D1268" i="86" s="1"/>
  <c r="D1267" i="86" s="1"/>
  <c r="D1231" i="86" s="1"/>
  <c r="D1230" i="86" s="1"/>
  <c r="D2161" i="86"/>
  <c r="D2160" i="86" s="1"/>
  <c r="N13" i="70"/>
  <c r="F13" i="70"/>
  <c r="D13" i="70"/>
  <c r="G13" i="70"/>
  <c r="J13" i="70"/>
  <c r="H13" i="70"/>
  <c r="H98" i="23"/>
  <c r="AJ99" i="23"/>
  <c r="K10" i="70"/>
  <c r="I10" i="70"/>
  <c r="M10" i="70"/>
  <c r="J10" i="70"/>
  <c r="C10" i="70"/>
  <c r="N10" i="70"/>
  <c r="D10" i="70"/>
  <c r="G10" i="70"/>
  <c r="F10" i="70"/>
  <c r="H10" i="70"/>
  <c r="L10" i="70"/>
  <c r="E10" i="70"/>
  <c r="C13" i="70" l="1"/>
  <c r="K13" i="70"/>
  <c r="M13" i="70"/>
  <c r="E13" i="70"/>
  <c r="L13" i="70"/>
  <c r="C25" i="78"/>
  <c r="C31" i="78"/>
  <c r="C29" i="78" s="1"/>
  <c r="C24" i="78"/>
  <c r="D743" i="86"/>
  <c r="C27" i="78"/>
  <c r="C22" i="78"/>
  <c r="D166" i="86"/>
  <c r="D1582" i="86"/>
  <c r="D1581" i="86" s="1"/>
  <c r="D572" i="86"/>
  <c r="C28" i="78"/>
  <c r="D2159" i="86"/>
  <c r="C17" i="78" s="1"/>
  <c r="D1229" i="86"/>
  <c r="D1228" i="86" s="1"/>
  <c r="B14" i="93"/>
  <c r="B13" i="93" s="1"/>
  <c r="H9" i="23"/>
  <c r="AJ98" i="23"/>
  <c r="B17" i="70" l="1"/>
  <c r="D15" i="96"/>
  <c r="D10" i="96" s="1"/>
  <c r="D42" i="96" s="1"/>
  <c r="C20" i="78"/>
  <c r="D2158" i="86"/>
  <c r="C15" i="78"/>
  <c r="G17" i="70"/>
  <c r="G9" i="70" s="1"/>
  <c r="G8" i="70" s="1"/>
  <c r="J17" i="70"/>
  <c r="J9" i="70" s="1"/>
  <c r="J8" i="70" s="1"/>
  <c r="I17" i="70"/>
  <c r="I9" i="70" s="1"/>
  <c r="I8" i="70" s="1"/>
  <c r="C17" i="70"/>
  <c r="C9" i="70" s="1"/>
  <c r="C8" i="70" s="1"/>
  <c r="F17" i="70"/>
  <c r="F9" i="70" s="1"/>
  <c r="F8" i="70" s="1"/>
  <c r="E17" i="70"/>
  <c r="E9" i="70" s="1"/>
  <c r="E8" i="70" s="1"/>
  <c r="D17" i="70"/>
  <c r="D9" i="70" s="1"/>
  <c r="D8" i="70" s="1"/>
  <c r="H17" i="70"/>
  <c r="H9" i="70" s="1"/>
  <c r="H8" i="70" s="1"/>
  <c r="L17" i="70"/>
  <c r="L9" i="70" s="1"/>
  <c r="L8" i="70" s="1"/>
  <c r="K17" i="70"/>
  <c r="K9" i="70" s="1"/>
  <c r="K8" i="70" s="1"/>
  <c r="N17" i="70"/>
  <c r="N9" i="70" s="1"/>
  <c r="N8" i="70" s="1"/>
  <c r="M17" i="70"/>
  <c r="M9" i="70" s="1"/>
  <c r="M8" i="70" s="1"/>
  <c r="B9" i="70"/>
  <c r="B8" i="70" s="1"/>
  <c r="H8" i="23"/>
  <c r="AJ9" i="23"/>
  <c r="D13" i="63" s="1"/>
  <c r="D11" i="63" s="1"/>
  <c r="H9" i="65" l="1"/>
  <c r="D53" i="81"/>
  <c r="E53" i="81" s="1"/>
  <c r="F53" i="81" s="1"/>
  <c r="G13" i="63"/>
  <c r="G11" i="63" s="1"/>
  <c r="AM7" i="23"/>
  <c r="AL8" i="23" s="1"/>
  <c r="AJ8" i="23"/>
  <c r="AQ7" i="23" s="1"/>
  <c r="C8" i="57"/>
  <c r="C7" i="57" s="1"/>
  <c r="H14" i="65" l="1"/>
  <c r="D50" i="81"/>
  <c r="E50" i="81" s="1"/>
  <c r="F50" i="81" s="1"/>
  <c r="D89" i="81"/>
  <c r="E89" i="81" s="1"/>
  <c r="F89" i="81" s="1"/>
  <c r="D86" i="81" l="1"/>
  <c r="E86" i="81" s="1"/>
  <c r="F86" i="81" s="1"/>
  <c r="D1940" i="86" l="1"/>
  <c r="D1939" i="86" s="1"/>
  <c r="D1938" i="86" s="1"/>
  <c r="D1937" i="86" s="1"/>
  <c r="D1936" i="86" s="1"/>
  <c r="D1935" i="86" s="1"/>
  <c r="D1934" i="86" s="1"/>
  <c r="D1933" i="86" s="1"/>
  <c r="D1932" i="86" s="1"/>
  <c r="D1931" i="86" s="1"/>
  <c r="D1930" i="86" s="1"/>
  <c r="D1828" i="86"/>
  <c r="D1827" i="86" s="1"/>
  <c r="D1826" i="86" s="1"/>
  <c r="D1825" i="86" s="1"/>
  <c r="D1824" i="86" s="1"/>
  <c r="D1823" i="86" s="1"/>
  <c r="D1800" i="86"/>
  <c r="D1799" i="86" s="1"/>
  <c r="D1807" i="86"/>
  <c r="D1806" i="86" s="1"/>
  <c r="D1814" i="86"/>
  <c r="D1813" i="86" s="1"/>
  <c r="D1812" i="86" s="1"/>
  <c r="D1811" i="86" s="1"/>
  <c r="D1810" i="86" s="1"/>
  <c r="D1809" i="86" s="1"/>
  <c r="D1821" i="86"/>
  <c r="D1820" i="86" s="1"/>
  <c r="D1835" i="86"/>
  <c r="D1834" i="86" s="1"/>
  <c r="D1842" i="86"/>
  <c r="D1841" i="86" s="1"/>
  <c r="D1840" i="86" s="1"/>
  <c r="D1839" i="86" s="1"/>
  <c r="D1838" i="86" s="1"/>
  <c r="D1837" i="86" s="1"/>
  <c r="D1849" i="86"/>
  <c r="D1848" i="86" s="1"/>
  <c r="D1847" i="86" s="1"/>
  <c r="D1846" i="86" s="1"/>
  <c r="D1845" i="86" s="1"/>
  <c r="D1844" i="86" s="1"/>
  <c r="D1856" i="86"/>
  <c r="D1855" i="86" s="1"/>
  <c r="D1854" i="86" s="1"/>
  <c r="D1853" i="86" s="1"/>
  <c r="D1852" i="86" s="1"/>
  <c r="D1851" i="86" s="1"/>
  <c r="D1862" i="86"/>
  <c r="D1871" i="86"/>
  <c r="D1870" i="86" s="1"/>
  <c r="D1878" i="86"/>
  <c r="D1877" i="86" s="1"/>
  <c r="D1876" i="86" s="1"/>
  <c r="D1875" i="86" s="1"/>
  <c r="D1874" i="86" s="1"/>
  <c r="D1873" i="86" s="1"/>
  <c r="D1885" i="86"/>
  <c r="D1884" i="86" s="1"/>
  <c r="D1883" i="86" s="1"/>
  <c r="D1882" i="86" s="1"/>
  <c r="D1881" i="86" s="1"/>
  <c r="D1880" i="86" s="1"/>
  <c r="D1892" i="86"/>
  <c r="D1891" i="86" s="1"/>
  <c r="D1890" i="86" s="1"/>
  <c r="D1889" i="86" s="1"/>
  <c r="D1888" i="86" s="1"/>
  <c r="D1887" i="86" s="1"/>
  <c r="D1899" i="86"/>
  <c r="D1898" i="86" s="1"/>
  <c r="D1906" i="86"/>
  <c r="D1905" i="86" s="1"/>
  <c r="D1904" i="86" s="1"/>
  <c r="D1903" i="86" s="1"/>
  <c r="D1902" i="86" s="1"/>
  <c r="D1901" i="86" s="1"/>
  <c r="D1913" i="86"/>
  <c r="D1912" i="86" s="1"/>
  <c r="D1911" i="86" s="1"/>
  <c r="D1910" i="86" s="1"/>
  <c r="D1909" i="86" s="1"/>
  <c r="D1908" i="86" s="1"/>
  <c r="D1921" i="86"/>
  <c r="D1920" i="86" s="1"/>
  <c r="D1919" i="86" s="1"/>
  <c r="D1918" i="86" s="1"/>
  <c r="D1917" i="86" s="1"/>
  <c r="D1916" i="86" s="1"/>
  <c r="D1928" i="86"/>
  <c r="D1927" i="86" s="1"/>
  <c r="D1926" i="86" s="1"/>
  <c r="D1925" i="86" s="1"/>
  <c r="D1924" i="86" s="1"/>
  <c r="D1923" i="86" s="1"/>
  <c r="D1897" i="86" l="1"/>
  <c r="D1896" i="86" s="1"/>
  <c r="D1895" i="86" s="1"/>
  <c r="D1894" i="86" s="1"/>
  <c r="D1833" i="86"/>
  <c r="D1832" i="86" s="1"/>
  <c r="D1831" i="86" s="1"/>
  <c r="D1830" i="86" s="1"/>
  <c r="D1861" i="86"/>
  <c r="D1860" i="86" s="1"/>
  <c r="D1859" i="86" s="1"/>
  <c r="D1858" i="86" s="1"/>
  <c r="D1869" i="86"/>
  <c r="D1868" i="86" s="1"/>
  <c r="D1867" i="86" s="1"/>
  <c r="D1866" i="86" s="1"/>
  <c r="D1819" i="86"/>
  <c r="D1818" i="86" s="1"/>
  <c r="D1817" i="86" s="1"/>
  <c r="D1816" i="86" s="1"/>
  <c r="D1805" i="86"/>
  <c r="D1804" i="86" s="1"/>
  <c r="D1803" i="86" s="1"/>
  <c r="D1802" i="86" s="1"/>
  <c r="D1798" i="86"/>
  <c r="D1797" i="86" s="1"/>
  <c r="D1796" i="86" s="1"/>
  <c r="D1795" i="86" s="1"/>
  <c r="D1915" i="86"/>
  <c r="D1794" i="86" l="1"/>
  <c r="D1793" i="86" s="1"/>
  <c r="D1088" i="86"/>
  <c r="D1792" i="86" l="1"/>
  <c r="D1791" i="86" s="1"/>
  <c r="D1087" i="86"/>
  <c r="D1086" i="86" s="1"/>
  <c r="D1085" i="86" s="1"/>
  <c r="D1084" i="86" s="1"/>
  <c r="D1083" i="86" s="1"/>
  <c r="D1082" i="86" s="1"/>
  <c r="C19" i="78" l="1"/>
  <c r="C12" i="78" s="1"/>
  <c r="D1081" i="86"/>
  <c r="D924" i="86" s="1"/>
  <c r="D16" i="86" s="1"/>
  <c r="D15" i="86" s="1"/>
  <c r="D14" i="86" s="1"/>
  <c r="D13" i="86" s="1"/>
  <c r="D12" i="86" s="1"/>
  <c r="B16" i="93"/>
  <c r="B15" i="93" s="1"/>
  <c r="B18" i="93" s="1"/>
  <c r="C23" i="78" l="1"/>
  <c r="C21" i="78" s="1"/>
  <c r="C44" i="78" s="1"/>
</calcChain>
</file>

<file path=xl/sharedStrings.xml><?xml version="1.0" encoding="utf-8"?>
<sst xmlns="http://schemas.openxmlformats.org/spreadsheetml/2006/main" count="21270" uniqueCount="5131">
  <si>
    <t>PRESUPUESTO X FONDOS</t>
  </si>
  <si>
    <t>REGIDURIAS</t>
  </si>
  <si>
    <t>PROTECCION CIVIL</t>
  </si>
  <si>
    <t>TRANSITO MUNICIPAL</t>
  </si>
  <si>
    <t>FORTAMUN (SEGURIDAD PUBLICA)</t>
  </si>
  <si>
    <t>RAMO 33  (FAISM)</t>
  </si>
  <si>
    <t>TIPO DE GASTO (1, 2, 3)</t>
  </si>
  <si>
    <t>COG</t>
  </si>
  <si>
    <t>CONCEPTO</t>
  </si>
  <si>
    <t>PARTIDA GENERICA</t>
  </si>
  <si>
    <t>PARTIDA ESPECIFICA</t>
  </si>
  <si>
    <t>TOTAL</t>
  </si>
  <si>
    <t>Servicios Personales.</t>
  </si>
  <si>
    <t>Remuneraciones al Personal de Carácter Permanente.</t>
  </si>
  <si>
    <t>Dietas.</t>
  </si>
  <si>
    <t>Haberes</t>
  </si>
  <si>
    <t>Sueldos Base al Personal Permanente.</t>
  </si>
  <si>
    <t>Sueldo Base Personal Permanente</t>
  </si>
  <si>
    <r>
      <t>Sueldo al Base Personal de Confianza.</t>
    </r>
    <r>
      <rPr>
        <b/>
        <sz val="9"/>
        <color theme="3" tint="-0.249977111117893"/>
        <rFont val="Calibri"/>
        <family val="2"/>
        <scheme val="minor"/>
      </rPr>
      <t xml:space="preserve"> </t>
    </r>
  </si>
  <si>
    <t>Remuneraciones por Adscripción Laboral en el Extranjero</t>
  </si>
  <si>
    <t>Remuneraciones por Adscripción en el Extranjero</t>
  </si>
  <si>
    <t>Remuneraciones al Personal de Carácter Transitorio.</t>
  </si>
  <si>
    <t>Honorarios Asimilables a Salarios.</t>
  </si>
  <si>
    <t>Honorarios.</t>
  </si>
  <si>
    <t>Sueldos Base al Personal Eventual.</t>
  </si>
  <si>
    <t>Sueldo al Personal Eventual.</t>
  </si>
  <si>
    <t>Sueldo al Personal Interino.</t>
  </si>
  <si>
    <t>Retribuciones por Servicios de Carácter Social.</t>
  </si>
  <si>
    <t>Ayudas para Servicio Social.</t>
  </si>
  <si>
    <t>Retribución a los Representatantes de los Trabajadores y de los Patrones en la Junta de Conciliación y Arbitraje</t>
  </si>
  <si>
    <t>Remuneraciones Adicionales y Especiales.</t>
  </si>
  <si>
    <t>Primas por Años de Servicio Efectivos Prestados.</t>
  </si>
  <si>
    <t>Prima de Antigüedad (Quinquenios)</t>
  </si>
  <si>
    <t>Primas de Vacaciones, Dominical y Gratificación de Fin de Año</t>
  </si>
  <si>
    <t>Primas de Vacacional</t>
  </si>
  <si>
    <t>Aguinaldo</t>
  </si>
  <si>
    <t>Gratificación de Fin de Año.</t>
  </si>
  <si>
    <t>Prima Dominical</t>
  </si>
  <si>
    <t>Horas Extraordinarias.</t>
  </si>
  <si>
    <t>Remuneraciones por Horas Extraordinarias</t>
  </si>
  <si>
    <t>Compensaciones.</t>
  </si>
  <si>
    <t>Compensaciones Fija</t>
  </si>
  <si>
    <t>Compensaciones Extraordinarias</t>
  </si>
  <si>
    <t>Sobrehaberes</t>
  </si>
  <si>
    <t>Asignaciones de Técnico, de mando, por comisión, de vuelo y de Técnico Especial</t>
  </si>
  <si>
    <t>Honorarios Especiales.</t>
  </si>
  <si>
    <t>Participaciones por Vigilancia en el Cumplimiento de las Leyes y Custodía de Valores</t>
  </si>
  <si>
    <t>Participaciones en registro civil</t>
  </si>
  <si>
    <t>Participaciones en Multas Administrativas</t>
  </si>
  <si>
    <t>Participaciones en Multas de Tránsito Municipal</t>
  </si>
  <si>
    <t>Seguridad Social.</t>
  </si>
  <si>
    <t>Aportaciones de Seguridad Social.</t>
  </si>
  <si>
    <t>Cuotas al ISSSTE.</t>
  </si>
  <si>
    <t>Cuotas al IMSS.</t>
  </si>
  <si>
    <t>Cuotas al ISSSPEG</t>
  </si>
  <si>
    <t>Aportaciones a Fondos de Vivienda.</t>
  </si>
  <si>
    <t>Cuotas al INFONAVIT.</t>
  </si>
  <si>
    <t>Cuotas al FOVISSSTE.</t>
  </si>
  <si>
    <t>Aportaciones al Sistema para el Retiro.</t>
  </si>
  <si>
    <t>Aportaciones para el Sistema de Ahorro para el Retiro.</t>
  </si>
  <si>
    <t>Aportaciones para Seguros.</t>
  </si>
  <si>
    <t>Cuotas para el Seguro de Vida.</t>
  </si>
  <si>
    <t>Otras Prestaciones Sociales y Económicas.</t>
  </si>
  <si>
    <t>Cuota para el Fondo de Ahorro y Fondo de Trabajo</t>
  </si>
  <si>
    <t>Indemnizaciones.</t>
  </si>
  <si>
    <t>Liquidaciones e Indemnizaciones.</t>
  </si>
  <si>
    <t>Prestaciones y Haberes de Retiro.</t>
  </si>
  <si>
    <t>Prestaciones de Retiro.</t>
  </si>
  <si>
    <t>Prestaciones Contractuales.</t>
  </si>
  <si>
    <t>Bono de Fin de Año</t>
  </si>
  <si>
    <t>Pago por Días Económicos No Disfrutados.</t>
  </si>
  <si>
    <t>Canastilla Maternal.</t>
  </si>
  <si>
    <t>Ayuda para la Adquisición de Libros</t>
  </si>
  <si>
    <t>Pago por Días de Descanso Obligatorio.</t>
  </si>
  <si>
    <t>Ayuda para transporte</t>
  </si>
  <si>
    <t>Vida Cara</t>
  </si>
  <si>
    <t>Servicios Medicos</t>
  </si>
  <si>
    <t>Apoyo a la Capacidad de los Servidores Públicos</t>
  </si>
  <si>
    <t>Despensa.</t>
  </si>
  <si>
    <t>Previsiones</t>
  </si>
  <si>
    <t>Previsiones de Carácter Laboral, Económica y de Seguridad Social</t>
  </si>
  <si>
    <t>Incrementos a las Percepciones.</t>
  </si>
  <si>
    <t>Pago de Estímulos a Servidores Públicos.</t>
  </si>
  <si>
    <t>Estímulos.</t>
  </si>
  <si>
    <t>Estimulo o Incentivo al Personal.</t>
  </si>
  <si>
    <t>Estímulo por Productividad al Trabajo</t>
  </si>
  <si>
    <t>Bono por Productividad.</t>
  </si>
  <si>
    <t>Estímulos por Asistencia y Puntualidad</t>
  </si>
  <si>
    <t>Estímulo por Antigüedad</t>
  </si>
  <si>
    <t>Impuestos Sobre Nominas y Otros que se deriven de una Relación Laboral</t>
  </si>
  <si>
    <t>2% Sobre Nomina</t>
  </si>
  <si>
    <t>Otros Impuestos derivados de una Relación Laboral</t>
  </si>
  <si>
    <t>Materiales y Suministros.</t>
  </si>
  <si>
    <t>Materiales de Administración, Emisión de Documentos y Artículos Oficiales</t>
  </si>
  <si>
    <t>Materiales, Útiles y Equipos Menores de Oficina.</t>
  </si>
  <si>
    <t>Materiales y Útiles de Oficina.</t>
  </si>
  <si>
    <t>Materiales y Útiles de Impresión y Reproducción.</t>
  </si>
  <si>
    <t>Impresiones y Formas Oficiales</t>
  </si>
  <si>
    <t>De Fotocopiado</t>
  </si>
  <si>
    <t>De Imprenta</t>
  </si>
  <si>
    <t>De Fotografía, Cine, Gravación y Video</t>
  </si>
  <si>
    <t>De señalización</t>
  </si>
  <si>
    <t>Material Estadístico y Geográfico.</t>
  </si>
  <si>
    <t>Materiales, Útiles y Equipos Menores de Tecnologías de la Información y Comunicaciones</t>
  </si>
  <si>
    <t>De Computo</t>
  </si>
  <si>
    <t>Otros</t>
  </si>
  <si>
    <t>Material Impreso e Información Digital.</t>
  </si>
  <si>
    <t>Material para el Desarrollo de la Información.</t>
  </si>
  <si>
    <t>Servicios de Suscripción e Información.</t>
  </si>
  <si>
    <t>Material de Limpieza.</t>
  </si>
  <si>
    <t>Materiales y Útiles de Enseñanza.</t>
  </si>
  <si>
    <t>Material Bibliografico</t>
  </si>
  <si>
    <t>Material de Apoyo Informativo.</t>
  </si>
  <si>
    <t>Materiales para el Registro e Identificación de Bienes y Personas</t>
  </si>
  <si>
    <t>Alimentos y Utensilios.</t>
  </si>
  <si>
    <t>Productos Alimenticios para Personas.</t>
  </si>
  <si>
    <t>Alimentación de Personas.</t>
  </si>
  <si>
    <t>Agua Gaseosa, Purificada y Hielo</t>
  </si>
  <si>
    <t>Cafeteria</t>
  </si>
  <si>
    <t>Mercancías para su Distribución a la Población.</t>
  </si>
  <si>
    <t>Productos Alimenticios para Animales.</t>
  </si>
  <si>
    <t>Alimentación de Animales.</t>
  </si>
  <si>
    <t>Medicinas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</si>
  <si>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</si>
  <si>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</si>
  <si>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</si>
  <si>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</si>
  <si>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</si>
  <si>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</si>
  <si>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</si>
  <si>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</si>
  <si>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</si>
  <si>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</si>
  <si>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Mercancías para su Comercialización en Tiendas del Sector Público</t>
  </si>
  <si>
    <t>Otros Productos Adquiridos como Materia Prima.</t>
  </si>
  <si>
    <t>Materias Primas.</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</si>
  <si>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</si>
  <si>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</si>
  <si>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</si>
  <si>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</si>
  <si>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</si>
  <si>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</si>
  <si>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</si>
  <si>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</si>
  <si>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</si>
  <si>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</si>
  <si>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Materiales de Construcción y Reparación.</t>
  </si>
  <si>
    <t>Pinturas</t>
  </si>
  <si>
    <t>De Jardineria</t>
  </si>
  <si>
    <t>Estructuras y Manufacturas.</t>
  </si>
  <si>
    <t>Otros (Cubetas, Tubos PVC, Soldadura y otros)</t>
  </si>
  <si>
    <t>Productos Químicos, Farmacéuticos y de Laboratorio.</t>
  </si>
  <si>
    <t>Productos Químicos Básicos.</t>
  </si>
  <si>
    <t>Fertilizantes, Pesticidas y Otros Agroquímicos.</t>
  </si>
  <si>
    <t>Plaguicidas, Abonos y Fertilizantes.</t>
  </si>
  <si>
    <t>Medicinas y Productos Farmacéuticos.</t>
  </si>
  <si>
    <t>De Servicios Para la Salud</t>
  </si>
  <si>
    <t>Materiales, Accesorios y Suministros Médicos.</t>
  </si>
  <si>
    <t>Materiales, Accesorios y Suministros de Laboratorio.</t>
  </si>
  <si>
    <t>Fibras Sintéticas, Hules, Plásticos y Derivados.</t>
  </si>
  <si>
    <t>Otros Productos Químicos.</t>
  </si>
  <si>
    <t>Sustancias Químicas.</t>
  </si>
  <si>
    <t>Combustibles, Lubricantes y Aditivos.</t>
  </si>
  <si>
    <t>Combustibles.</t>
  </si>
  <si>
    <t>Lubricantes y Aditivos.</t>
  </si>
  <si>
    <t>Carbón y sus Derivados.</t>
  </si>
  <si>
    <t>Vestuario, Blancos, Prendas de Protección y Artículos Deportivos.</t>
  </si>
  <si>
    <t>Vestuario y Uniformes.</t>
  </si>
  <si>
    <t>Vestuarios y Uniformes.</t>
  </si>
  <si>
    <t>Accesorios</t>
  </si>
  <si>
    <t>Prendas de Seguridad y Protección Personal.</t>
  </si>
  <si>
    <t>Prendas de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</si>
  <si>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</si>
  <si>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</si>
  <si>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</si>
  <si>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</si>
  <si>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</si>
  <si>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</si>
  <si>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Materiales de Seguridad Pública. (Cartuchos, Cargadores y Otros)</t>
  </si>
  <si>
    <t>Prendas de Protección para Seguridad Pública y Nacional.</t>
  </si>
  <si>
    <t>Prendas de Protección para Seguridad Pública.</t>
  </si>
  <si>
    <t>Herramientas, Refacciones y Accesorios Menores.</t>
  </si>
  <si>
    <t>Herramientas Menores.</t>
  </si>
  <si>
    <t>Refacciones, Accesorios y Herramientas Menores.</t>
  </si>
  <si>
    <t>Refacciones y Accesorios Menores de Edificios.</t>
  </si>
  <si>
    <t>Refacciones y Accesorios Menores de Mobiliario y Equipo de Administración, Educacional y Recreativo</t>
  </si>
  <si>
    <t>Refacciones y Accesorios Menores para Equipo de Cómputo y Tecnologías de la Información</t>
  </si>
  <si>
    <t>Refacciones y Accesorios para Equipo de Cómputo.</t>
  </si>
  <si>
    <t>Refacciones y Accesorios Menores de Equipo e Instrumental Médico y Laboratorio</t>
  </si>
  <si>
    <t>Refacciones y Accesorios Menores de Equipo de Transporte.</t>
  </si>
  <si>
    <t>Neumáticos y Camaras</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</si>
  <si>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</si>
  <si>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</si>
  <si>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</si>
  <si>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</si>
  <si>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</si>
  <si>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</si>
  <si>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Servicio de Energía Eléctrica.</t>
  </si>
  <si>
    <t>Alumbrado Público</t>
  </si>
  <si>
    <t>Gas.</t>
  </si>
  <si>
    <t>Agua.</t>
  </si>
  <si>
    <t>Servicio de Agua.</t>
  </si>
  <si>
    <t>Telefonía Tradicional.</t>
  </si>
  <si>
    <t>Servicio Telefónico Convencional.</t>
  </si>
  <si>
    <t>Servicio de Fax</t>
  </si>
  <si>
    <t>Telefonía Celular.</t>
  </si>
  <si>
    <t>Servicio de Telefonía Celular.</t>
  </si>
  <si>
    <t>Servicios de Telecomunicaciones y Satélites.</t>
  </si>
  <si>
    <t>Servicio de Telecomunicaciones</t>
  </si>
  <si>
    <t>Servicio de Radiolocalización.</t>
  </si>
  <si>
    <t>Servicios de Acceso de Internet, Redes y Procesamiento de Información</t>
  </si>
  <si>
    <t>Servicio de Conducción de Señales Analógicas y Digitales</t>
  </si>
  <si>
    <t>Servicios Postales y Telegráficos.</t>
  </si>
  <si>
    <t>Servicio Postal.</t>
  </si>
  <si>
    <t>Servicio Telegráfico.</t>
  </si>
  <si>
    <t>Servicios Integrales y otros Servicios</t>
  </si>
  <si>
    <t>Servicios Integrales y otros Servicios (Cofee Break y Otros)</t>
  </si>
  <si>
    <t>Servicios de Arrendamiento.</t>
  </si>
  <si>
    <t>Arrendamiento de Terrenos.</t>
  </si>
  <si>
    <t>Arrendamiento de Edificios.</t>
  </si>
  <si>
    <t>Arrendamiento de Edificios y Locales.</t>
  </si>
  <si>
    <t>Arrendamiento de Mobiliario y Equipo de Administración, Educacional y Recreativo</t>
  </si>
  <si>
    <t>Arrendamiento de Bienes Muebles</t>
  </si>
  <si>
    <t>Arrendamiento de Equipo y Bienes Informáticos.</t>
  </si>
  <si>
    <t>Arrendamiento de Equipo e Instrumental Médico y de Laboratorio</t>
  </si>
  <si>
    <t>Arrendamiento de Equipos Médicos.</t>
  </si>
  <si>
    <t>Arrendamiento de Equipo de Transporte.</t>
  </si>
  <si>
    <t>Arrendamiento de Vehículos.</t>
  </si>
  <si>
    <t>Arrendamiento de Maquinaria, Otros Equipos y Herramientas</t>
  </si>
  <si>
    <t>Arrendamiento de Eqpo Fotografía, Cine, Grabación, Video y Sonido</t>
  </si>
  <si>
    <t>Arrendamiento de Fotocopiadora</t>
  </si>
  <si>
    <t>Arrendamiento de Activos Intangibles.</t>
  </si>
  <si>
    <t>Patentes, Regalías y Otros.</t>
  </si>
  <si>
    <t>Arrendamiento Financiero.</t>
  </si>
  <si>
    <t>Bienes Muebles por Arrendamiento Financiero.</t>
  </si>
  <si>
    <t>Bienes Inmuebles por Arrendamiento Financiero.</t>
  </si>
  <si>
    <t>Otros Arrendamientos.</t>
  </si>
  <si>
    <t>Depositaría Productiva.</t>
  </si>
  <si>
    <t>Servicios Profesionales, Científicos, Técnicos y Otros Servicios.</t>
  </si>
  <si>
    <t>Servicios Legales, de Contabilidad, Auditoría y Relacionados</t>
  </si>
  <si>
    <t>Asesorías. (Honorarios Profesionales Independientes)</t>
  </si>
  <si>
    <t>Servicios de Diseño, Arquitectura, Ingeniería y Actividades Relacionadas</t>
  </si>
  <si>
    <t>Servicios Estadísticos y Geográficos.</t>
  </si>
  <si>
    <t>Otros Servicios Especializados.</t>
  </si>
  <si>
    <t>Servicios de Consultoría Administrativa, Procesos, Técnica y en Tecnologías de la Información</t>
  </si>
  <si>
    <t>Servicios de Informática.</t>
  </si>
  <si>
    <t>Servicios Relacionados con Certificación de Procesos.</t>
  </si>
  <si>
    <t>Servicios de Capacitación.</t>
  </si>
  <si>
    <t>Capacitación y Formación</t>
  </si>
  <si>
    <t>Capacitación Social y Productiva.</t>
  </si>
  <si>
    <t>Servicios de Investigación Científica y Desarrollo.</t>
  </si>
  <si>
    <t>Estudios e Investigaciones.</t>
  </si>
  <si>
    <t>Servicios de Apoyo Administrativo, Traducción, Fotocopiado e Impresión</t>
  </si>
  <si>
    <t>Encuadernación, Enmicados y Engargolados</t>
  </si>
  <si>
    <t>Impresiones Oficiales.</t>
  </si>
  <si>
    <t>Servicios de Protección y Seguridad.</t>
  </si>
  <si>
    <t>Servicios de Acopio de Información para la Procuración de Justicia</t>
  </si>
  <si>
    <t>Servicios de Vigilancia.</t>
  </si>
  <si>
    <t>Servicios de Vigilancia a Edificios Públicos.</t>
  </si>
  <si>
    <t>Servicios Profesionales, Científicos y Técnicos Integrales.</t>
  </si>
  <si>
    <t>Estudios y Análisis Bioquímicos.</t>
  </si>
  <si>
    <t>Estudios y Análisis Bioquímicos (Animales).</t>
  </si>
  <si>
    <t>Subrogaciones.</t>
  </si>
  <si>
    <t>Servicios Médicos.</t>
  </si>
  <si>
    <t>Servicios Hospitalarios.</t>
  </si>
  <si>
    <t>Servicios de Análisis y Farmacéuticos.</t>
  </si>
  <si>
    <t>Servicios Financieros, Bancarios y Comerciales.</t>
  </si>
  <si>
    <t>Servicios Financieros y Bancarios.</t>
  </si>
  <si>
    <t>Servicios Bancarios y Financieros.</t>
  </si>
  <si>
    <t>Servicios de Valoración.</t>
  </si>
  <si>
    <t>Servicios de Dictaminación.</t>
  </si>
  <si>
    <t>Servicios de Cobranza, Investigación Crediticia y Similar</t>
  </si>
  <si>
    <t>Servicios de Recaudación, Traslado y Custodia de Valores.</t>
  </si>
  <si>
    <t>Seguros de Responsabilidad Patrimonial y Fianzas.</t>
  </si>
  <si>
    <t>Seguro de Bienes Patrimoniales.</t>
  </si>
  <si>
    <t>Almacenaje, Envase y Embalaje.</t>
  </si>
  <si>
    <t>Almacenaje, Envase y.Embalaje.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</si>
  <si>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</si>
  <si>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</si>
  <si>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</si>
  <si>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</si>
  <si>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</si>
  <si>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</si>
  <si>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</si>
  <si>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Tecnologías de la Información</t>
  </si>
  <si>
    <t>Mantenimiento y Conservación de Bienes Informáticos.</t>
  </si>
  <si>
    <t>Mantenimiento y Conservación de Radio y Comunicación</t>
  </si>
  <si>
    <t>Instalación, Reparación y Mantenimiento de Equipo e Instrumental Médico y de Laboratorio</t>
  </si>
  <si>
    <t>Mantenimiento y Conservación de Mobiliario y Equipo Médico y de Laboratorio</t>
  </si>
  <si>
    <t>Reparación y Mantenimiento de Equipo de Transporte.</t>
  </si>
  <si>
    <t>Reparación y Mantenimiento de Equipo de Defensa y Seguridad</t>
  </si>
  <si>
    <t>Instalación, Reparación y Mantenimiento de Maquinaria, Otros Equipos y Herramientas</t>
  </si>
  <si>
    <t>De Equipo de Ingenieria</t>
  </si>
  <si>
    <t>Maquinaria y Equipo de Construcción.</t>
  </si>
  <si>
    <t>Equipo contra Incendios</t>
  </si>
  <si>
    <t>De Herramientas e Instrumentos</t>
  </si>
  <si>
    <t>De Parquímetros</t>
  </si>
  <si>
    <t>Mantenimiento y Conservación de Maquinaria y Equipo.</t>
  </si>
  <si>
    <t>De otras Maquinas y Equipo</t>
  </si>
  <si>
    <t>De Bienes Artísticos, Culturales y Recreativos</t>
  </si>
  <si>
    <t>Instalaciones.</t>
  </si>
  <si>
    <t>Mantenimiento al sistema de red de agua potable</t>
  </si>
  <si>
    <t>Servicios de Limpieza y Manejo de Desechos.</t>
  </si>
  <si>
    <t>Servicio de Lavandería, Limpieza, Higiene y Fumigación.</t>
  </si>
  <si>
    <t>Limpieza y desasolve de barrancas, calles y cunetas</t>
  </si>
  <si>
    <t>Servicios de Jardinería y Fumigación.</t>
  </si>
  <si>
    <t>Servicios de Comunicación Social y Publicidad.</t>
  </si>
  <si>
    <t>Difusión por Radio, Televisión y Otros Medios de Mensajes Sobre Programas y Actividades Gubernamentales</t>
  </si>
  <si>
    <t>Radio, Televisión y Cine</t>
  </si>
  <si>
    <t>Prensa y Publicidad</t>
  </si>
  <si>
    <t>Publicaciones Oficiales</t>
  </si>
  <si>
    <t>Otros Gastos de Difusión e Información.</t>
  </si>
  <si>
    <t>Difusión por Radio, Televisión y Otros Medios de Mensajes Comerciales para Promover la Venta de Bienes o Servicios</t>
  </si>
  <si>
    <t>Difusión por Radio, Televisión y Otros Medios de Mensajes Comerciales para Promover la Venta de Productos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</si>
  <si>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</si>
  <si>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</si>
  <si>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</si>
  <si>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tráves de Internet</t>
  </si>
  <si>
    <t>Otros Servicios de Información</t>
  </si>
  <si>
    <t>Perifoneo</t>
  </si>
  <si>
    <t>Edición de Folletos Publicitarios (Trípticos y Carteles)</t>
  </si>
  <si>
    <t>Suscripciones y Cuotas</t>
  </si>
  <si>
    <t>Servicios de Traslado y Viáticos.</t>
  </si>
  <si>
    <t>Pasajes Aéreos.</t>
  </si>
  <si>
    <t>Pasajes Nacionales Aéreos.</t>
  </si>
  <si>
    <t>Pasajes Internacionales Aéreos.</t>
  </si>
  <si>
    <t>Pasajes Terrestres.</t>
  </si>
  <si>
    <t>Pasajes Nacionales Terrestres.</t>
  </si>
  <si>
    <t>Pasajes Internacionales Terrestres.</t>
  </si>
  <si>
    <t>Pasajes Marítimos, Lacustres y Fluviales.</t>
  </si>
  <si>
    <t>Pasajes Nacionales Marítimos, Lacustres y Fluviales.</t>
  </si>
  <si>
    <t>Pasajes Internacionales Marítimos, Lacustres y Fluviales.</t>
  </si>
  <si>
    <t>Autotransporte.</t>
  </si>
  <si>
    <t>Viáticos en el País.</t>
  </si>
  <si>
    <t>Viáticos Nacionales.</t>
  </si>
  <si>
    <t>Viáticos en el Extranjero.</t>
  </si>
  <si>
    <t>Gastos de Instalación y Traslado de Meneje</t>
  </si>
  <si>
    <t>Servicios Integrales de Traslado y Viáticos.</t>
  </si>
  <si>
    <t>Otros Servicios de Traslado y Hospedaje.</t>
  </si>
  <si>
    <t>Traslado de Personas.</t>
  </si>
  <si>
    <t>Hospedaje.</t>
  </si>
  <si>
    <t>Otros Servicios de Traslado.</t>
  </si>
  <si>
    <t>Gastos para Operativos y Trabajos de Campo en Áreas Rurales</t>
  </si>
  <si>
    <t>Servicios Oficiales.</t>
  </si>
  <si>
    <t>Gastos de Ceremonial.</t>
  </si>
  <si>
    <t>Gastos de Orden Social y Cultural.</t>
  </si>
  <si>
    <t>Gastos de Orden Social</t>
  </si>
  <si>
    <t>Espectáculos Culturales (Grupos Musicales)</t>
  </si>
  <si>
    <t>Ferias Locales</t>
  </si>
  <si>
    <t>Acción Civica</t>
  </si>
  <si>
    <t>Congresos y Convenciones.</t>
  </si>
  <si>
    <t>Reuniones y Seminarios</t>
  </si>
  <si>
    <t>Exposiciones.</t>
  </si>
  <si>
    <t>Gastos de Representación</t>
  </si>
  <si>
    <t>Otros Servicios Generales.</t>
  </si>
  <si>
    <t>Servicios Funerarios y de Cementerios.</t>
  </si>
  <si>
    <t>Funerales y Pagos de Defunción</t>
  </si>
  <si>
    <t>Impuestos y Derechos.</t>
  </si>
  <si>
    <t>Impuestos y Derechos de Exportación.</t>
  </si>
  <si>
    <t>Legalizaciones, Gastos de Escrituración y Exhortos.</t>
  </si>
  <si>
    <t>Tenencia y Placas</t>
  </si>
  <si>
    <t>Peaje</t>
  </si>
  <si>
    <t>Fonsol</t>
  </si>
  <si>
    <t>Impuestos y Derechos de Importación.</t>
  </si>
  <si>
    <t>Impuestos de Importación.</t>
  </si>
  <si>
    <t>Sentencias y Resoluciones por Autoridad Competente.</t>
  </si>
  <si>
    <t>Erogaciones por Resoluciones por Autoridad Competente</t>
  </si>
  <si>
    <t>Indemnizaciones por Expropiación de Predios.</t>
  </si>
  <si>
    <t>Penas, Multas, Accesorios y Actualizaciones.</t>
  </si>
  <si>
    <t>Multas Administrativas</t>
  </si>
  <si>
    <t>Recargos</t>
  </si>
  <si>
    <t>Actualizaciones de Impuestos</t>
  </si>
  <si>
    <t>Gastos de Ejecución</t>
  </si>
  <si>
    <t>Otros Gastos por Responsabilidades.</t>
  </si>
  <si>
    <t>Pérdidas del Erario Estatal.</t>
  </si>
  <si>
    <t>Responsabilidades.</t>
  </si>
  <si>
    <t>Utilidades.</t>
  </si>
  <si>
    <t>Erogaciones por Pago de Utilidades.</t>
  </si>
  <si>
    <t>Impuesto Sobre Nóminas y Otros que se Deriven de una Relación Laboral</t>
  </si>
  <si>
    <t>Servicios Asistenciales.</t>
  </si>
  <si>
    <t>Otros Seguros.</t>
  </si>
  <si>
    <t>Otros Servicios.</t>
  </si>
  <si>
    <t>Actividades de Enlace, Entrega y Recepción de la Administración Pública Estatal</t>
  </si>
  <si>
    <t>PRODIM Normativa</t>
  </si>
  <si>
    <t>Gastos Indirectos Normativa</t>
  </si>
  <si>
    <t>0.1% Inspeccion y Vigilancia para Conraloria</t>
  </si>
  <si>
    <t>Transferencias, Asignaciones, Subsidios y Otras Ayudas.</t>
  </si>
  <si>
    <t>Transferencias Internas y Asignaciones al Sector Público.</t>
  </si>
  <si>
    <t>Asignaciones al Sector Público</t>
  </si>
  <si>
    <t>Asignaciones Presupuestarias al Poder Ejecutivo.</t>
  </si>
  <si>
    <t>Asignaciones Presupuestarias al Poder Legislativo.</t>
  </si>
  <si>
    <t>Asignaciones Presupuestarias al Poder Judicial.</t>
  </si>
  <si>
    <t>Asignaciones Presupuestarias a Organos Autónomos</t>
  </si>
  <si>
    <t>Transferencias Internas al Sector Público</t>
  </si>
  <si>
    <t>Transferencias Internas Otorgadas a Entidades Paraestatales no Empresariales y no Financieras</t>
  </si>
  <si>
    <t>Transferencias Internas Otorgadas a Entidades Paraestatales Empresariales y no Financieras</t>
  </si>
  <si>
    <t>Transferencias Internas Otorgadas a Fideicomisios Públicos Empresariales y no Financieras</t>
  </si>
  <si>
    <t>Transferencias Internas Otorgadas a Instituciones Paraestatales Públicas Financieras</t>
  </si>
  <si>
    <t>Transferencias Internas Otorgadas a Fideicomisios Públicos Financieras</t>
  </si>
  <si>
    <t>Transferencias al Resto del Sector Público.</t>
  </si>
  <si>
    <t>Transferencias a Entidades Paraestatales</t>
  </si>
  <si>
    <t>Transferencias Otorgadas a Entidades Paraestatales no Empresariales y no Financieras</t>
  </si>
  <si>
    <t>Transferencias Otorgadas a Entidades Paraestatales Empresariales y no Financieras</t>
  </si>
  <si>
    <t>Transferencias Otorgadas para Instituciones Paraestatales Públicas Financieras</t>
  </si>
  <si>
    <t>Transferencias a Entidades Federativas y Municipios</t>
  </si>
  <si>
    <t>Transferencias Otorgadas a Entidades Federativas y Municipios</t>
  </si>
  <si>
    <t>Transferencias a Fideicomisos de Entidades Federativas y Municipios</t>
  </si>
  <si>
    <t>Subsidios y Subvenciones.</t>
  </si>
  <si>
    <t>Subsidios</t>
  </si>
  <si>
    <t>Subsidios a la Producción.</t>
  </si>
  <si>
    <t>Subsidios a la Distribución.</t>
  </si>
  <si>
    <t>Subsidios a la Inversión.</t>
  </si>
  <si>
    <t>Subsidios a la Prestación de Servicios Públicos.</t>
  </si>
  <si>
    <t>Subsidios para Cubrir Diferenciales de Tasas de Interés.</t>
  </si>
  <si>
    <t>Subsidios a la Vivienda.</t>
  </si>
  <si>
    <t>Subsidios a Entidades Federativas y Municipios.</t>
  </si>
  <si>
    <t>Otros Subsidios.</t>
  </si>
  <si>
    <t>Subvenciones</t>
  </si>
  <si>
    <t>Subvenciones al Consumo.</t>
  </si>
  <si>
    <t>Ayudas Sociales.</t>
  </si>
  <si>
    <t>Ayudas Sociales a Personas.</t>
  </si>
  <si>
    <t>A Campesinos</t>
  </si>
  <si>
    <t>A indigentes y Damnificados</t>
  </si>
  <si>
    <t>Fomento Deportivo</t>
  </si>
  <si>
    <t>Funerales</t>
  </si>
  <si>
    <t>Dasayunos Escolares (D.I.F)</t>
  </si>
  <si>
    <t>Despensas</t>
  </si>
  <si>
    <t>Apoyo a Comisarios y Delegados (Fiestas Religiosas, Ferias y Otros)</t>
  </si>
  <si>
    <t>Ayudas Sociales para Fomento Cultural</t>
  </si>
  <si>
    <t>Becas</t>
  </si>
  <si>
    <t>Becas hijos de Trabajadores</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</si>
  <si>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</si>
  <si>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</si>
  <si>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</si>
  <si>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</si>
  <si>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</si>
  <si>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Interes Público</t>
  </si>
  <si>
    <t>Ayudas Sociales por Desastres Naturales y Otros Siniestros.</t>
  </si>
  <si>
    <t>Ayudas por Desastres Naturales y Otros Siniestros.</t>
  </si>
  <si>
    <t>Pensiones y Jubilaciones.</t>
  </si>
  <si>
    <t>Pensiones.</t>
  </si>
  <si>
    <t>Jubilaciones.</t>
  </si>
  <si>
    <t>Otras Pensiones y Jubilaciones</t>
  </si>
  <si>
    <t>Transferencias a Fideicomisos, Mandatos y Otros Análogos.</t>
  </si>
  <si>
    <t>Transferencias a Fideicomisos, Mandatos y Otros Análogos al Gobierno</t>
  </si>
  <si>
    <t>Transferencias a Fideicomisos del Poder Ejecutivo</t>
  </si>
  <si>
    <t>Transferencias a Fideicomisos del Poder Legislativo</t>
  </si>
  <si>
    <t>Transferencias a Fideicomisos del Poder Judicial</t>
  </si>
  <si>
    <t>Transferencias a Fideicomisos, Mandatos y Otros Análogos a Entidades Paraestatales</t>
  </si>
  <si>
    <t>Transferencias a Fideicomisos Públicos de Entidades Paraestatales no Empresariales y no Financieras</t>
  </si>
  <si>
    <t>Transferencias a Fideicomisos Públicos de Entidades Paraestatales Empresariales y no Financieras</t>
  </si>
  <si>
    <t>Transferencias a Fideicomisos Instituciones Públicas Financieras</t>
  </si>
  <si>
    <t>Transferencias a la Seguridad Social</t>
  </si>
  <si>
    <t>Transferencias por Obligaciones de Ley</t>
  </si>
  <si>
    <t>Donativos</t>
  </si>
  <si>
    <t>Donativos a Instituciones sin Fines de Lucro</t>
  </si>
  <si>
    <t>Donativos a Entidades Federativas y Municipios</t>
  </si>
  <si>
    <t>Donativos a Entidades Federativas</t>
  </si>
  <si>
    <t>Donativos a Entidades Federativas y Municipios y C.A. Privados</t>
  </si>
  <si>
    <t>Donativos a Fideicomisos Privados</t>
  </si>
  <si>
    <t>Donativos a Fideicomisos Mandatos y Contratos Analogos E.</t>
  </si>
  <si>
    <t>Donativos a Fideicomisos Estatales</t>
  </si>
  <si>
    <t>Donativos Internacionales</t>
  </si>
  <si>
    <t>Transferencias al Exterior.</t>
  </si>
  <si>
    <t>Transferencias para Gobiernos Extranjeros</t>
  </si>
  <si>
    <t>Transferencias para Organismos Internacionales</t>
  </si>
  <si>
    <t>Transferencias al Sector Privado Externo</t>
  </si>
  <si>
    <t>Bienes Muebles, Inmuebles e Intangibles.</t>
  </si>
  <si>
    <t>Mobiliario y Equipo de Administración.</t>
  </si>
  <si>
    <t>Muebles de Oficina y Estantería.</t>
  </si>
  <si>
    <t>Mobiliario.</t>
  </si>
  <si>
    <t>Muebles, Excepto de Oficina y Estantería</t>
  </si>
  <si>
    <t>Equipo de Cómputo y de Tecnologías de la Información.</t>
  </si>
  <si>
    <t>Bienes Informáticos.</t>
  </si>
  <si>
    <t>Otros Mobiliarios y Equipos de Administración.</t>
  </si>
  <si>
    <t>Equipo de Administración.</t>
  </si>
  <si>
    <t>Adjudicaciones, Expropiaciones e Indemnizaciones de Bienes Muebles</t>
  </si>
  <si>
    <t>Mobiliario y Equipo Educacional y Recreativo.</t>
  </si>
  <si>
    <t>Equipos y Aparatos Audiovisuales.</t>
  </si>
  <si>
    <t>Aparatos Deportivos.</t>
  </si>
  <si>
    <t>Cámaras Fotográficas y de Video.</t>
  </si>
  <si>
    <t>Otro Mobiliario y Equipo Educacional y Recreativo.</t>
  </si>
  <si>
    <t>Equipo Educacional y Recreativo.</t>
  </si>
  <si>
    <t>Equipo e Instrumental Médico y de Laboratorio.</t>
  </si>
  <si>
    <t>Equipo Médico y de Laboratorio.</t>
  </si>
  <si>
    <t>Instrumental Médico y de Laboratorio.</t>
  </si>
  <si>
    <t>Equipo de Transporte.</t>
  </si>
  <si>
    <t>Automóviles y Camiones.</t>
  </si>
  <si>
    <t>Vehículos y Equipo Terrestre.</t>
  </si>
  <si>
    <t>Carrocerías y Remolques.</t>
  </si>
  <si>
    <t>Equipo Aeroespacial.</t>
  </si>
  <si>
    <t>Vehículos y Equipo de Transporte Aéreo.</t>
  </si>
  <si>
    <t>Equipo Ferroviario</t>
  </si>
  <si>
    <t>Embarcaciones.</t>
  </si>
  <si>
    <t>Vehículos y Equipo Marítimo, Lacustre y Fluvial.</t>
  </si>
  <si>
    <t>Otros Equipos de Transporte.</t>
  </si>
  <si>
    <t>Vehículos y Equipo Auxiliar de Transporte.</t>
  </si>
  <si>
    <t>Equipo de Defensa y Seguridad.</t>
  </si>
  <si>
    <t>Maquinaria y Equipo de Defensa y Seguridad Pública.</t>
  </si>
  <si>
    <t>Equipo de Seguridad Pública.</t>
  </si>
  <si>
    <t>Maquinaria, Otros Equipos y Herramientas.</t>
  </si>
  <si>
    <t>Maquinaria y Equipo Agropecuario.</t>
  </si>
  <si>
    <t>Maquinaria y Equipo Industrial.</t>
  </si>
  <si>
    <t>Sistemas de Aire Acondicionado, Calefacción y de Refrigeración Industrial y Comercial</t>
  </si>
  <si>
    <t>Equipo de Comunicación y Telecomunicación.</t>
  </si>
  <si>
    <t>Equipos y Aparatos de Comunicaciones y Telecomunicaciones</t>
  </si>
  <si>
    <t>Equipos de Generación Eléctrica, Aparatos y Accesorios Eléctricos</t>
  </si>
  <si>
    <t>Maquinaria y Equipo Eléctrico y Electrónico.</t>
  </si>
  <si>
    <t>Maquinaria y Equipo Diverso.</t>
  </si>
  <si>
    <t>Herramientas y Máquinas-Herramienta.</t>
  </si>
  <si>
    <t>Refacciones y Accesorios Mayores.</t>
  </si>
  <si>
    <t>Otros Equipos.</t>
  </si>
  <si>
    <t>Colecciones, Obras de Arte y Objetos Valiosos</t>
  </si>
  <si>
    <t>Bienes Artisticos, Culturales y Cientificos</t>
  </si>
  <si>
    <t>Objetos de Valor</t>
  </si>
  <si>
    <t>Activos Biológicos.</t>
  </si>
  <si>
    <t>Bovinos.</t>
  </si>
  <si>
    <t>Animales de Reproducción.</t>
  </si>
  <si>
    <t>Animales de Trabajo.</t>
  </si>
  <si>
    <t>Porcinos.</t>
  </si>
  <si>
    <t>Aves.</t>
  </si>
  <si>
    <t>Ovinos y Caprinos.</t>
  </si>
  <si>
    <t>Peces y Acuicultura.</t>
  </si>
  <si>
    <t>Equinos.</t>
  </si>
  <si>
    <t>Especies Menores y de Zoológico.</t>
  </si>
  <si>
    <t>Animales de Custodia y Vigilancia.</t>
  </si>
  <si>
    <t>Árboles y Plantas.</t>
  </si>
  <si>
    <t>Otros Activos Biológicos.</t>
  </si>
  <si>
    <t>Bienes Inmuebles.</t>
  </si>
  <si>
    <t>Terrenos.</t>
  </si>
  <si>
    <t>Viviendas.</t>
  </si>
  <si>
    <t>Edificios no Residenciales.</t>
  </si>
  <si>
    <t>Edificios y Locales.</t>
  </si>
  <si>
    <t xml:space="preserve">Infraestructura        </t>
  </si>
  <si>
    <t xml:space="preserve">Infraestructura de Carreteras        </t>
  </si>
  <si>
    <t xml:space="preserve">Infraestructura Ferroviaria y Multimodal        </t>
  </si>
  <si>
    <t xml:space="preserve">Infraestructura Portuaria        </t>
  </si>
  <si>
    <t xml:space="preserve">Infraestructura Aeroportuaria        </t>
  </si>
  <si>
    <t xml:space="preserve">Infraestructura de Telecomunicaciones        </t>
  </si>
  <si>
    <t xml:space="preserve">Infraestructura de Agua Potable, Saneamiento, Hidroagrícola y Control de Inundaciones      </t>
  </si>
  <si>
    <t xml:space="preserve">Infraestructura Eléctrica        </t>
  </si>
  <si>
    <t xml:space="preserve">Infraestructura de Producción de Hidrocarburos       </t>
  </si>
  <si>
    <t xml:space="preserve">Infraestructura de Refinación, Gas y Petroquímica       </t>
  </si>
  <si>
    <t>Otros Bienes Inmuebles.</t>
  </si>
  <si>
    <t>Activos Intangibles.</t>
  </si>
  <si>
    <t>Software.</t>
  </si>
  <si>
    <t>Patentes.</t>
  </si>
  <si>
    <t>Marcas.</t>
  </si>
  <si>
    <t>Licencias Informáticas e Intelectuales.</t>
  </si>
  <si>
    <t>Otros Activos Intangibles.</t>
  </si>
  <si>
    <t>Inversión Pública.</t>
  </si>
  <si>
    <t>Obra Pública en Bienes de Dominio Público.</t>
  </si>
  <si>
    <t>Edificación Habitacional.</t>
  </si>
  <si>
    <t>Edificación no Habitacional.</t>
  </si>
  <si>
    <t>Infraestructura Basica de Salud</t>
  </si>
  <si>
    <t>Infraestructura Educativa</t>
  </si>
  <si>
    <t>Vivienda Digna</t>
  </si>
  <si>
    <t>Construcción de Obras para el Abastecimiento de Agua, Petróleo, Gas, Electricidad y Telecomunicaciones</t>
  </si>
  <si>
    <t>Agua Potable</t>
  </si>
  <si>
    <t>Electrificación</t>
  </si>
  <si>
    <t>División de Terrenos y Construcción de Obras de Urbanización</t>
  </si>
  <si>
    <t>Urbanización</t>
  </si>
  <si>
    <t>Alcantarillado Sanitario</t>
  </si>
  <si>
    <t>Construcción de Vías de Comunicación.</t>
  </si>
  <si>
    <t>Caminos rurales</t>
  </si>
  <si>
    <t>Otras Construcciones de Ingeniería Civil u Obra Pesada.</t>
  </si>
  <si>
    <t>Instalaciones y Equipamiento en Construcciones.</t>
  </si>
  <si>
    <t>Trabajos de Acabados de Acabados en Edificaciones y Otros Trabajos Especializados en Proceso</t>
  </si>
  <si>
    <t>Obra Pública en Bienes Propios.</t>
  </si>
  <si>
    <t>Trabajos de Acabados en Edificaciones y Otros Trabajos Especializados</t>
  </si>
  <si>
    <t>Proyectos Productivos y Acciones de Fomento.</t>
  </si>
  <si>
    <t>Estudios, Formulación y Evaluación de Proyectos Productivos no incluidos en Conceptos Anteriores de este Capitulo</t>
  </si>
  <si>
    <t>Otros proyectos</t>
  </si>
  <si>
    <t>Apoyo a la Produccion Primaria</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</si>
  <si>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</si>
  <si>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</si>
  <si>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</si>
  <si>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</si>
  <si>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Directos para Actividades Productivas.</t>
  </si>
  <si>
    <t>Créditos y Financiamientos Directos a la Población.</t>
  </si>
  <si>
    <t>Bonos Directos para el Financiamiento de Viviendas.</t>
  </si>
  <si>
    <t>Créditos Otorgados por Entidades Federativas a Municipios para el Fomento de Actividades</t>
  </si>
  <si>
    <t>Acciones y Participaciones de Capital</t>
  </si>
  <si>
    <t>Acciones y Participaciones de Capital en Entidades Paraestatales no Empresariales y no Financieras con Fines de Política Economica</t>
  </si>
  <si>
    <t>Compra de Títulos y Valores.</t>
  </si>
  <si>
    <t>Bonos.</t>
  </si>
  <si>
    <t>Adquisición de Bonos.</t>
  </si>
  <si>
    <t>Obligaciones Negociables Adquiridas con Fines de Gestión de Liquidez</t>
  </si>
  <si>
    <t>Adquisición de Obligaciones.</t>
  </si>
  <si>
    <t>Otros Valores.</t>
  </si>
  <si>
    <t>Fideicomisos para Adquisición de Títulos de Crédito.</t>
  </si>
  <si>
    <t>Adquisición de Acciones.</t>
  </si>
  <si>
    <t>Adquisición de Otros Valores.</t>
  </si>
  <si>
    <t>Concesión de Préstamos.</t>
  </si>
  <si>
    <t>Concesión de Préstamos a Entidades Federativas y Municipios con Fines de Política Económica</t>
  </si>
  <si>
    <t>Créditos Directos para Actividades Productivas Otorgados al Estado y Municipios con Fines de Política Económica</t>
  </si>
  <si>
    <t>Concesión de Préstamos al Sector Privado con Fines de  de Política Económica</t>
  </si>
  <si>
    <t>Fideicomisos para Financiamiento de Obras.</t>
  </si>
  <si>
    <t>Fideicomisos para el Fomento y Financiamiento Agropecuario</t>
  </si>
  <si>
    <t>Fideicomisos para el Fomento y Financiamiento Industrial</t>
  </si>
  <si>
    <t>Fideicomisos para el Fomento y Financiamiento al Comercio y Otros Servicios</t>
  </si>
  <si>
    <t>Inversiones en Fideicomisos, Mandatos y Otros Análogos.</t>
  </si>
  <si>
    <t>Inversiones en Fideicomisos del Poder Ejecutivo.</t>
  </si>
  <si>
    <t>Aportaciones a Fideicomisos Públicos.</t>
  </si>
  <si>
    <t>Fideicomisos para el Fomento y Financiamiento de la Educación</t>
  </si>
  <si>
    <t>Fideicomisos Agrarios.</t>
  </si>
  <si>
    <t>Fondos Comprometidos de Inversión Pública.</t>
  </si>
  <si>
    <t>Fondos al Sector Productivo.</t>
  </si>
  <si>
    <t>Fideicomiso para la Instrumentación Financiera.</t>
  </si>
  <si>
    <t>Inversiones en Fideicomisos Públicos Empresariales y no Financieros</t>
  </si>
  <si>
    <t>Inversiones en Fideicomisos Públicos Empresariales y no Financieros Considerados Entidades Paraestatales</t>
  </si>
  <si>
    <t>Provisiones para Contingencias y Otras Erogaciones Especiales.</t>
  </si>
  <si>
    <t>Contingencias por Fenómenos Naturales.</t>
  </si>
  <si>
    <t>Erogaciones Contingentes.</t>
  </si>
  <si>
    <t>Otras Erogaciones Especiales.</t>
  </si>
  <si>
    <t>Erogaciones Complementarias.</t>
  </si>
  <si>
    <t>Erogaciones Imprevistas.</t>
  </si>
  <si>
    <t>Fondos Comprometidos de Gasto Corriente.</t>
  </si>
  <si>
    <t>Fondos al Sector Social.</t>
  </si>
  <si>
    <t>Fondo de Ahorro (Poder Legislativo).</t>
  </si>
  <si>
    <t>Provisiones para Erogaciones Especiales.</t>
  </si>
  <si>
    <t>Participaciones y Aportaciones.</t>
  </si>
  <si>
    <t>Participaciones.</t>
  </si>
  <si>
    <t>Fondo General de Participaciones.</t>
  </si>
  <si>
    <t>Fondo de Participación de Impuestos Especiales.</t>
  </si>
  <si>
    <t>Fondo de Fomento Municipal.</t>
  </si>
  <si>
    <t>Participaciones de las Entidades Federativas a los Municipios</t>
  </si>
  <si>
    <t>Otras Participaciones.</t>
  </si>
  <si>
    <t>Otros Conceptos Participables de la Federación a Entidades Federativas</t>
  </si>
  <si>
    <t>Fondo de Fiscalización.</t>
  </si>
  <si>
    <t>Fondo de Compensación.</t>
  </si>
  <si>
    <t>Impuesto Sobre Tenencia o Uso de Vehículos.</t>
  </si>
  <si>
    <t>Impuesto Sobre Automóviles Nuevos.</t>
  </si>
  <si>
    <t>Fondo de Compensación del Impuesto Sobre Automóviles Nuevos (ISAN)</t>
  </si>
  <si>
    <t>Impuesto a la Venta Final de Gasolinas y Diesel.</t>
  </si>
  <si>
    <t>Impuestos Administrados.</t>
  </si>
  <si>
    <t>Otros Conceptos Participables de la Federación a Municipios</t>
  </si>
  <si>
    <t>Convenios de Colaboración Administrativa.</t>
  </si>
  <si>
    <t>Aportaciones.</t>
  </si>
  <si>
    <t>Aportaciones de la Federación a las Entidades Federativas.</t>
  </si>
  <si>
    <t>Fondo de Aportaciones para la Educación Básica y Normal (FAEB)</t>
  </si>
  <si>
    <t>Fondo de Aportaciones para los Servicios de Salud (FASSA)</t>
  </si>
  <si>
    <t>Fondo de Aportaciones para la Infraestructura Social Estatal (FAISE)</t>
  </si>
  <si>
    <t>Fondo de Aportaciones Múltiples (FAM).</t>
  </si>
  <si>
    <t>Fondo de Aportaciones para la Educación Tecnológica y de Adultos (FAETA)</t>
  </si>
  <si>
    <t>Fondo de Aportaciones para la Seguridad Pública (FASP)</t>
  </si>
  <si>
    <t>Fondo de Aportaciones para el Fortalecimiento de las Entidades Federativas (FAFEF)</t>
  </si>
  <si>
    <t>Otras Aportaciones de la Federación al Estado.</t>
  </si>
  <si>
    <t>Aportaciones de la Federación a Municipios.</t>
  </si>
  <si>
    <t>Fondo de Aportaciones para la Infraestructura Social Municipal (FAISM)</t>
  </si>
  <si>
    <t>Fondo de Aportaciones para el Fortalecimiento de los Municipios (FORTAMUN)</t>
  </si>
  <si>
    <t>Otras Aportaciones de la Federación a Municipios.</t>
  </si>
  <si>
    <t>Aportaciones Previstas en Leyes y Decretos al Sistema de Protección Social</t>
  </si>
  <si>
    <t>Aportaciones Previstas en Leyes y Decretos al Sistema</t>
  </si>
  <si>
    <t>Aportaciones Previstas en Leyes y Decretos Compensatorias a Entidades Federativas y Municipios</t>
  </si>
  <si>
    <t>Asignaciones Compensatorias al Estado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</si>
  <si>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</si>
  <si>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</si>
  <si>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</si>
  <si>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</si>
  <si>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</si>
  <si>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</si>
  <si>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</si>
  <si>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Pública Interna con la Banca Comercial</t>
  </si>
  <si>
    <t>Amortización de la Deuda Pública Interna con la Banca de Desarrollo</t>
  </si>
  <si>
    <t>Amortización de la Deuda Interna por Emisión de Títulos y Valores</t>
  </si>
  <si>
    <t>Amortización de la Deuda por Emisión de Valores Gubernamentales</t>
  </si>
  <si>
    <t>Amortización de Arrendamientos Financieros Nacionales.</t>
  </si>
  <si>
    <t>Amortización de Arrendamientos Financieros Especiales.</t>
  </si>
  <si>
    <t>Intereses de la Deuda Pública.</t>
  </si>
  <si>
    <t>Intereses de la Deuda Interna con Instituciones de Crédito.</t>
  </si>
  <si>
    <t>Intereses de la Deuda Pública Interna con la Banca Comercial</t>
  </si>
  <si>
    <t>Intereses de la Deuda Pública Interna con la Banca de Desarrollo</t>
  </si>
  <si>
    <t>Intereses Derivados de la Colocación de Títulos y Valores.</t>
  </si>
  <si>
    <t>Intereses Derivados de la Colocación de Valores Gubernamentales</t>
  </si>
  <si>
    <t>Intereses por Arrendamientos Financieros Nacionales.</t>
  </si>
  <si>
    <t>Intereses por Arrendamientos Financieros Especiales.</t>
  </si>
  <si>
    <t>Comisiones de la Deuda Pública.</t>
  </si>
  <si>
    <t>Comisiones de la Deuda Pública Interna.</t>
  </si>
  <si>
    <t>Gastos de la Deuda Pública.</t>
  </si>
  <si>
    <t>Gastos de la Deuda Pública Interna.</t>
  </si>
  <si>
    <t>Costo por Coberturas.</t>
  </si>
  <si>
    <t>Costos por Coberturas.</t>
  </si>
  <si>
    <t>Apoyos Financieros.</t>
  </si>
  <si>
    <t>Apoyos a Ahorradores y Deudores del Sistema Financiero Nacional</t>
  </si>
  <si>
    <t>Apoyos a Ahorradores y Deudores de la Banca.</t>
  </si>
  <si>
    <t>Adeudos de Ejercicios Fiscales Anteriores (Adefas).</t>
  </si>
  <si>
    <t>ADEFAS.</t>
  </si>
  <si>
    <t>Adeudos de Ejercicios Fiscales Anteriores por Conceptos Distintos de Servicios Personales</t>
  </si>
  <si>
    <t>Devolución de Ingresos Percibidos Indebidamente en Ejercicios Fiscales Anteriores</t>
  </si>
  <si>
    <t>Adeudos de Ejercicios Fiscales Anteriores por Servicios Personales</t>
  </si>
  <si>
    <t>Proyectos Productivos</t>
  </si>
  <si>
    <t>H. AYUNTAMIENTO CONSTITUCIONAL DE: BENITO JUÁREZ, GUERRERO</t>
  </si>
  <si>
    <t>OFICIAL MAYOR</t>
  </si>
  <si>
    <t>CONTRALORIA INTERNA</t>
  </si>
  <si>
    <t>SEGURIDAD PUBLICA</t>
  </si>
  <si>
    <t>DIRECCION DE SALUD</t>
  </si>
  <si>
    <t>MUNICIPIO:  BENITO JUÁREZ GUERRERO.</t>
  </si>
  <si>
    <t>PROGRAMA GASTO CORRIENTE</t>
  </si>
  <si>
    <t>PRESIDENCIA MUNICIPAL</t>
  </si>
  <si>
    <t>N O M B R E  D E L  P U E S T O</t>
  </si>
  <si>
    <t>P L A Z A S</t>
  </si>
  <si>
    <t xml:space="preserve">INTEGRACIÓN DE LA REMUNERACIÓN </t>
  </si>
  <si>
    <t>PRIMA VACACIONAL</t>
  </si>
  <si>
    <t xml:space="preserve">AGUINALDO </t>
  </si>
  <si>
    <t>OBSERVACIONES</t>
  </si>
  <si>
    <t>CONFIANZA</t>
  </si>
  <si>
    <t>BASE</t>
  </si>
  <si>
    <t>SUELDO BASE MENSUAL</t>
  </si>
  <si>
    <t>SUBSIDIO AL EMPLEO</t>
  </si>
  <si>
    <t>MENSUAL</t>
  </si>
  <si>
    <t>SUELDO ANUAL</t>
  </si>
  <si>
    <t>COMPENSACION MENSUAL</t>
  </si>
  <si>
    <t>COMPENSACION ANUAL</t>
  </si>
  <si>
    <t>PRESIDENTA  MUNICIPAL</t>
  </si>
  <si>
    <t>SECRETARIA PARTICULAR</t>
  </si>
  <si>
    <t>RECEPCIONISTA</t>
  </si>
  <si>
    <t>ASISTENTE</t>
  </si>
  <si>
    <t>ASESOR JURIDICO</t>
  </si>
  <si>
    <t>ASESOR</t>
  </si>
  <si>
    <t>CHOFER</t>
  </si>
  <si>
    <t>REGIDURÍAS</t>
  </si>
  <si>
    <t>SECRETARIA</t>
  </si>
  <si>
    <t>SECRETARIA GENERAL</t>
  </si>
  <si>
    <t>90 DIAS DE AGUINALDO</t>
  </si>
  <si>
    <t>MOD. DE INFORMACION</t>
  </si>
  <si>
    <t>TESORERIA MUNICIPAL</t>
  </si>
  <si>
    <t>TESORERO MUNICIPAL</t>
  </si>
  <si>
    <t>DIRECTORA DE EGRESOS</t>
  </si>
  <si>
    <t>CONTADORA GENERAL</t>
  </si>
  <si>
    <t>CAJERA</t>
  </si>
  <si>
    <t>CONTADOR</t>
  </si>
  <si>
    <t>AUXILIAR CONTABLE</t>
  </si>
  <si>
    <t>DIRECTOR</t>
  </si>
  <si>
    <t>SUPERVISIOR DE OBRAS</t>
  </si>
  <si>
    <t>SECRETARIO</t>
  </si>
  <si>
    <t>SUBDIRECTOR</t>
  </si>
  <si>
    <t>AUXILIAR ADMINISTRATIVO</t>
  </si>
  <si>
    <t>DIRECTORA</t>
  </si>
  <si>
    <t>INAPAM</t>
  </si>
  <si>
    <t>INTENDENTE LIMPIEZA</t>
  </si>
  <si>
    <t>ENLACE COMEDOR</t>
  </si>
  <si>
    <t>ENCARGADA DE APOYOS ASISTENCIALES</t>
  </si>
  <si>
    <t>PSICOLOGA</t>
  </si>
  <si>
    <t>AUXILIAR</t>
  </si>
  <si>
    <t>AUXILIAR DE REHABILITACION</t>
  </si>
  <si>
    <t>LIMPIEZA AYUNTAMIENTO</t>
  </si>
  <si>
    <t>VELADOR MERCADO</t>
  </si>
  <si>
    <t>ADMINISTRADOR DEL RASTRO</t>
  </si>
  <si>
    <t>LIMPIEZA CENTRO DE REHABILITACION</t>
  </si>
  <si>
    <t>LIMPIEZA ZOCALO MAQUINA</t>
  </si>
  <si>
    <t>LIMPIEZA DE MERCADO DE HDA</t>
  </si>
  <si>
    <t>LIMPIEZA TOMATAL</t>
  </si>
  <si>
    <t>LIMPIEZA CENTRO DE SALUD GOMEZ</t>
  </si>
  <si>
    <t>LIMPIEZA CENTRO DE SALUD LAS TUNAS</t>
  </si>
  <si>
    <t>ENC DEL ZOCALO DE HDA DE CABAÑAS</t>
  </si>
  <si>
    <t>ASEO MERCADO</t>
  </si>
  <si>
    <t>ASEO ZOCALO TUNAS</t>
  </si>
  <si>
    <t>PANTEON</t>
  </si>
  <si>
    <t>RECOLECTOR BASURA</t>
  </si>
  <si>
    <t>LIMPIEZA</t>
  </si>
  <si>
    <t>ASEO LLANO REAL</t>
  </si>
  <si>
    <t>INTENDENTE</t>
  </si>
  <si>
    <t>DIRECCION DE CATASTRO</t>
  </si>
  <si>
    <t xml:space="preserve">DIRECTOR </t>
  </si>
  <si>
    <t>TERAPEUTA</t>
  </si>
  <si>
    <t>DIRECCIÓN DE PLANEACIÓN</t>
  </si>
  <si>
    <t>DIRECCION DE CULTURA</t>
  </si>
  <si>
    <t>DIRECCION DE EDUCACIÓN</t>
  </si>
  <si>
    <t>ENCARGADA DE BIBLIOTECA</t>
  </si>
  <si>
    <t>DIRECCION DE ECOLOGIA</t>
  </si>
  <si>
    <t>DIRECCION DE LA MUJER</t>
  </si>
  <si>
    <t>DIRECCION DEL DEPORTE</t>
  </si>
  <si>
    <t>DISEÑO GRAFICO</t>
  </si>
  <si>
    <t>ENCARGADO DE AUDIO</t>
  </si>
  <si>
    <t>COMUNICACIÓN</t>
  </si>
  <si>
    <t>FONTANERO</t>
  </si>
  <si>
    <t>MUNICIPIO:  BENITO JUÁREZ, GUERRERO.</t>
  </si>
  <si>
    <t>TABULADOR DE SUELDOS DE SEGURIDAD PÚBLICA</t>
  </si>
  <si>
    <t xml:space="preserve"> DIRECCION DE SEGURIDAD PUBLICA</t>
  </si>
  <si>
    <t>DIRECTOR DE SEGURIDAD PUBLICA</t>
  </si>
  <si>
    <t>45 DIAS DE AGUINALDO</t>
  </si>
  <si>
    <t>JUEZ CALIFICADOR</t>
  </si>
  <si>
    <t>POLICIA MUNICIPAL</t>
  </si>
  <si>
    <t>DIRECCION DE PROTECCION CIVIL</t>
  </si>
  <si>
    <t>ELEMENTO PC</t>
  </si>
  <si>
    <t>DIRECCION DE TRANSITO MUNICIPAL</t>
  </si>
  <si>
    <t>CONTRALOR INTERNO</t>
  </si>
  <si>
    <t>ANALITICO</t>
  </si>
  <si>
    <t>C.O.G.</t>
  </si>
  <si>
    <t>CODIGO UEG</t>
  </si>
  <si>
    <t>MONTO AUTORIZADO</t>
  </si>
  <si>
    <t>E    D    I    C    T    O</t>
  </si>
  <si>
    <t xml:space="preserve"> </t>
  </si>
  <si>
    <t xml:space="preserve">ASIGNACIONES APROBADAS DEL PRESUPUESTO DE EGRESOS </t>
  </si>
  <si>
    <t>C  O  N  C  E  P  T  O</t>
  </si>
  <si>
    <t>ESTRUCTURA DEL PRESUPUESTO</t>
  </si>
  <si>
    <t>DEUDA PUBLICA</t>
  </si>
  <si>
    <t>TOTAL DEL PRESUPUESTO</t>
  </si>
  <si>
    <t>SERVICIOS PERSONALES</t>
  </si>
  <si>
    <t>MATERIALES Y SUMINISTROS</t>
  </si>
  <si>
    <t>SERVICIOS GENERALES</t>
  </si>
  <si>
    <t>TRANSFERENCIAS ASIGNACIONES SUBSIDIOS Y OTRAS AYUDAS</t>
  </si>
  <si>
    <t>BIENES MUEBLES, INMUEBLES E INTANGIBLES</t>
  </si>
  <si>
    <t>INVERSION PUBLICA</t>
  </si>
  <si>
    <t xml:space="preserve">CLASIFICACION ECONOMICA </t>
  </si>
  <si>
    <t>IMPORTE</t>
  </si>
  <si>
    <t>GASTO CORRIENTE</t>
  </si>
  <si>
    <t>GASTOS DE CAPITAL</t>
  </si>
  <si>
    <t>ARMONIZACION DE LA DEUDA Y DISMINUCION DE PASIVOS</t>
  </si>
  <si>
    <t>PENSIONES Y JUBILACIONES</t>
  </si>
  <si>
    <t>PARTICIPACIONES</t>
  </si>
  <si>
    <t>TRABAJADORA SOCIAL</t>
  </si>
  <si>
    <t>TECNICO</t>
  </si>
  <si>
    <t>ADMINISTRATIVO</t>
  </si>
  <si>
    <t>DIRECCION DE PREVENCION SOCIAL DEL DELITO</t>
  </si>
  <si>
    <t>H. AYUNTAMIENTO MUNICIPAL CONSTITUCIONAL DE BENITO JUÁREZ, GRO</t>
  </si>
  <si>
    <t>PLAZA/PUESTO</t>
  </si>
  <si>
    <t>NUMERO DE PLAZAS</t>
  </si>
  <si>
    <t>REGIDORES</t>
  </si>
  <si>
    <t>PROCURADOR DEL MENOR</t>
  </si>
  <si>
    <t>FOTOGRAFO</t>
  </si>
  <si>
    <t>CLAVE</t>
  </si>
  <si>
    <t>2021 - 2024</t>
  </si>
  <si>
    <t>SINDICALIZADOS</t>
  </si>
  <si>
    <t>TABULADOR ANALITICO DE PLAZAS</t>
  </si>
  <si>
    <t>H. AYUNTAMIENTO MUNICIPAL CONSTITUCIONAL DE BENITO JUAREZ, GUERRERO</t>
  </si>
  <si>
    <t>Indicadores Estratégicos y/o Gestión</t>
  </si>
  <si>
    <t>EJE 1. GOBERNABILIDAD Y GOBERNANZA DEMOCRATICA</t>
  </si>
  <si>
    <t>PROGRAMA PRESUPUESTARIO: PRESTACION DE SERVICIOS PUBLICOS</t>
  </si>
  <si>
    <t>Área administrativa</t>
  </si>
  <si>
    <t>Nombre del Indicador</t>
  </si>
  <si>
    <t>Definición</t>
  </si>
  <si>
    <t>Método de Cálculo</t>
  </si>
  <si>
    <t>U. M.</t>
  </si>
  <si>
    <t>Frecuencia de Medición</t>
  </si>
  <si>
    <t>Linea base</t>
  </si>
  <si>
    <t>Sentido del Indicador</t>
  </si>
  <si>
    <t>Parámetros de Semaforización</t>
  </si>
  <si>
    <t>Presidencia Municipal</t>
  </si>
  <si>
    <t>Porcentaje de audiencias</t>
  </si>
  <si>
    <t>medir las audiencias atendidas y solucionadas</t>
  </si>
  <si>
    <t>(Audiencias atendidas/Audiencias programadas)*100</t>
  </si>
  <si>
    <t>Audiencias</t>
  </si>
  <si>
    <t>Semestral</t>
  </si>
  <si>
    <t>80-100</t>
  </si>
  <si>
    <t>Aceptable</t>
  </si>
  <si>
    <t>40-80</t>
  </si>
  <si>
    <t>Regular</t>
  </si>
  <si>
    <t>0 - 40</t>
  </si>
  <si>
    <t>No aceptable</t>
  </si>
  <si>
    <t>Porcentaje de sesiones de cabildo</t>
  </si>
  <si>
    <t>Atender las demandas de la ciudadania</t>
  </si>
  <si>
    <t>(No. de sesiones realizadas atendidas / No. de sesiones programadas)*100</t>
  </si>
  <si>
    <t>Sesión</t>
  </si>
  <si>
    <t>Rendición de cuentas</t>
  </si>
  <si>
    <t>Transparentar los recursos recibidos</t>
  </si>
  <si>
    <t>(Numero de solicitudes atendidas / No. de solicitudes recibidas)*100</t>
  </si>
  <si>
    <t>Informe</t>
  </si>
  <si>
    <t>Apoyos entregado</t>
  </si>
  <si>
    <t>Apoyar a la poblacion necesitada</t>
  </si>
  <si>
    <t>Apoyos</t>
  </si>
  <si>
    <t>Sindicatura</t>
  </si>
  <si>
    <t>Tramites</t>
  </si>
  <si>
    <t>Actualizar el inventario de bienes</t>
  </si>
  <si>
    <t>Numero de revisiones realizadas / Total de revisiones programadas)*100</t>
  </si>
  <si>
    <t>Revisiones de Inventario</t>
  </si>
  <si>
    <t>Porcentaje de supervisiones</t>
  </si>
  <si>
    <t>Vigilar ingresos de los recursos</t>
  </si>
  <si>
    <t>Numero de supervisiones realizadas / Total de supervisiones programadas)*100</t>
  </si>
  <si>
    <t>Revisiones</t>
  </si>
  <si>
    <t xml:space="preserve">Regidurías </t>
  </si>
  <si>
    <t xml:space="preserve">Porcentaje de autorizacion de planes de trabajo </t>
  </si>
  <si>
    <t>Autorizaciones realizadas / Total de autorizaciones programados)*100</t>
  </si>
  <si>
    <t>Autorización de planes</t>
  </si>
  <si>
    <t>Anual</t>
  </si>
  <si>
    <t>Porcentaje de convocatorias</t>
  </si>
  <si>
    <t>Convocar a las sesiones de cabildo y procurar la asitencia de todos y todas los integrantes</t>
  </si>
  <si>
    <t>No de convocatorias a sesion de cabildo realizadas / Total convocatorias a sesiones de cabildo programadas)*100</t>
  </si>
  <si>
    <t>Convocatorias</t>
  </si>
  <si>
    <t>Porcentaje de eventos publicos</t>
  </si>
  <si>
    <t>Asistir a eventos publicos para atender demandas ciudadanas</t>
  </si>
  <si>
    <t xml:space="preserve">No de asistencias a eventos publicos / Total de asistencias a eventos publicos programados)*100 </t>
  </si>
  <si>
    <t>Eventos</t>
  </si>
  <si>
    <t>Secretaria General</t>
  </si>
  <si>
    <t>Porcentaje de actas y acuerdos realizadas</t>
  </si>
  <si>
    <t>Llevar un control y registro de actas y acuerdos que se emitan en el h. ayuntamiento</t>
  </si>
  <si>
    <t>No. de actas y acuerdos realizadas / Total de actas y acuerdos programadas)*100</t>
  </si>
  <si>
    <t>Actas y Acuerdos</t>
  </si>
  <si>
    <t>Porcentaje de archivos en existencia</t>
  </si>
  <si>
    <t>Mantener el archivo digitalizado propiedad del ayuntamiento conforme lo marca la Ley</t>
  </si>
  <si>
    <t>Archivos</t>
  </si>
  <si>
    <t>Oficialia Mayor</t>
  </si>
  <si>
    <t>Porcentaje de resoluciones</t>
  </si>
  <si>
    <t>Cumplir con las disposiciones legales aplicables</t>
  </si>
  <si>
    <t>No. de resoluciones realizadas / Total de resoluciones programadas)*100</t>
  </si>
  <si>
    <t>Porcentaje documentos normativos actualizados y autorizados</t>
  </si>
  <si>
    <t>Actulizar los marcos normativos del ayuntamiento</t>
  </si>
  <si>
    <t>No de documentos normativos elaboradas y autorizados / Total de documentos normativos programados</t>
  </si>
  <si>
    <t>Manuales</t>
  </si>
  <si>
    <t>Tesorería Municipal</t>
  </si>
  <si>
    <t>Porcentaje de informes cuenta publica presentados</t>
  </si>
  <si>
    <t>Elaboracion de la Cuenta Publica Municipal</t>
  </si>
  <si>
    <t>(No. de cuentas publicas presentados / Total de cuentas publicas programados)*100</t>
  </si>
  <si>
    <t>Cuenta Publica</t>
  </si>
  <si>
    <t>Porcentaje de informes presentados</t>
  </si>
  <si>
    <t>Mantener politicas internas actualizadas para toma de decisiones</t>
  </si>
  <si>
    <t>(No. de informes presentados / Total de informes programados)*100</t>
  </si>
  <si>
    <t>Transparentar la aplicación de los recursos</t>
  </si>
  <si>
    <t>Informe financiero</t>
  </si>
  <si>
    <t>Porcentaje de registros contables</t>
  </si>
  <si>
    <t xml:space="preserve">(Registros contables realizados / Total de registros contables programados)*100 </t>
  </si>
  <si>
    <t>Registros</t>
  </si>
  <si>
    <t>Porcentaje de cortes de caja realizados</t>
  </si>
  <si>
    <t>Registrar y controlar el flujo de efectivo</t>
  </si>
  <si>
    <t>No. de cortes de caja realizados / Total de cortes de caja programados)*100</t>
  </si>
  <si>
    <t>Informes</t>
  </si>
  <si>
    <t>Integrar y rendir cuentas ante las instancias correspondientes</t>
  </si>
  <si>
    <t>Rendir de cuentas</t>
  </si>
  <si>
    <t>Órgano de Control Interno</t>
  </si>
  <si>
    <t>Porcentaje de manuales realizadas</t>
  </si>
  <si>
    <t>(Número de manuales realizados /  Total de manuales programadas )*100</t>
  </si>
  <si>
    <t>Manual</t>
  </si>
  <si>
    <t xml:space="preserve">Porcentaje de cumplimiento  </t>
  </si>
  <si>
    <t>Vigilar la actuacion de los funcionarios publicos y evitar la corrupcion</t>
  </si>
  <si>
    <t>(Número de objetivos y metas cumplidos / Total de objetivos y metas programadas)*100</t>
  </si>
  <si>
    <t>Supervisiones</t>
  </si>
  <si>
    <t xml:space="preserve">EJE 2. DESARROLLO ECONOMICO Y ACTIVIDADES PRODUCTIVAS </t>
  </si>
  <si>
    <t xml:space="preserve">Direcciòn de Obras Pùblicas </t>
  </si>
  <si>
    <t xml:space="preserve">Porcentaje de avance del Programa </t>
  </si>
  <si>
    <t>Lllevar un control y vigilancia en la ejecucion de las obras y acciones que se lleven a cabo</t>
  </si>
  <si>
    <t>(Propuesta de programa de inversión realizada / Propuesta de programa de inversión programada)*100</t>
  </si>
  <si>
    <t>Porcentaje de proyectos de obra</t>
  </si>
  <si>
    <t>Elaborar los expedientes tecnicos para la planeacion de las obras.</t>
  </si>
  <si>
    <t>(Proyectos de obra realizados / Proyectos de obra programados)*100</t>
  </si>
  <si>
    <t>Visitas</t>
  </si>
  <si>
    <t>Acciones de supervisión de obra</t>
  </si>
  <si>
    <t>Supervisar las obras y acciones llevadas a cabo</t>
  </si>
  <si>
    <t>Acciones de supervisión de obras aplicadas / Acciones de supervisión de obras programadas)*100</t>
  </si>
  <si>
    <t>Proyectos</t>
  </si>
  <si>
    <t>Porcentaje de avance de obra</t>
  </si>
  <si>
    <t>Medir los avances y conclusion de las obras programadas</t>
  </si>
  <si>
    <t>Metas aplicadas / Metas programadas)*100</t>
  </si>
  <si>
    <t>Supervisión</t>
  </si>
  <si>
    <t>Instancia Técnica de Evaluación</t>
  </si>
  <si>
    <t>Porcentaje de resultados</t>
  </si>
  <si>
    <t>Evaluar las areas administrativas en base al calendario de planeacion</t>
  </si>
  <si>
    <t>(Número de resultados de evaluaciones realizados / Total de resultados de evaluaciones programados)*100</t>
  </si>
  <si>
    <t>Evaluación</t>
  </si>
  <si>
    <t>Porcentaje de seguimientos</t>
  </si>
  <si>
    <t>Elaborar y entregar formatos a las areas administrativas para medir los avances de sus programas de trabajo</t>
  </si>
  <si>
    <t>(Número de seguimientos de evaluaciones realizados / Total de seguimientos de evaluaciones programados)*100</t>
  </si>
  <si>
    <t>Reunión de trabajo</t>
  </si>
  <si>
    <t>Porcentaje de evaluaciones</t>
  </si>
  <si>
    <t>Elaborar un programa de evaluacion de las diferentes areas administrativas</t>
  </si>
  <si>
    <t>(Número de evaluaciones realizados / Total de de evaluaciones programados)*100</t>
  </si>
  <si>
    <t>Documento</t>
  </si>
  <si>
    <t>Porcentaje de informes</t>
  </si>
  <si>
    <t>Cumplir con la ley de transparencia y Acceso a la informacion</t>
  </si>
  <si>
    <t>No. de informes presentados en el portal de transparencia / Total de informes programados a presentar en el portal de transparencia) *100</t>
  </si>
  <si>
    <t>Campaña</t>
  </si>
  <si>
    <t>Reportes</t>
  </si>
  <si>
    <t>OFICIALIA DE REGISTRO CIVIL</t>
  </si>
  <si>
    <t>Porcentaje de revisiones</t>
  </si>
  <si>
    <t>Realizar de manera constante los libros que integran el archivo que se encuentren completos y en buen estado</t>
  </si>
  <si>
    <t>Revisiones realizadas / Total de revisiones programadas) *100</t>
  </si>
  <si>
    <t>Porcentaje de tramites</t>
  </si>
  <si>
    <t>realizar registros de las personas que soliciten el servicio.</t>
  </si>
  <si>
    <t>(Tramites realizadas / Tramites programadas)*100</t>
  </si>
  <si>
    <t>Apoyar a la ciudadania a llevar a cabo los tramites de correccion de sus datos asentados en los libros.</t>
  </si>
  <si>
    <t>EJE 3. IGUALDAD Y BIENESTAR SOCIAL</t>
  </si>
  <si>
    <t>Desarrollo Integral para la Familia  DIF</t>
  </si>
  <si>
    <t>Porcentaje de servicios asistenciales</t>
  </si>
  <si>
    <t>Atender la demanda de la ciudadania en materia de alimentacion mediante desayunos escolares</t>
  </si>
  <si>
    <t>(Numero de desayunos escolares otorgadas / Total de desayunos escolares programadas)*100</t>
  </si>
  <si>
    <t>Desayunos</t>
  </si>
  <si>
    <t>Atender las demandas de las personas necesitadas y en condicion de pobreza con la entrega de despensas</t>
  </si>
  <si>
    <t>(Numero de despensas otorgadas / Total de despensas programadas)*100</t>
  </si>
  <si>
    <t>Porcentajes de talleres</t>
  </si>
  <si>
    <t>Apoyar a la ciudadania con talleres que ayuden a las familias</t>
  </si>
  <si>
    <t>(Talleres realizadas / Talleres programadas)*100</t>
  </si>
  <si>
    <t>Talleres</t>
  </si>
  <si>
    <t>EJE 2. DESARROLLO ECONOMICO Y ACTIVIDADES PRODUCTIVAS</t>
  </si>
  <si>
    <t>Direcciòn de Servicios Pùblicos Municipales</t>
  </si>
  <si>
    <t>Nivel de maquinaria y equipo de trabajo</t>
  </si>
  <si>
    <t>Dotar de material necesario para el desempeño de sus actividades</t>
  </si>
  <si>
    <t>(Capacidad en toneladas de los camiones al día / Toneladas de basura generadas al día)*100</t>
  </si>
  <si>
    <t>Servicio</t>
  </si>
  <si>
    <t>Cantidad de toneladas de basura recolectadas</t>
  </si>
  <si>
    <t>Registrar el porcentaje de basura recolectada con el fin de tomar medidas de disminuir y llevar acciones en pro de la ecologia</t>
  </si>
  <si>
    <t>(Cantidad en toneladas de basura recolectados mensualmente / Toneladas de basura generadas al día)*100</t>
  </si>
  <si>
    <t>Toneladas</t>
  </si>
  <si>
    <t>Porcentaje de eficiencia</t>
  </si>
  <si>
    <t>Limpiar cauces que pudieran afectar a la ciudadania</t>
  </si>
  <si>
    <t>(Asistencia a la labores de limpieza en cauces / Inasistencia a las labores de limpieza en cauces programada)*100</t>
  </si>
  <si>
    <t>Mantenimiento</t>
  </si>
  <si>
    <t>Porcentaje de barridos diarios</t>
  </si>
  <si>
    <t>Brindar un servicio de limpieza por las prinicipales calles</t>
  </si>
  <si>
    <t>(Barridos diarios realizadas / Barridos diarios programadas)*100</t>
  </si>
  <si>
    <t>Limpieza</t>
  </si>
  <si>
    <t>Catastro</t>
  </si>
  <si>
    <t>Porcentaje de asesorías realizadas</t>
  </si>
  <si>
    <t>Realizar campañas de registro de predios</t>
  </si>
  <si>
    <t>No. de asesorías realizadas / Total de asesorías programadas)*100</t>
  </si>
  <si>
    <t>Porcentaje de contribuyentes que pagan su predial</t>
  </si>
  <si>
    <t>Realizar estudios de mercado para el cobro del impuesto predial</t>
  </si>
  <si>
    <t>(numero de contribuyentes que pagaron realizadas / Total de contribuyentes programadas)*100</t>
  </si>
  <si>
    <t>Contribuyentes</t>
  </si>
  <si>
    <t>No. de expedientes elaborados</t>
  </si>
  <si>
    <t>Actualizar los expedientes catastrales de los contribuyentes</t>
  </si>
  <si>
    <t>(No. de expedientes elaborados / Total de expedientes programados)*100</t>
  </si>
  <si>
    <t>Reporte</t>
  </si>
  <si>
    <t>Direcciòn de Salud Municipal</t>
  </si>
  <si>
    <t>Acciones de coordinación</t>
  </si>
  <si>
    <t>Brindar atencion medica a la poblacion</t>
  </si>
  <si>
    <t>(No. de acciones de coordinación para los programas de salud realizados / Total de acciones de coordinación para los programas de salud programados)*100</t>
  </si>
  <si>
    <t>Platica</t>
  </si>
  <si>
    <t>No. de consultas médicas realizadas</t>
  </si>
  <si>
    <t>Llevar a cabo cmpañas de consultas medica</t>
  </si>
  <si>
    <t>(No. De consultas médicas realizadas / Total de consultas medicas programadas)*100</t>
  </si>
  <si>
    <t>Difundir campañas de prevención de enfermedades a traves de la vacunacion</t>
  </si>
  <si>
    <t>(Acciones de coordinación para campañas de vacunación / Total de campañas de vacunación programadas)*100</t>
  </si>
  <si>
    <t>Porcentaje de pláticas de salud realizadas</t>
  </si>
  <si>
    <t>Fortalecer la prevencion de enfermedades</t>
  </si>
  <si>
    <t>(Pláticas de salud realizadas / Total de pláticas de salud programadas)*100</t>
  </si>
  <si>
    <t>Platicas</t>
  </si>
  <si>
    <t xml:space="preserve">Direcciòn de Desarrollo Social </t>
  </si>
  <si>
    <t>Porcentajes de asesorias</t>
  </si>
  <si>
    <t>Promover los programas sociales existentes en la poblacion</t>
  </si>
  <si>
    <t>(Porcentajes de asesorias realizadas / Total de asesorias programadas)*100</t>
  </si>
  <si>
    <t>Asesorías</t>
  </si>
  <si>
    <t>Porcentaje de solicitudes</t>
  </si>
  <si>
    <t>Atender la demandas de la poblacion</t>
  </si>
  <si>
    <t>(Porcentaje de solicitudes / Total de solicitudes programada a capacitar)*100</t>
  </si>
  <si>
    <t>Solicitud</t>
  </si>
  <si>
    <t>Direcciòn de Desarrollo Rural</t>
  </si>
  <si>
    <t>Porcentajes de insumos entregados</t>
  </si>
  <si>
    <t>Apoyar a los productores con insumos a bajo costo</t>
  </si>
  <si>
    <t>(Porcentajes de insumos realizadas / Total de insumos programadas)*100</t>
  </si>
  <si>
    <t>Paquetes</t>
  </si>
  <si>
    <t>Porcentajes acciones</t>
  </si>
  <si>
    <t>(Porcentajes de acciones realizadas / Total de acciones programadas)*100</t>
  </si>
  <si>
    <t>Acción</t>
  </si>
  <si>
    <t>Porcentaje de  asesorias</t>
  </si>
  <si>
    <t>Fomentar el manejo de sus parcelas para una mejor produccion agricola</t>
  </si>
  <si>
    <t>(Porcentaje de asesorias / Total de asesorias programada)*100</t>
  </si>
  <si>
    <t>DIRECCION DE PLANEACION</t>
  </si>
  <si>
    <t>Porcentaje de programas</t>
  </si>
  <si>
    <t>Elaborar los planes de trabajo de las diferentes areas administrativas</t>
  </si>
  <si>
    <t>(Número de programas realizados / Total de resultados de programas programados)*100</t>
  </si>
  <si>
    <t>Programas</t>
  </si>
  <si>
    <t>Elaborar un reporte de las diferentes areas administrativas de sus actividades llevadas a cabo</t>
  </si>
  <si>
    <t>(Número de segumientos realizados / Total de seguimientos programados)*100</t>
  </si>
  <si>
    <t>Porcentaje de eventos culturales</t>
  </si>
  <si>
    <t>Difundir la cultura  y el arte</t>
  </si>
  <si>
    <t>Fomentar la cultura</t>
  </si>
  <si>
    <t>(Número de cursos realizados / Total de resultados de cursos programados)*100</t>
  </si>
  <si>
    <t>Cursos</t>
  </si>
  <si>
    <t>Exposiciones</t>
  </si>
  <si>
    <t>(Número de apoyos realizados / Total de resultados de apoyos programados)*100</t>
  </si>
  <si>
    <t xml:space="preserve">Direcciòn de Educacion </t>
  </si>
  <si>
    <t>Porcentaje de paquetes escolares realizadas</t>
  </si>
  <si>
    <t>Entregar utiles escolares a los estudiantes</t>
  </si>
  <si>
    <t>(Paquetes escolares realizadas / Total de paquetes escolares programadas)*100</t>
  </si>
  <si>
    <t>Porcentaje de becas entregadas realizados</t>
  </si>
  <si>
    <t>Entregar becas a alumnos sobresalientes</t>
  </si>
  <si>
    <t>(No. de becas realizados / Total de becas programados)*100</t>
  </si>
  <si>
    <t>Porcentaje de apoyos realizadas</t>
  </si>
  <si>
    <t>Apoyar con materiales y equipo a las diferentes instituciones educativas</t>
  </si>
  <si>
    <t>(No. de apoyos realizados / Total de apoyos programados)*100</t>
  </si>
  <si>
    <t>Direcciòn de Ecologìa</t>
  </si>
  <si>
    <t>Porcentaje de campañas de cuidado del medio ambiente</t>
  </si>
  <si>
    <t>Fomentar la proteccion y cuidado del medio ambiente</t>
  </si>
  <si>
    <t>No. de campañas realizados / Total de campañas programados</t>
  </si>
  <si>
    <t>Porcentaje de capacitaciones</t>
  </si>
  <si>
    <t>Capacitar al personal del ayuntamiento en materia de proteccion al ambiente</t>
  </si>
  <si>
    <t>Capacitaciones realizadas /  Total de capacitaciones programadas</t>
  </si>
  <si>
    <t>Capacitacion</t>
  </si>
  <si>
    <t>Porcentaje de denuencias</t>
  </si>
  <si>
    <t>Disminuir ls afectaciones al medio ambiente</t>
  </si>
  <si>
    <t>No. denuncias realizados / Total de denuncias programados</t>
  </si>
  <si>
    <t>Denuncias</t>
  </si>
  <si>
    <t>Participación de la Mujer</t>
  </si>
  <si>
    <t>Porcentaje de inclusion a la vida laboral</t>
  </si>
  <si>
    <t>Inclusion de las mujeres en el campo laboral</t>
  </si>
  <si>
    <t>(Porcentaje de inclusiones realizados / Total de inclusiones programados)*100</t>
  </si>
  <si>
    <t>Inclusión</t>
  </si>
  <si>
    <t>Porcentaje de asesorias</t>
  </si>
  <si>
    <t>Asesorar a las ujeres en temas de violencia intrafamiliar</t>
  </si>
  <si>
    <t>Porcentaje de proyectos</t>
  </si>
  <si>
    <t>Capacitacion a mujeres para emprender negocios</t>
  </si>
  <si>
    <t>(Porcentaje de proyectos realizados / Total de proyectos programados)*100</t>
  </si>
  <si>
    <t>Porcentaje de talleres</t>
  </si>
  <si>
    <t xml:space="preserve">Capacitar mujeres para el cuidado de la salud </t>
  </si>
  <si>
    <t>(Porcentaje de talleres realizados / Total de talleres programados)*100</t>
  </si>
  <si>
    <t>DIRECCION DE DEPORTE</t>
  </si>
  <si>
    <t>Porcentaje de ponencias realizadas</t>
  </si>
  <si>
    <t>Fomentar la actividad fisica en la ciudadania</t>
  </si>
  <si>
    <t>(Ponencias realizadas / Total de ponencias programadas)*100</t>
  </si>
  <si>
    <t>Ponencias</t>
  </si>
  <si>
    <t>Entrega de becas a deportistas destacados del municipio</t>
  </si>
  <si>
    <t>Porcentaje de torneos realizadas</t>
  </si>
  <si>
    <t>Organizar torneos deportivos y fomentar la convivencia familiar</t>
  </si>
  <si>
    <t>(No. de torneos realizados / Total de torneos programados)*100</t>
  </si>
  <si>
    <t>Torneos</t>
  </si>
  <si>
    <t xml:space="preserve">Direcciòn de Comunicaciòn Social </t>
  </si>
  <si>
    <t>Porcentaje de acciones sociales</t>
  </si>
  <si>
    <t>Difundir las actividades de funcionarios publicos</t>
  </si>
  <si>
    <t>No. de acciones sociales realizadas / Total de acciones sociales programadas) *100</t>
  </si>
  <si>
    <t>Porcentaje de boletines</t>
  </si>
  <si>
    <t>No. Boletines / Total de boletines programados)*100</t>
  </si>
  <si>
    <t>Boletines</t>
  </si>
  <si>
    <t>Porcentaje de eventos periodísticamente cubiertos</t>
  </si>
  <si>
    <t>No. eventos periodísticos cubiertos / Total de eventos periodísticos programados)*100</t>
  </si>
  <si>
    <t>Acontecimientos</t>
  </si>
  <si>
    <t>Porcentaje de acciones de difusión efectuadas</t>
  </si>
  <si>
    <t>No. de acciones de difusión efectuados / Total de acciones de difusión programadas)*100</t>
  </si>
  <si>
    <t>Difusión</t>
  </si>
  <si>
    <t>EJE 4. DESARROLLO SOSTENIBLE</t>
  </si>
  <si>
    <t xml:space="preserve">Direcciòn de Agua Potable </t>
  </si>
  <si>
    <t>Porcentaje proyectos</t>
  </si>
  <si>
    <t>Planear proyectos de agua potables en favor de la ciudadania</t>
  </si>
  <si>
    <t>(proyectos realizadas / proyectos programadas)*100</t>
  </si>
  <si>
    <t>Porcentaje de inspecciones</t>
  </si>
  <si>
    <t>Dar mantenimiento a los sitemas de agua que abastecen al municipio</t>
  </si>
  <si>
    <t>(inspecciones realizados al sistema de agua potable / Inspecciones programados al sistema de agua potable)*100</t>
  </si>
  <si>
    <t>Inspecciones</t>
  </si>
  <si>
    <t>(Mantenimientos a las fuentes realizados / mantenimientos a las fuentes programados)*100</t>
  </si>
  <si>
    <t>Porcentaje de Llimpiezas</t>
  </si>
  <si>
    <t>(Mantenimientos a los tanques realizados/ mantenimientos a los tanques programados)*100</t>
  </si>
  <si>
    <t>PROGRAMA PRESUPUESTARIO: GASTO FEDERALIZADO</t>
  </si>
  <si>
    <t>Direcciòn de Seguridad Pùblica</t>
  </si>
  <si>
    <t>Porcentaje de elementos capacitados</t>
  </si>
  <si>
    <t xml:space="preserve">Mejorar las condiciones laborales de los policias </t>
  </si>
  <si>
    <t>No. de elementos de seguridad capacitados / Total de elementos de seguridad por capacitar</t>
  </si>
  <si>
    <t>Capacitación</t>
  </si>
  <si>
    <t>Actualización de expedientes</t>
  </si>
  <si>
    <t>Capacitar para brindar mejor atencion a la ciudadania en materia de seguridad publica</t>
  </si>
  <si>
    <t>Actualización de expedientes realizado / Actualización de expedientes programado)*100</t>
  </si>
  <si>
    <t>No. de Operativos</t>
  </si>
  <si>
    <t>Realizar operativos frecuentes para prevenir delitos</t>
  </si>
  <si>
    <t>No. de operativos de seguridad y vigilancia / Total de operativos de seguridad y vigilancia programados</t>
  </si>
  <si>
    <t>Operativos</t>
  </si>
  <si>
    <t xml:space="preserve">Porcentaje de Servicios </t>
  </si>
  <si>
    <t xml:space="preserve">Atender a la ciudadania en sus llamados de apoyo </t>
  </si>
  <si>
    <t>No. de servicios a la poblacion realizado / Total de servicios a la poblacion programados</t>
  </si>
  <si>
    <t>Servicios</t>
  </si>
  <si>
    <t>Porcentaje de equipos adquiridos</t>
  </si>
  <si>
    <t>Mejorar el equipo de seguridad publica de los elementos</t>
  </si>
  <si>
    <t>No. de equipos nuevos adquiridos / Total de equipos programados por adquirir)*100</t>
  </si>
  <si>
    <t>Porcentaje de Servicios de reparación</t>
  </si>
  <si>
    <t>Reparar y dar manteniemiento a equipos de seguridad publica</t>
  </si>
  <si>
    <t>No. de servicios de reparación a equipos realizado / Total de servicios de reparación a equipos programados</t>
  </si>
  <si>
    <t>Total de servicios de reparación a equipos programados / Total de equipos programados por adquirir)*100</t>
  </si>
  <si>
    <t>Adquisición</t>
  </si>
  <si>
    <t>Direcciòn de Protecciòn Civil</t>
  </si>
  <si>
    <t>Mapas de riesgo</t>
  </si>
  <si>
    <t>Elaborar mapas de riesgo y darlos a conocer a la ciudadania para la prevencion de desastres</t>
  </si>
  <si>
    <t>Mapas de riesgo elaborados / Mapas de riesgo detectados)*100</t>
  </si>
  <si>
    <t>Recorridos</t>
  </si>
  <si>
    <t>Porcentaje de eventos</t>
  </si>
  <si>
    <t>Numero de simulacros realizados / Total de simulacros programados)*100</t>
  </si>
  <si>
    <t>Taller</t>
  </si>
  <si>
    <t>Direcciòn de Transito Municipal</t>
  </si>
  <si>
    <t>Porcentaje de recorridos</t>
  </si>
  <si>
    <t>Realizar recorridos de prevencion de accidentes viales</t>
  </si>
  <si>
    <t>No. de recorridos en la poblacion realizados / Total de recorridos en la poblacion programados)*100</t>
  </si>
  <si>
    <t>Acciones de protección vial y vigilancia</t>
  </si>
  <si>
    <t>Difundir selamientos para prevencion de accidentes viales</t>
  </si>
  <si>
    <t>Porcentaje de acciones de protección vial realizados / Porcentaje de acciones de protección vial realizados programados)*100</t>
  </si>
  <si>
    <t>Señalamientos</t>
  </si>
  <si>
    <t>Porcentaje de usuarios infringidos</t>
  </si>
  <si>
    <t>Realizar retenes para prevencion de accidentes</t>
  </si>
  <si>
    <t>No. de conductores sancionados / Total de conductores por sancionar)*100</t>
  </si>
  <si>
    <t>Retenes</t>
  </si>
  <si>
    <t xml:space="preserve">Porcentaje de tareas </t>
  </si>
  <si>
    <t xml:space="preserve">Asignar tareas diarioas a los elementos </t>
  </si>
  <si>
    <t>Numero de tareas realizadas / Total de tareas programadas)*100</t>
  </si>
  <si>
    <t>Tareas</t>
  </si>
  <si>
    <t>Adquisiciones</t>
  </si>
  <si>
    <t>Porcentaje de campañas de prevencion del delito</t>
  </si>
  <si>
    <t>Prevenir delitos mediante difusion de informacion</t>
  </si>
  <si>
    <t>(Campañas realizadas / Total de campañas programadas) *100</t>
  </si>
  <si>
    <t>Campañas</t>
  </si>
  <si>
    <t>Porcentaje de victimas</t>
  </si>
  <si>
    <t>Llevar un control de personas victimas y victimarios de violencia intrafamiliar</t>
  </si>
  <si>
    <t>(No. de victimas atendidas / Total de victimas programadas para atender)*100</t>
  </si>
  <si>
    <t>Porcentaje de  cumplimiento en realizacion de talleres</t>
  </si>
  <si>
    <t>(No. de talleres realizadas / Total de talleres programadas)*100</t>
  </si>
  <si>
    <t>Direcciòn de Prevencion del Delito</t>
  </si>
  <si>
    <t>Autorizo</t>
  </si>
  <si>
    <t>Vo. Bo.</t>
  </si>
  <si>
    <t>Elaboro</t>
  </si>
  <si>
    <t>Reviso</t>
  </si>
  <si>
    <t>________________________</t>
  </si>
  <si>
    <t>__________________________</t>
  </si>
  <si>
    <t xml:space="preserve">C. Glafira Meraza Prudente  </t>
  </si>
  <si>
    <t>Lic. Adolfo Alberto Solis Maganda</t>
  </si>
  <si>
    <t xml:space="preserve">C. Alejandro Gomez Pinzon   </t>
  </si>
  <si>
    <t xml:space="preserve">L.A. Miguel Angel Galindo Catalan </t>
  </si>
  <si>
    <t>Presidenta Municipal</t>
  </si>
  <si>
    <t xml:space="preserve"> Síndico Procurador</t>
  </si>
  <si>
    <t>Tesorero Municipal</t>
  </si>
  <si>
    <t>Titular del Órgano de Control Interno</t>
  </si>
  <si>
    <t>H. AYUNTAMIENTO MUNICIPAL CONSTITUCIONAL DE BENITO JUÁREZ, GRO.</t>
  </si>
  <si>
    <t>RAMO XXXIII.- FONDO DE APORTACIONES PARA LA INFRAESTRUCTURA SOCIAL MUNICIPAL</t>
  </si>
  <si>
    <t>No.
progr.</t>
  </si>
  <si>
    <t>Clasificación
del proyecto</t>
  </si>
  <si>
    <t>Rubro del
Gasto</t>
  </si>
  <si>
    <t xml:space="preserve">Nombre y descripción
del proyecto </t>
  </si>
  <si>
    <t>Localidad y/o Colonia</t>
  </si>
  <si>
    <t>Estructura financiera</t>
  </si>
  <si>
    <t xml:space="preserve">Número de beneficiarios </t>
  </si>
  <si>
    <t>Modalidad
de
ejecución</t>
  </si>
  <si>
    <t>Total</t>
  </si>
  <si>
    <t>Origen del recurso</t>
  </si>
  <si>
    <t>FEDERAL</t>
  </si>
  <si>
    <t>ESTATAL</t>
  </si>
  <si>
    <t>MUNICIPAL</t>
  </si>
  <si>
    <t>OTROS</t>
  </si>
  <si>
    <t>RUBRO: AGUA POTABLE Y SANEAMIENTO</t>
  </si>
  <si>
    <t>DIRECTA</t>
  </si>
  <si>
    <t>APO - AGUA POTABLE</t>
  </si>
  <si>
    <t>HACIENDA DE CABAÑAS</t>
  </si>
  <si>
    <t>CONTRATO ADJUDICACION DIRECTA</t>
  </si>
  <si>
    <t>SAN JERONIMO DE JUAREZ</t>
  </si>
  <si>
    <t>CONTRATO INVITACIÓNA RESTRINGIDA A CUANDO MENOS TRES PERSONAS</t>
  </si>
  <si>
    <t>LAS TUNAS</t>
  </si>
  <si>
    <t>EL TOMATAL</t>
  </si>
  <si>
    <t>ARENAL DE GOMEZ</t>
  </si>
  <si>
    <t>ARENAL DEL CENTRO</t>
  </si>
  <si>
    <t>LLANO REAL</t>
  </si>
  <si>
    <t>URB - URBANIZACIÓN</t>
  </si>
  <si>
    <t>CONTRATO - ADJUDICACION DIRECTA</t>
  </si>
  <si>
    <t>TOTAL AGUA POTABLE Y SANEAMIENTO =</t>
  </si>
  <si>
    <t>COMPLEMENTARIA</t>
  </si>
  <si>
    <t>COBERTURA MUNICIPAL</t>
  </si>
  <si>
    <t>RUBRO: INFRAESTRUCTURA BASICA DEL SECTOR EDUCATIVO</t>
  </si>
  <si>
    <t>RUBRO: URBANIZACION</t>
  </si>
  <si>
    <t>CONTRATO - (ADJUDICACION DIRECTA)</t>
  </si>
  <si>
    <t>ARENAL DE ÁLVAREZ</t>
  </si>
  <si>
    <t>CONTRATO 001 ADJUDICACION DIRECTA</t>
  </si>
  <si>
    <t>CONTRATO 005 ADJUDICACION DIRECTA</t>
  </si>
  <si>
    <t>CONTRATO 006 ADJUDICACION DIRECTA</t>
  </si>
  <si>
    <t>CONVENIO</t>
  </si>
  <si>
    <t>TOTAL URBANIZACION =</t>
  </si>
  <si>
    <t>RUBRO: ELECTRIFICACION</t>
  </si>
  <si>
    <t>ELE - ELECTRIFICACION</t>
  </si>
  <si>
    <t>TOTAL ELECTRIFICACION =</t>
  </si>
  <si>
    <t>RUBRO: PROGRAMA DE DESARROLLO INSTITUCIONAL MUNICIPAL (PRODIM)</t>
  </si>
  <si>
    <t>URBANIZACION</t>
  </si>
  <si>
    <t>PROGRAMA DE DESARROLLO INSTITUCIONAL MUNICIPAL (PRODIM)</t>
  </si>
  <si>
    <t>RUBRO: GASTOS INDIRECTOS</t>
  </si>
  <si>
    <t>GASTO INDIRECTO</t>
  </si>
  <si>
    <t>GASTOS INDIRECTOS</t>
  </si>
  <si>
    <t>MUNICIPIO DE BENITO JUÁREZ</t>
  </si>
  <si>
    <t>TOTAL DE GASTOS INDIRECTOS =</t>
  </si>
  <si>
    <t>H. AYUNTAMIENTO MUNICIPAL CONSTITUCIONAL</t>
  </si>
  <si>
    <t>BENITO JUAREZ, GRO,</t>
  </si>
  <si>
    <t>Clasificación Funcional(Finalidad y Función)</t>
  </si>
  <si>
    <t>Concepto</t>
  </si>
  <si>
    <t>LEGISLACIÓN</t>
  </si>
  <si>
    <t>JUSTICIA</t>
  </si>
  <si>
    <t>COORDINACIÓN DE LA POLÍTICA DE GOBIERNO</t>
  </si>
  <si>
    <t>RELACIONES EXTERIORES</t>
  </si>
  <si>
    <t>ASUNTOS FINANCIEROS Y HACENDARIOS</t>
  </si>
  <si>
    <t>SEGURIDAD NACIONAL</t>
  </si>
  <si>
    <t>ASUNTOS DE ORDEN PÚBLICO Y DE SEGURIDAD INTERIOR</t>
  </si>
  <si>
    <t>OTROS SERVICIOS GENERALES</t>
  </si>
  <si>
    <t>PROTECCIÓN AMBIENTAL</t>
  </si>
  <si>
    <t>VIVIENDA Y SERVICIOS A LA COMUNIDAD</t>
  </si>
  <si>
    <t>SALUD</t>
  </si>
  <si>
    <t>RECREACIÓN, CULTURA Y OTRAS MANIFESTACIONES SOCIALES</t>
  </si>
  <si>
    <t>EDUCACIÓN</t>
  </si>
  <si>
    <t>PROTECCIÓN SOCIAL</t>
  </si>
  <si>
    <t>OTROS ASUNTOS SOCIALES</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</si>
  <si>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</si>
  <si>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</si>
  <si>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</si>
  <si>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</si>
  <si>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</si>
  <si>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</si>
  <si>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</si>
  <si>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</si>
  <si>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</si>
  <si>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TRANSACCIONES DE LA DEUDA PÚBLICA / COSTO FINANCIERO DE LA DEUDA</t>
  </si>
  <si>
    <t>TRANSFERENCIAS,   PARTICIPACIONES   Y   APORTACIONES   ENTRE   DIFERENTES NIVELES Y ÓRDENES DE GOBIERNO</t>
  </si>
  <si>
    <t>SANEAMIENTO DEL SISTEMA FINANCIERO</t>
  </si>
  <si>
    <t>ADEUDOS DE EJERCICIOS FISCALES ANTERIORES</t>
  </si>
  <si>
    <t>Total de Egresos</t>
  </si>
  <si>
    <t>TABULADOR DE SUELDOS DE GASTO CORRIENTE 2023</t>
  </si>
  <si>
    <t>RECLUTAMIENTO</t>
  </si>
  <si>
    <t>ENCARGADA DE RECLUTAMIENTO</t>
  </si>
  <si>
    <t>ENCARGADO DE SISTEMA</t>
  </si>
  <si>
    <t>ENCARGADO DE EVALUACION DEL DESEMPEÑO</t>
  </si>
  <si>
    <t>EVALUACION DEL DESEMPEÑO</t>
  </si>
  <si>
    <t>UNIDAD ADMINISTRATIVA: REG11</t>
  </si>
  <si>
    <t>OFICIAL 02</t>
  </si>
  <si>
    <t>UNIDAD ADMINISTRATIVA: DIF12</t>
  </si>
  <si>
    <t>DIF MUNICIPAL</t>
  </si>
  <si>
    <t>ÁREA DE DISCAPACITADOS</t>
  </si>
  <si>
    <t>UNIDAD ADMINISTRATIVA: SEP13</t>
  </si>
  <si>
    <t>DIRECCION DE SERVICIOS PUBLICOS</t>
  </si>
  <si>
    <t>ASEO AYUNTAMIENTO</t>
  </si>
  <si>
    <t>INSPECTOR DEL RASTRO</t>
  </si>
  <si>
    <t>ASEO ZOCALO ARENAL DE GOMEZ</t>
  </si>
  <si>
    <t>UNIDAD ADMINISTRATIVA: CAT14</t>
  </si>
  <si>
    <t>UNIDAD ADMINISTRATIVA: SAL15</t>
  </si>
  <si>
    <t>UNIDAD ADMINISTRATIVA: DES16</t>
  </si>
  <si>
    <t>DIRECCION DE DESARROLLO SOCIAL</t>
  </si>
  <si>
    <t>UNIDAD ADMINISTRATIVA: DER17</t>
  </si>
  <si>
    <t>DIRECCION DE DESARROLLO RURAL</t>
  </si>
  <si>
    <t>UNIDAD ADMINISTRATIVA: PLA18</t>
  </si>
  <si>
    <t>UNIDAD ADMINISTRATIVA: EDU20</t>
  </si>
  <si>
    <t>MAESTRA HDA. DE CABAÑAS</t>
  </si>
  <si>
    <t>MAESTRA KINDER LAS TUNAS</t>
  </si>
  <si>
    <t>UNIDAD ADMINISTRATIVA: ECO21</t>
  </si>
  <si>
    <t>UNIDAD ADMINISTRATIVA: DEP23</t>
  </si>
  <si>
    <t>INSTRUCTORA DE ZUMBA</t>
  </si>
  <si>
    <t>UNIDAD ADMINISTRATIVA: PRE01</t>
  </si>
  <si>
    <t>SINDICO PROCURADOR MUNICIPAL</t>
  </si>
  <si>
    <t>UNIDAD ADMINISTRATIVA:  SIN02</t>
  </si>
  <si>
    <t>UNIDAD ADMINISTRATIVA: REG03</t>
  </si>
  <si>
    <t>UNIDAD ADMINISTRATIVA: SEG04</t>
  </si>
  <si>
    <t>REGLAMENTOS</t>
  </si>
  <si>
    <t>BONO ANUAL DIA BUROCRATA</t>
  </si>
  <si>
    <t>BONO ANUAL DIA MADRE / PADRE</t>
  </si>
  <si>
    <t>UNIDAD ADMINISTRATIVA: OFM05</t>
  </si>
  <si>
    <t>UNIDAD ADMINISTRATIVA: TES06</t>
  </si>
  <si>
    <t>UNIDAD ADMINISTRATIVA: COI07</t>
  </si>
  <si>
    <t>UNIDAD ADMINISTRATIVA: OBR08</t>
  </si>
  <si>
    <t>DIRECCION DE OBRAS PUBLICAS</t>
  </si>
  <si>
    <t>UNIDAD ADMINISTRATIVA: EVA09</t>
  </si>
  <si>
    <t>SUBDIRECTORA</t>
  </si>
  <si>
    <t>INTENDETE DEL CARCAMO</t>
  </si>
  <si>
    <t xml:space="preserve">CHOFER CAMIONETA </t>
  </si>
  <si>
    <t>INTENDENTE DEL RASTRO</t>
  </si>
  <si>
    <t>ASEO</t>
  </si>
  <si>
    <t xml:space="preserve"> INTENDENTE LIMPIEZA </t>
  </si>
  <si>
    <t>CHOFER CAMIONETA TUNAS</t>
  </si>
  <si>
    <t>CHOFER CAMION COMPACTADOR</t>
  </si>
  <si>
    <t>ELECTRICISTA</t>
  </si>
  <si>
    <t>UNIDAD ADMINISTRATIVA: CUL19</t>
  </si>
  <si>
    <t>BIBLIOTECA DEL PACO</t>
  </si>
  <si>
    <t>BIBLIOTECA ARENAL DE GOMEZ</t>
  </si>
  <si>
    <t>NIÑERA DE KINDER COL. COREA</t>
  </si>
  <si>
    <t>TRABAJADORA SOCIAL CAM 24U</t>
  </si>
  <si>
    <t>UNIDAD ADMINISTRATIVA: MUJ22</t>
  </si>
  <si>
    <t>UNIDAD ADMINISTRATIVA: COM27</t>
  </si>
  <si>
    <t>UNIDAD ADMINISTRATIVA: APO28</t>
  </si>
  <si>
    <t>PROGRAMA DE SEGURIDAD PUBLICA 2023</t>
  </si>
  <si>
    <t>FONDO DE APORTACIONES PARA EL FORTALECIMIENTO DE LOS MUNICIPIOS PARA EL EJERCICIO FISCAL 2023.</t>
  </si>
  <si>
    <t>UNIDAD ADMINISTRATIVA: SEG29</t>
  </si>
  <si>
    <t>UNIDAD ADMINISTRATIVA: PRO30</t>
  </si>
  <si>
    <t>UNIDAD ADMINISTRATIVA:  TRA31</t>
  </si>
  <si>
    <t>DIRECTORA DE TRANSITO</t>
  </si>
  <si>
    <t>UNIDAD ADMINISTRATIVA:  DEL32</t>
  </si>
  <si>
    <t>PRESUPUESTO DE EGRESOS CORRESPONDIENTE AL EJERCICIO FISCAL 2023</t>
  </si>
  <si>
    <t>PRE01</t>
  </si>
  <si>
    <t>MAESTRO DE PINTURA (CC)</t>
  </si>
  <si>
    <t>MAESTRO DE MUSICA (CC)</t>
  </si>
  <si>
    <t>DIRECTORA ACTIVIDADES CIVICAS</t>
  </si>
  <si>
    <t xml:space="preserve"> SIN02</t>
  </si>
  <si>
    <t>SINDICATURA MUNICIPAL</t>
  </si>
  <si>
    <t>REG03</t>
  </si>
  <si>
    <t>SEG04</t>
  </si>
  <si>
    <t>OFM05</t>
  </si>
  <si>
    <t xml:space="preserve"> TES06</t>
  </si>
  <si>
    <t>COI07</t>
  </si>
  <si>
    <t>ORGANO DE CONTROL INTERNO</t>
  </si>
  <si>
    <t>OBR08</t>
  </si>
  <si>
    <t>EVA09</t>
  </si>
  <si>
    <t>REG11</t>
  </si>
  <si>
    <t>DIF12</t>
  </si>
  <si>
    <t>JUEZ CIVICO</t>
  </si>
  <si>
    <t>SEP13</t>
  </si>
  <si>
    <t>CAT14</t>
  </si>
  <si>
    <t>SAL15</t>
  </si>
  <si>
    <t xml:space="preserve"> DES16</t>
  </si>
  <si>
    <t>DER17</t>
  </si>
  <si>
    <t>PLA18</t>
  </si>
  <si>
    <t>CUL19</t>
  </si>
  <si>
    <t>EDU20</t>
  </si>
  <si>
    <t>ECO21</t>
  </si>
  <si>
    <t>MUJ22</t>
  </si>
  <si>
    <t>DEP23</t>
  </si>
  <si>
    <t>COM27</t>
  </si>
  <si>
    <t>DIRECCION DE COMUNICACION SOCIAL Y TRANSPARENCIA</t>
  </si>
  <si>
    <t>DIRECCION DE AGUA POTABLE</t>
  </si>
  <si>
    <t>APO28</t>
  </si>
  <si>
    <t>OFICIALIA MAYOR</t>
  </si>
  <si>
    <t>DIRECCION DEL REGISTRO CIVIL</t>
  </si>
  <si>
    <t>SEG29</t>
  </si>
  <si>
    <t>PRO30</t>
  </si>
  <si>
    <t>TRA31</t>
  </si>
  <si>
    <t>DEL32</t>
  </si>
  <si>
    <t xml:space="preserve"> TOTAL </t>
  </si>
  <si>
    <t>Bono dia de las Madres / Padre</t>
  </si>
  <si>
    <t>RECURSOS FISCALES</t>
  </si>
  <si>
    <t>RECURSOS FEDERALES (PARTICIPACIONES)</t>
  </si>
  <si>
    <t>RECURSOS ESTATALES (FAEISM)</t>
  </si>
  <si>
    <t>2% NOMINAS</t>
  </si>
  <si>
    <t>Otros Impuestos y Derechos. (CONAGUA)</t>
  </si>
  <si>
    <t>proyecto de instalacion de aires acondicionado en instalaciones del H. Ayuntamiento</t>
  </si>
  <si>
    <t>Remodelacion y mantenimiento de instalaciones del H. Ayuntamiento</t>
  </si>
  <si>
    <t>Remodelacion y mantenimiento de instalaciones de Seguridad Publica</t>
  </si>
  <si>
    <t>diferencias g.c.</t>
  </si>
  <si>
    <t>diferencia fortamun</t>
  </si>
  <si>
    <t>diferencia FAISM_DF</t>
  </si>
  <si>
    <t>E J E R C I C I O      F I S C A L          2 0 2 3</t>
  </si>
  <si>
    <t>CORRIENTE</t>
  </si>
  <si>
    <t>CAPITAL</t>
  </si>
  <si>
    <t>GASTO</t>
  </si>
  <si>
    <t xml:space="preserve">PRESUPUESTO DE EGRESOS </t>
  </si>
  <si>
    <t>EJERCICIO FISCAL 2023.</t>
  </si>
  <si>
    <t>UNIDAD ADMINISTRATIVA</t>
  </si>
  <si>
    <t>CLASIFICACION ADMINISTRATIVA:</t>
  </si>
  <si>
    <t>1.1.</t>
  </si>
  <si>
    <t>2.2.</t>
  </si>
  <si>
    <t>3.3.</t>
  </si>
  <si>
    <t>1.2.</t>
  </si>
  <si>
    <t>1.3.</t>
  </si>
  <si>
    <t>1.4.</t>
  </si>
  <si>
    <t>1.5.</t>
  </si>
  <si>
    <t>1.6.</t>
  </si>
  <si>
    <t>1.7.</t>
  </si>
  <si>
    <t>1.8.</t>
  </si>
  <si>
    <t xml:space="preserve">2 DESARROLLO SOCIAL </t>
  </si>
  <si>
    <t xml:space="preserve">1 GOBIERNO </t>
  </si>
  <si>
    <t>2.1.</t>
  </si>
  <si>
    <t>2.3.</t>
  </si>
  <si>
    <t>2.4.</t>
  </si>
  <si>
    <t>2.5.</t>
  </si>
  <si>
    <t>2.6.</t>
  </si>
  <si>
    <t>2.7.</t>
  </si>
  <si>
    <t>3 DESARROLLO ECONÓMICO</t>
  </si>
  <si>
    <t>3.1.</t>
  </si>
  <si>
    <t>3.2.</t>
  </si>
  <si>
    <t>3.4.</t>
  </si>
  <si>
    <t>3.5.</t>
  </si>
  <si>
    <t>3.6.</t>
  </si>
  <si>
    <t>3.7.</t>
  </si>
  <si>
    <t>3.8.</t>
  </si>
  <si>
    <t>3.9.</t>
  </si>
  <si>
    <t>4 OTRAS NO CLASIFICADAS EN FUNCIONES ANTERIORES</t>
  </si>
  <si>
    <t>4.2.</t>
  </si>
  <si>
    <t>4.3.</t>
  </si>
  <si>
    <t>4.4.</t>
  </si>
  <si>
    <t>Importe</t>
  </si>
  <si>
    <t>DE</t>
  </si>
  <si>
    <t>HASTA</t>
  </si>
  <si>
    <t>PERCEPCIONES ANUALES BRUTAS</t>
  </si>
  <si>
    <t xml:space="preserve">BIBLIOTECA </t>
  </si>
  <si>
    <t>RESUMEN DE PERSONAL DE CONFIANZA Y SINDICALIZADOS 2023</t>
  </si>
  <si>
    <t>ANUAL</t>
  </si>
  <si>
    <t>ENERO</t>
  </si>
  <si>
    <t>FEBRERO</t>
  </si>
  <si>
    <t>MARZO</t>
  </si>
  <si>
    <t>ABRIL</t>
  </si>
  <si>
    <t>MAYO</t>
  </si>
  <si>
    <t>JUNIO</t>
  </si>
  <si>
    <t>JULIO</t>
  </si>
  <si>
    <t>AGOSTO</t>
  </si>
  <si>
    <t>SEPTIEMBRE</t>
  </si>
  <si>
    <t>OCTUBRE</t>
  </si>
  <si>
    <t>NOVIEMBRE</t>
  </si>
  <si>
    <t>DICIEMBRE</t>
  </si>
  <si>
    <t>Otras prestaciones Sociales y Economicas</t>
  </si>
  <si>
    <t>Productos Quimicos, Farmaceuticos y de Laboratorio</t>
  </si>
  <si>
    <t>Herramientas, Refacciones y Accesorios Menores</t>
  </si>
  <si>
    <t>Servicios de Comunicación Social y Publicidad</t>
  </si>
  <si>
    <t>Servicios Oficiales</t>
  </si>
  <si>
    <t>Bienes Muebles, Inmuebles e Intangibles</t>
  </si>
  <si>
    <t>CALENDARIO DE PRESUPUESTO DE EGRESOS DEL EJERCICIO FISCAL 2023</t>
  </si>
  <si>
    <t>V A R I A C I Ó N</t>
  </si>
  <si>
    <t>C O N C E P T O</t>
  </si>
  <si>
    <t>ABSOLUTA</t>
  </si>
  <si>
    <t>%</t>
  </si>
  <si>
    <t xml:space="preserve">T     O     T     A     L </t>
  </si>
  <si>
    <t>TRANSFERENCIAS, ASIGNACIONES, SUBSIDIOS Y OTRAS AYUDAS</t>
  </si>
  <si>
    <t>INVERSIONES FINANCIERAS Y OTRAS PROVISIONES</t>
  </si>
  <si>
    <t>PARTICIPACIONES Y APORTACIONES</t>
  </si>
  <si>
    <t>2.9</t>
  </si>
  <si>
    <t>MUNICIPIO DE BENITO JUAREZ, GUERRERO</t>
  </si>
  <si>
    <t>PRESUPUESTO DE EGRESOS PARA EL EJERCICIO 2023</t>
  </si>
  <si>
    <t>COMPARATIVO DE LOS EGRESOS REALES 2022 CONTRA LO PRESUPUESTADO PARA EL MISMO EJERCICIO</t>
  </si>
  <si>
    <t>COMPARATIVO DEL PRESUPUESTO DE EGRESOS 2023 CONTRA LOS EGRESOS REALES 2022</t>
  </si>
  <si>
    <t>COMPARATIVO PRESUPUESTAL DE LOS EGRESOS 2022 CONTRA LOS EGRESOS 2023</t>
  </si>
  <si>
    <t>EGRESOS - REALES ENE - DIC 2022</t>
  </si>
  <si>
    <t>PRESUPUESTO DE EGRESOS 2023</t>
  </si>
  <si>
    <t>PRESUPUESTO DE EGRESOS 2022</t>
  </si>
  <si>
    <t>12</t>
  </si>
  <si>
    <t>GUERRERO</t>
  </si>
  <si>
    <t>12 31111</t>
  </si>
  <si>
    <t>ORGANO EJECUTIVO MUNICIPAL (AYUNTAMIENTO)</t>
  </si>
  <si>
    <t>12 31111 6</t>
  </si>
  <si>
    <t>SECTOR PÚBLICO MUNICIPAL</t>
  </si>
  <si>
    <t>12 31111 6 M15</t>
  </si>
  <si>
    <t>BENITO JUAREZ</t>
  </si>
  <si>
    <t>PRESTACION DE SERVICIOS PUBLICOS</t>
  </si>
  <si>
    <t>SUELDOS BASE</t>
  </si>
  <si>
    <t>15 - RECURSOS FEDERALES</t>
  </si>
  <si>
    <t>SUELDOS Y SALARIOS</t>
  </si>
  <si>
    <t>EJERCICIO 2022</t>
  </si>
  <si>
    <t>SUELDO BASE PERSONAL PERMANENTE</t>
  </si>
  <si>
    <t>SUELDO BASE PERSONAL DE CONFIANZA</t>
  </si>
  <si>
    <t>PRIMAS DE VACACIONES Y DOMINICAL</t>
  </si>
  <si>
    <t>PRIMAS DE VACACIONAL</t>
  </si>
  <si>
    <t>AGUINALDO O GRATIFICACIÓN DE FIN DE AÑO</t>
  </si>
  <si>
    <t>AGUINALDO</t>
  </si>
  <si>
    <t>COMPENSACIONES ADICIONALES POR SERVICIOS ESPECIALES</t>
  </si>
  <si>
    <t>COMPENSACIONES DE NÓMINA</t>
  </si>
  <si>
    <t>COMBUSTIBLES, LUBRICANTES Y ADITIVOS PARA VEHÍCULOS TERRESTRES, AÉREOS, MARÍTIMOS, LACUSTRES Y FLUVIALES DESTINADOS A SERVICIOS PÚBLICOS Y LA OPERACIÓN DE PROGRAMAS PÚBLICOS</t>
  </si>
  <si>
    <t>COMPRA DE BIENES Y SERVICIOS</t>
  </si>
  <si>
    <t>12 31111 6 M15 APO28</t>
  </si>
  <si>
    <t>DIRECCIÓN DE AGUA POTABLE</t>
  </si>
  <si>
    <t>12 31111 6 M15 APO28 223</t>
  </si>
  <si>
    <t>ABASTECIMIENTO DE AGUA</t>
  </si>
  <si>
    <t>12 31111 6 M15 APO28 223 E</t>
  </si>
  <si>
    <t>12 31111 6 M15 APO28 223 E 1</t>
  </si>
  <si>
    <t>12 31111 6 M15 APO28 223 E 1 11301</t>
  </si>
  <si>
    <t>12 31111 6 M15 APO28 223 E 1 11301 15</t>
  </si>
  <si>
    <t>12 31111 6 M15 APO28 223 E 1 11301 15 2111100</t>
  </si>
  <si>
    <t>12 31111 6 M15 APO28 223 E 1 11301 15 2111100 2022</t>
  </si>
  <si>
    <t>12 31111 6 M15 APO28 223 E 1 11301 15 2111100 2022 28010101</t>
  </si>
  <si>
    <t>PROYECTOS, PLANEACCION Y COORDINACIÓN PARA EL DESARROLLO DE INFRAESTRUCTURA CONVENCIONAL</t>
  </si>
  <si>
    <t>12 31111 6 M15 APO28 223 E 1 11301 15 2111100 2022 28010101 001</t>
  </si>
  <si>
    <t>12 31111 6 M15 APO28 223 E 1 11301 15 2111100 2022 28010101 001 001</t>
  </si>
  <si>
    <t>12 31111 6 M15 APO28 223 E 1 11302</t>
  </si>
  <si>
    <t>12 31111 6 M15 APO28 223 E 1 11302 15</t>
  </si>
  <si>
    <t>12 31111 6 M15 APO28 223 E 1 11302 15 2111100</t>
  </si>
  <si>
    <t>12 31111 6 M15 APO28 223 E 1 11302 15 2111100 2022</t>
  </si>
  <si>
    <t>12 31111 6 M15 APO28 223 E 1 11302 15 2111100 2022 28010102</t>
  </si>
  <si>
    <t>INSPECCIONES DE FUNCIONAMIENTO DEL SISTEMA DE AGUA POTABLE</t>
  </si>
  <si>
    <t>12 31111 6 M15 APO28 223 E 1 11302 15 2111100 2022 28010102 001 001</t>
  </si>
  <si>
    <t>12 31111 6 M15 APO28 223 E 1 13201</t>
  </si>
  <si>
    <t>12 31111 6 M15 APO28 223 E 1 13201 15</t>
  </si>
  <si>
    <t>12 31111 6 M15 APO28 223 E 1 13201 15 2111100</t>
  </si>
  <si>
    <t>12 31111 6 M15 APO28 223 E 1 13201 15 2111100 2022</t>
  </si>
  <si>
    <t>12 31111 6 M15 APO28 223 E 1 13201 15 2111100 2022 28010103</t>
  </si>
  <si>
    <t>DAR MANTENIMIENTO PREVENTIVO A LAS FUENTES DE ABASTECIMIENTO DE AGUA POTABLE.</t>
  </si>
  <si>
    <t>12 31111 6 M15 APO28 223 E 1 13201 15 2111100 2022 28010103 001</t>
  </si>
  <si>
    <t>12 31111 6 M15 APO28 223 E 1 13201 15 2111100 2022 28010103 001 001</t>
  </si>
  <si>
    <t>12 31111 6 M15 APO28 223 E 1 13202</t>
  </si>
  <si>
    <t>12 31111 6 M15 APO28 223 E 1 13202 15</t>
  </si>
  <si>
    <t>12 31111 6 M15 APO28 223 E 1 13202 15 2111100</t>
  </si>
  <si>
    <t>12 31111 6 M15 APO28 223 E 1 13202 15 2111100 2022</t>
  </si>
  <si>
    <t>12 31111 6 M15 APO28 223 E 1 13202 15 2111100 2022 28010104</t>
  </si>
  <si>
    <t>LIMPIEZA DE TANQUES DE ALMACENAMIENTO.</t>
  </si>
  <si>
    <t>12 31111 6 M15 APO28 223 E 1 13202 15 2111100 2022 28010104 001</t>
  </si>
  <si>
    <t>12 31111 6 M15 APO28 223 E 1 13202 15 2111100 2022 28010104 001 001</t>
  </si>
  <si>
    <t>12 31111 6 M15 APO28 223 E 1 13407</t>
  </si>
  <si>
    <t>12 31111 6 M15 APO28 223 E 1 13407 15</t>
  </si>
  <si>
    <t>12 31111 6 M15 APO28 223 E 1 13407 15 2111100</t>
  </si>
  <si>
    <t>12 31111 6 M15 APO28 223 E 1 13407 15 2111100 2022</t>
  </si>
  <si>
    <t>12 31111 6 M15 APO28 223 E 1 13407 15 2111100 2022 28010101</t>
  </si>
  <si>
    <t>12 31111 6 M15 APO28 223 E 1 13407 15 2111100 2022 28010101 001</t>
  </si>
  <si>
    <t>12 31111 6 M15 APO28 223 E 1 13407 15 2111100 2022 28010101 001 001</t>
  </si>
  <si>
    <t>xxx CUENTA FALTANTE xxx</t>
  </si>
  <si>
    <t>12 31111 6 M15 APO28 223 E 1 21401</t>
  </si>
  <si>
    <t>MATERIALES Y ÚTILES CONSUMIBLES PARA EL PROCESAMIENTO EN EQUIPOS Y BIENES INFORMÁTICOS</t>
  </si>
  <si>
    <t>12 31111 6 M15 APO28 223 E 1 21401 15</t>
  </si>
  <si>
    <t>12 31111 6 M15 APO28 223 E 1 21401 15 2112000</t>
  </si>
  <si>
    <t>12 31111 6 M15 APO28 223 E 1 21401 15 2112000 2022</t>
  </si>
  <si>
    <t>DE COMPUTO</t>
  </si>
  <si>
    <t>OTROS MATERIALES Y ARTÍCULOS DE CONSTRUCCIÓN Y REPARACIÓN</t>
  </si>
  <si>
    <t>SERVICIO DE ENERGÍA ELÉCTRICA</t>
  </si>
  <si>
    <t>SERVICIO DE ENERGIA ELECTRICA</t>
  </si>
  <si>
    <t>GASTO DE CAPITAL</t>
  </si>
  <si>
    <t>EQUIPO DE TECNOLOGÍA DE LA INFORMACIÓN Y COMUNICACIONES</t>
  </si>
  <si>
    <t>CULTURA</t>
  </si>
  <si>
    <t>12 31111 6 M15 CAT14</t>
  </si>
  <si>
    <t>12 31111 6 M15 CAT14 181</t>
  </si>
  <si>
    <t>SERVICIOS REGISTRALES, ADMINISTRATIVOS Y PATRIMONIALES</t>
  </si>
  <si>
    <t>12 31111 6 M15 CAT14 181 E</t>
  </si>
  <si>
    <t>12 31111 6 M15 CAT14 181 E 1</t>
  </si>
  <si>
    <t>SUMINISTRAR, DIFUNDIR Y FACILITAR EL ACCESO A LA INFORMACIÓN CATASTRAL A LOS CIUDADANOS.</t>
  </si>
  <si>
    <t>12 31111 6 M15 CAT14 181 E 1 11302</t>
  </si>
  <si>
    <t>12 31111 6 M15 CAT14 181 E 1 11302 15</t>
  </si>
  <si>
    <t>12 31111 6 M15 CAT14 181 E 1 11302 15 2111100</t>
  </si>
  <si>
    <t>12 31111 6 M15 CAT14 181 E 1 11302 15 2111100 2022</t>
  </si>
  <si>
    <t>12 31111 6 M15 CAT14 181 E 1 11302 15 2111100 2022 14010101</t>
  </si>
  <si>
    <t>12 31111 6 M15 CAT14 181 E 1 11302 15 2111100 2022 14010101 001</t>
  </si>
  <si>
    <t>12 31111 6 M15 CAT14 181 E 1 11302 15 2111100 2022 14010101 001 001</t>
  </si>
  <si>
    <t>12 31111 6 M15 CAT14 181 E 1 13201</t>
  </si>
  <si>
    <t>12 31111 6 M15 CAT14 181 E 1 13201 15</t>
  </si>
  <si>
    <t>12 31111 6 M15 CAT14 181 E 1 13201 15 2111100</t>
  </si>
  <si>
    <t>12 31111 6 M15 CAT14 181 E 1 13201 15 2111100 2022</t>
  </si>
  <si>
    <t>12 31111 6 M15 CAT14 181 E 1 13201 15 2111100 2022 14010102</t>
  </si>
  <si>
    <t>ACTUALIZAR LAS TABLAS DE VALORES</t>
  </si>
  <si>
    <t>12 31111 6 M15 CAT14 181 E 1 13201 15 2111100 2022 14010102 001</t>
  </si>
  <si>
    <t>12 31111 6 M15 CAT14 181 E 1 13201 15 2111100 2022 14010102 001 001</t>
  </si>
  <si>
    <t>12 31111 6 M15 CAT14 181 E 1 13202</t>
  </si>
  <si>
    <t>12 31111 6 M15 CAT14 181 E 1 13202 15</t>
  </si>
  <si>
    <t>12 31111 6 M15 CAT14 181 E 1 13202 15 2111100</t>
  </si>
  <si>
    <t>12 31111 6 M15 CAT14 181 E 1 13202 15 2111100 2022</t>
  </si>
  <si>
    <t>12 31111 6 M15 CAT14 181 E 1 13202 15 2111100 2022 14010102</t>
  </si>
  <si>
    <t>12 31111 6 M15 CAT14 181 E 1 13202 15 2111100 2022 14010102 001</t>
  </si>
  <si>
    <t>12 31111 6 M15 CAT14 181 E 1 13202 15 2111100 2022 14010102 001 001</t>
  </si>
  <si>
    <t>12 31111 6 M15 CAT14 181 E 1 13407</t>
  </si>
  <si>
    <t>12 31111 6 M15 CAT14 181 E 1 13407 15</t>
  </si>
  <si>
    <t>12 31111 6 M15 CAT14 181 E 1 13407 15 2111100</t>
  </si>
  <si>
    <t>12 31111 6 M15 CAT14 181 E 1 13407 15 2111100 2022</t>
  </si>
  <si>
    <t>12 31111 6 M15 CAT14 181 E 1 13407 15 2111100 2022 14010103</t>
  </si>
  <si>
    <t>DETERMINAR Y GESTIONAR EL COBRO DEL IMPUESTO PREDIAL</t>
  </si>
  <si>
    <t>12 31111 6 M15 CAT14 181 E 1 13407 15 2111100 2022 14010103 001</t>
  </si>
  <si>
    <t>12 31111 6 M15 CAT14 181 E 1 13407 15 2111100 2022 14010103 001 001</t>
  </si>
  <si>
    <t>12 31111 6 M15 CAT14 181 E 1 21101</t>
  </si>
  <si>
    <t>MATERIALES Y ÚTILES DE OFICINA</t>
  </si>
  <si>
    <t>12 31111 6 M15 CAT14 181 E 1 21101 15</t>
  </si>
  <si>
    <t>12 31111 6 M15 CAT14 181 E 1 21101 15 2112000</t>
  </si>
  <si>
    <t>12 31111 6 M15 CAT14 181 E 1 21101 15 2112000 2022</t>
  </si>
  <si>
    <t>12 31111 6 M15 CAT14 181 E 1 21101 15 2112000 2022 14010103</t>
  </si>
  <si>
    <t>12 31111 6 M15 CAT14 181 E 1 21101 15 2112000 2022 14010103 001</t>
  </si>
  <si>
    <t>12 31111 6 M15 CAT14 181 E 1 21101 15 2112000 2022 14010103 001 001</t>
  </si>
  <si>
    <t>12 31111 6 M15 COI07</t>
  </si>
  <si>
    <t>12 31111 6 M15 COI07 112</t>
  </si>
  <si>
    <t>FISCALIZACIÓN</t>
  </si>
  <si>
    <t>12 31111 6 M15 COI07 112 E</t>
  </si>
  <si>
    <t>12 31111 6 M15 COI07 112 E 1</t>
  </si>
  <si>
    <t>SUPERVISIÓN DEL CUMPLIMIENTO DE LAS OBLIGACIONES DE LOS SERVIDORES PÚBLICOS.</t>
  </si>
  <si>
    <t>12 31111 6 M15 COI07 112 E 1 11302</t>
  </si>
  <si>
    <t>12 31111 6 M15 COI07 112 E 1 11302 15</t>
  </si>
  <si>
    <t>12 31111 6 M15 COI07 112 E 1 11302 15 2111100</t>
  </si>
  <si>
    <t>12 31111 6 M15 COI07 112 E 1 11302 15 2111100 2022</t>
  </si>
  <si>
    <t>12 31111 6 M15 COI07 112 E 1 11302 15 2111100 2022 07010102</t>
  </si>
  <si>
    <t>CONTROL Y SEGUIMIENTO A LOS TRABAJOS DEL ÓRGANO DE CONTROL INTERNO</t>
  </si>
  <si>
    <t>12 31111 6 M15 COI07 112 E 1 11302 15 2111100 2022 07010102 001</t>
  </si>
  <si>
    <t>12 31111 6 M15 COI07 112 E 1 11302 15 2111100 2022 07010102 001 001</t>
  </si>
  <si>
    <t>12 31111 6 M15 COI07 112 E 1 13201</t>
  </si>
  <si>
    <t>12 31111 6 M15 COI07 112 E 1 13201 15</t>
  </si>
  <si>
    <t>12 31111 6 M15 COI07 112 E 1 13201 15 2111100</t>
  </si>
  <si>
    <t>12 31111 6 M15 COI07 112 E 1 13201 15 2111100 2022</t>
  </si>
  <si>
    <t>12 31111 6 M15 COI07 112 E 1 13201 15 2111100 2022 07010101</t>
  </si>
  <si>
    <t>12 31111 6 M15 COI07 112 E 1 13201 15 2111100 2022 07010101 001</t>
  </si>
  <si>
    <t>12 31111 6 M15 COI07 112 E 1 13201 15 2111100 2022 07010101 001 001</t>
  </si>
  <si>
    <t>12 31111 6 M15 COI07 112 E 1 13202</t>
  </si>
  <si>
    <t>12 31111 6 M15 COI07 112 E 1 13202 15</t>
  </si>
  <si>
    <t>12 31111 6 M15 COI07 112 E 1 13202 15 2111100</t>
  </si>
  <si>
    <t>12 31111 6 M15 COI07 112 E 1 13202 15 2111100 2022</t>
  </si>
  <si>
    <t>12 31111 6 M15 COI07 112 E 1 13202 15 2111100 2022 07010102</t>
  </si>
  <si>
    <t>12 31111 6 M15 COI07 112 E 1 13202 15 2111100 2022 07010102 001</t>
  </si>
  <si>
    <t>12 31111 6 M15 COI07 112 E 1 13202 15 2111100 2022 07010102 001 001</t>
  </si>
  <si>
    <t>12 31111 6 M15 COI07 112 E 1 13407</t>
  </si>
  <si>
    <t>12 31111 6 M15 COI07 112 E 1 13407 15</t>
  </si>
  <si>
    <t>12 31111 6 M15 COI07 112 E 1 13407 15 2111100</t>
  </si>
  <si>
    <t>12 31111 6 M15 COI07 112 E 1 13407 15 2111100 2022</t>
  </si>
  <si>
    <t>12 31111 6 M15 COI07 112 E 1 13407 15 2111100 2022 07010201</t>
  </si>
  <si>
    <t>ELABORACIÓN DEL PROCEDIMIENTO DE ATENCIÓN A QUEJAS O DENUNCIAS</t>
  </si>
  <si>
    <t>12 31111 6 M15 COI07 112 E 1 13407 15 2111100 2022 07010201 001</t>
  </si>
  <si>
    <t>12 31111 6 M15 COI07 112 E 1 13407 15 2111100 2022 07010201 001 001</t>
  </si>
  <si>
    <t>12 31111 6 M15 COI07 112 E 1 26102</t>
  </si>
  <si>
    <t>12 31111 6 M15 COI07 112 E 1 26102 15</t>
  </si>
  <si>
    <t>12 31111 6 M15 COI07 112 E 1 26102 15 2112000</t>
  </si>
  <si>
    <t>12 31111 6 M15 COI07 112 E 1 26102 15 2112000 2022</t>
  </si>
  <si>
    <t>12 31111 6 M15 COI07 112 E 1 26102 15 2112000 2022 07010101</t>
  </si>
  <si>
    <t>12 31111 6 M15 COI07 112 E 1 26102 15 2112000 2022 07010101 001</t>
  </si>
  <si>
    <t>12 31111 6 M15 COI07 112 E 1 26102 15 2112000 2022 07010101 001 001</t>
  </si>
  <si>
    <t>12 31111 6 M15 COI07 112 E 1 37504</t>
  </si>
  <si>
    <t>VIÁTICOS NACIONALES PARA SERVIDORES PÚBLICOS EN EL DESEMPEÑO DE FUNCIONES OFICIALES</t>
  </si>
  <si>
    <t>12 31111 6 M15 COI07 112 E 1 37504 15</t>
  </si>
  <si>
    <t>12 31111 6 M15 COI07 112 E 1 37504 15 2112000</t>
  </si>
  <si>
    <t>12 31111 6 M15 COI07 112 E 1 37504 15 2112000 2022</t>
  </si>
  <si>
    <t>12 31111 6 M15 COI07 112 E 1 37504 15 2112000 2022 07010102</t>
  </si>
  <si>
    <t>12 31111 6 M15 COI07 112 E 1 37504 15 2112000 2022 07010102 001</t>
  </si>
  <si>
    <t>12 31111 6 M15 COI07 112 E 1 37504 15 2112000 2022 07010102 001 001</t>
  </si>
  <si>
    <t>12 31111 6 M15 COM27</t>
  </si>
  <si>
    <t>DIRECCIÓN DE COMUNICACIÓN SOCIAL</t>
  </si>
  <si>
    <t>12 31111 6 M15 COM27 183</t>
  </si>
  <si>
    <t>SERVICIOS DE COMUNICACIÓN Y MEDIOS</t>
  </si>
  <si>
    <t>12 31111 6 M15 COM27 183 E</t>
  </si>
  <si>
    <t>12 31111 6 M15 COM27 183 E 1</t>
  </si>
  <si>
    <t>DAR A CONOCER A LOS MEDIOS DE COMUNICACIÓN LA INFORMACIÓN QUE SE PUBLICARÁ</t>
  </si>
  <si>
    <t>12 31111 6 M15 COM27 183 E 1 11302</t>
  </si>
  <si>
    <t>12 31111 6 M15 COM27 183 E 1 11302 15</t>
  </si>
  <si>
    <t>12 31111 6 M15 COM27 183 E 1 11302 15 2111100</t>
  </si>
  <si>
    <t>12 31111 6 M15 COM27 183 E 1 11302 15 2111100 2022</t>
  </si>
  <si>
    <t>12 31111 6 M15 COM27 183 E 1 11302 15 2111100 2022 27010102</t>
  </si>
  <si>
    <t>DARLE SEGUIMIENTO A LAS PUBLICACIONES QUE INVOLUCREN AL AYUNTAMIENTO</t>
  </si>
  <si>
    <t>12 31111 6 M15 COM27 183 E 1 11302 15 2111100 2022 27010102 001</t>
  </si>
  <si>
    <t>12 31111 6 M15 COM27 183 E 1 11302 15 2111100 2022 27010102 001 001</t>
  </si>
  <si>
    <t>12 31111 6 M15 COM27 183 E 1 13201</t>
  </si>
  <si>
    <t>12 31111 6 M15 COM27 183 E 1 13201 15</t>
  </si>
  <si>
    <t>12 31111 6 M15 COM27 183 E 1 13201 15 2111100</t>
  </si>
  <si>
    <t>12 31111 6 M15 COM27 183 E 1 13201 15 2111100 2022</t>
  </si>
  <si>
    <t>12 31111 6 M15 COM27 183 E 1 13201 15 2111100 2022 27010103</t>
  </si>
  <si>
    <t>ENVÍO DE BOLETINES INFORMATIVOS A MEDIOS DE COMUNICACIÓN.</t>
  </si>
  <si>
    <t>12 31111 6 M15 COM27 183 E 1 13201 15 2111100 2022 27010103 001</t>
  </si>
  <si>
    <t>12 31111 6 M15 COM27 183 E 1 13201 15 2111100 2022 27010103 001 001</t>
  </si>
  <si>
    <t>12 31111 6 M15 COM27 183 E 1 13202</t>
  </si>
  <si>
    <t>12 31111 6 M15 COM27 183 E 1 13202 15</t>
  </si>
  <si>
    <t>12 31111 6 M15 COM27 183 E 1 13202 15 2111100</t>
  </si>
  <si>
    <t>12 31111 6 M15 COM27 183 E 1 13202 15 2111100 2022</t>
  </si>
  <si>
    <t>12 31111 6 M15 COM27 183 E 1 13202 15 2111100 2022 27010104</t>
  </si>
  <si>
    <t>INTEGRAR INFORMACIÓN, CUBRIR EVENTOS Y PUBLICAR EN REDES SOCIALES.</t>
  </si>
  <si>
    <t>12 31111 6 M15 COM27 183 E 1 13202 15 2111100 2022 27010104 001</t>
  </si>
  <si>
    <t>12 31111 6 M15 COM27 183 E 1 13202 15 2111100 2022 27010104 001 001</t>
  </si>
  <si>
    <t>12 31111 6 M15 COM27 183 E 1 13407</t>
  </si>
  <si>
    <t>12 31111 6 M15 COM27 183 E 1 13407 15</t>
  </si>
  <si>
    <t>12 31111 6 M15 COM27 183 E 1 13407 15 2111100</t>
  </si>
  <si>
    <t>12 31111 6 M15 COM27 183 E 1 13407 15 2111100 2022</t>
  </si>
  <si>
    <t>12 31111 6 M15 COM27 183 E 1 13407 15 2111100 2022 27010101</t>
  </si>
  <si>
    <t>12 31111 6 M15 COM27 183 E 1 13407 15 2111100 2022 27010101 001</t>
  </si>
  <si>
    <t>12 31111 6 M15 COM27 183 E 1 13407 15 2111100 2022 27010101 001 001</t>
  </si>
  <si>
    <t>MATERIAL DE LIMPIEZA</t>
  </si>
  <si>
    <t>VESTUARIO Y UNIFORMES</t>
  </si>
  <si>
    <t>12 31111 6 M15 CUL19</t>
  </si>
  <si>
    <t>12 31111 6 M15 CUL19 242</t>
  </si>
  <si>
    <t>12 31111 6 M15 CUL19 242 E</t>
  </si>
  <si>
    <t>12 31111 6 M15 CUL19 242 E 1</t>
  </si>
  <si>
    <t>APOYO AL DESARROLLO DE CULTURA Y ARTE</t>
  </si>
  <si>
    <t>12 31111 6 M15 CUL19 242 E 1 11302</t>
  </si>
  <si>
    <t>12 31111 6 M15 CUL19 242 E 1 11302 15</t>
  </si>
  <si>
    <t>12 31111 6 M15 CUL19 242 E 1 11302 15 2111100</t>
  </si>
  <si>
    <t>12 31111 6 M15 CUL19 242 E 1 11302 15 2111100 2022</t>
  </si>
  <si>
    <t>12 31111 6 M15 CUL19 242 E 1 11302 15 2111100 2022 19010102</t>
  </si>
  <si>
    <t>EVENTOS DE PROMOCIÓN Y DIFUSIÓN DEL ARTE Y LA CULTURA DE NUESTRO MUNICIPIO</t>
  </si>
  <si>
    <t>12 31111 6 M15 CUL19 242 E 1 11302 15 2111100 2022 19010102 001</t>
  </si>
  <si>
    <t>12 31111 6 M15 CUL19 242 E 1 11302 15 2111100 2022 19010102 001 001</t>
  </si>
  <si>
    <t>12 31111 6 M15 CUL19 242 E 1 13201</t>
  </si>
  <si>
    <t>12 31111 6 M15 CUL19 242 E 1 13201 15</t>
  </si>
  <si>
    <t>12 31111 6 M15 CUL19 242 E 1 13201 15 2111100</t>
  </si>
  <si>
    <t>12 31111 6 M15 CUL19 242 E 1 13201 15 2111100 2022</t>
  </si>
  <si>
    <t>12 31111 6 M15 CUL19 242 E 1 13201 15 2111100 2022 19010103</t>
  </si>
  <si>
    <t>LLEVAR A CABO CURSOS Y TALLERES DE FORMACIÓN CULTURAL</t>
  </si>
  <si>
    <t>12 31111 6 M15 CUL19 242 E 1 13201 15 2111100 2022 19010103 001</t>
  </si>
  <si>
    <t>12 31111 6 M15 CUL19 242 E 1 13201 15 2111100 2022 19010103 001 001</t>
  </si>
  <si>
    <t>12 31111 6 M15 CUL19 242 E 1 13202</t>
  </si>
  <si>
    <t>12 31111 6 M15 CUL19 242 E 1 13202 15</t>
  </si>
  <si>
    <t>12 31111 6 M15 CUL19 242 E 1 13202 15 2111100</t>
  </si>
  <si>
    <t>12 31111 6 M15 CUL19 242 E 1 13202 15 2111100 2022</t>
  </si>
  <si>
    <t>12 31111 6 M15 CUL19 242 E 1 13202 15 2111100 2022 19010104</t>
  </si>
  <si>
    <t>CAPACITAR A PERSONAS PARA GENERAR CONOCIMIENTOS Y HABILIDADES ARTÍSTICAS Y CULTURALES</t>
  </si>
  <si>
    <t>12 31111 6 M15 CUL19 242 E 1 13202 15 2111100 2022 19010104 001</t>
  </si>
  <si>
    <t>12 31111 6 M15 CUL19 242 E 1 13202 15 2111100 2022 19010104 001 001</t>
  </si>
  <si>
    <t>12 31111 6 M15 CUL19 242 E 1 13407</t>
  </si>
  <si>
    <t>12 31111 6 M15 CUL19 242 E 1 13407 15</t>
  </si>
  <si>
    <t>12 31111 6 M15 CUL19 242 E 1 13407 15 2111100</t>
  </si>
  <si>
    <t>12 31111 6 M15 CUL19 242 E 1 13407 15 2111100 2022</t>
  </si>
  <si>
    <t>12 31111 6 M15 CUL19 242 E 1 13407 15 2111100 2022 19010105</t>
  </si>
  <si>
    <t>PRESENTACIÓN DE ESPECTÁCULOS CULTURALES MUSICALES, DE DANZA, TEATRO Y EXPOSICIONES FOTOGRÁFICAS</t>
  </si>
  <si>
    <t>12 31111 6 M15 CUL19 242 E 1 13407 15 2111100 2022 19010105 001</t>
  </si>
  <si>
    <t>12 31111 6 M15 CUL19 242 E 1 13407 15 2111100 2022 19010105 001 001</t>
  </si>
  <si>
    <t>12 31111 6 M15 CUL19 242 E 1 21101</t>
  </si>
  <si>
    <t>12 31111 6 M15 CUL19 242 E 1 21101 15</t>
  </si>
  <si>
    <t>12 31111 6 M15 CUL19 242 E 1 21101 15 2112000</t>
  </si>
  <si>
    <t>12 31111 6 M15 CUL19 242 E 1 21101 15 2112000 2022</t>
  </si>
  <si>
    <t>12 31111 6 M15 CUL19 242 E 1 21101 15 2112000 2022 19010101</t>
  </si>
  <si>
    <t>12 31111 6 M15 CUL19 242 E 1 21101 15 2112000 2022 19010101 001</t>
  </si>
  <si>
    <t>12 31111 6 M15 CUL19 242 E 1 21101 15 2112000 2022 19010101 001 001</t>
  </si>
  <si>
    <t>MATERIALES, ÚTILES Y EQUIPOS MENORES DE OFICINA</t>
  </si>
  <si>
    <t>12 31111 6 M15 DEP23</t>
  </si>
  <si>
    <t>12 31111 6 M15 DEP23 241</t>
  </si>
  <si>
    <t>DEPORTE Y RECREACIÓN</t>
  </si>
  <si>
    <t>12 31111 6 M15 DEP23 241 E</t>
  </si>
  <si>
    <t>12 31111 6 M15 DEP23 241 E 1</t>
  </si>
  <si>
    <t>ALTA ACTIVIDAD FÍSICA</t>
  </si>
  <si>
    <t>12 31111 6 M15 DEP23 241 E 1 11302</t>
  </si>
  <si>
    <t>12 31111 6 M15 DEP23 241 E 1 11302 15</t>
  </si>
  <si>
    <t>12 31111 6 M15 DEP23 241 E 1 11302 15 2111100</t>
  </si>
  <si>
    <t>12 31111 6 M15 DEP23 241 E 1 11302 15 2111100 2022</t>
  </si>
  <si>
    <t>12 31111 6 M15 DEP23 241 E 1 11302 15 2111100 2022 23010101</t>
  </si>
  <si>
    <t>12 31111 6 M15 DEP23 241 E 1 11302 15 2111100 2022 23010101 001</t>
  </si>
  <si>
    <t>12 31111 6 M15 DEP23 241 E 1 11302 15 2111100 2022 23010101 001 001</t>
  </si>
  <si>
    <t>12 31111 6 M15 DEP23 241 E 1 13201</t>
  </si>
  <si>
    <t>12 31111 6 M15 DEP23 241 E 1 13201 15</t>
  </si>
  <si>
    <t>12 31111 6 M15 DEP23 241 E 1 13201 15 2111100</t>
  </si>
  <si>
    <t>12 31111 6 M15 DEP23 241 E 1 13201 15 2111100 2022</t>
  </si>
  <si>
    <t>12 31111 6 M15 DEP23 241 E 1 13201 15 2111100 2022 23010102</t>
  </si>
  <si>
    <t>EMISIÓN DE CONVOCATORIA DE BECAS DEPORTIVAS</t>
  </si>
  <si>
    <t>12 31111 6 M15 DEP23 241 E 1 13201 15 2111100 2022 23010102 001</t>
  </si>
  <si>
    <t>12 31111 6 M15 DEP23 241 E 1 13201 15 2111100 2022 23010102 001 001</t>
  </si>
  <si>
    <t>12 31111 6 M15 DEP23 241 E 1 13202</t>
  </si>
  <si>
    <t>12 31111 6 M15 DEP23 241 E 1 13202 15</t>
  </si>
  <si>
    <t>12 31111 6 M15 DEP23 241 E 1 13202 15 2111100</t>
  </si>
  <si>
    <t>12 31111 6 M15 DEP23 241 E 1 13202 15 2111100 2022</t>
  </si>
  <si>
    <t>12 31111 6 M15 DEP23 241 E 1 13202 15 2111100 2022 23010102</t>
  </si>
  <si>
    <t>12 31111 6 M15 DEP23 241 E 1 13202 15 2111100 2022 23010102 001</t>
  </si>
  <si>
    <t>12 31111 6 M15 DEP23 241 E 1 13202 15 2111100 2022 23010102 001 001</t>
  </si>
  <si>
    <t>12 31111 6 M15 DEP23 241 E 1 13407</t>
  </si>
  <si>
    <t>12 31111 6 M15 DEP23 241 E 1 13407 15</t>
  </si>
  <si>
    <t>12 31111 6 M15 DEP23 241 E 1 13407 15 2111100</t>
  </si>
  <si>
    <t>12 31111 6 M15 DEP23 241 E 1 13407 15 2111100 2022</t>
  </si>
  <si>
    <t>12 31111 6 M15 DEP23 241 E 1 13407 15 2111100 2022 23010103</t>
  </si>
  <si>
    <t>ORGANIZACIÓN DE TORNEOS DE FÚTBOL Y VOLEIBOL</t>
  </si>
  <si>
    <t>12 31111 6 M15 DEP23 241 E 1 13407 15 2111100 2022 23010103 001</t>
  </si>
  <si>
    <t>12 31111 6 M15 DEP23 241 E 1 13407 15 2111100 2022 23010103 001 001</t>
  </si>
  <si>
    <t>12 31111 6 M15 DER17</t>
  </si>
  <si>
    <t>DIRECCIÓN DE DESARROLLO RURAL</t>
  </si>
  <si>
    <t>12 31111 6 M15 DER17 321</t>
  </si>
  <si>
    <t>AGROPECUARIA</t>
  </si>
  <si>
    <t>12 31111 6 M15 DER17 321 E</t>
  </si>
  <si>
    <t>12 31111 6 M15 DER17 321 E 1</t>
  </si>
  <si>
    <t>APOYOS A PRODUCTORES AGRÍCOLAS PARA LA ADQUISICIÓN DE BULTOS DE SEMILLA A BAJO PRECIO</t>
  </si>
  <si>
    <t>12 31111 6 M15 DER17 321 E 1 11302</t>
  </si>
  <si>
    <t>12 31111 6 M15 DER17 321 E 1 11302 15</t>
  </si>
  <si>
    <t>12 31111 6 M15 DER17 321 E 1 11302 15 2111100</t>
  </si>
  <si>
    <t>12 31111 6 M15 DER17 321 E 1 11302 15 2111100 2022</t>
  </si>
  <si>
    <t>12 31111 6 M15 DER17 321 E 1 11302 15 2111100 2022 17010101</t>
  </si>
  <si>
    <t>12 31111 6 M15 DER17 321 E 1 11302 15 2111100 2022 17010101 001</t>
  </si>
  <si>
    <t>12 31111 6 M15 DER17 321 E 1 11302 15 2111100 2022 17010101 001 001</t>
  </si>
  <si>
    <t>12 31111 6 M15 DER17 321 E 1 13201</t>
  </si>
  <si>
    <t>12 31111 6 M15 DER17 321 E 1 13201 15</t>
  </si>
  <si>
    <t>12 31111 6 M15 DER17 321 E 1 13201 15 2111100</t>
  </si>
  <si>
    <t>12 31111 6 M15 DER17 321 E 1 13201 15 2111100 2022</t>
  </si>
  <si>
    <t>12 31111 6 M15 DER17 321 E 1 13201 15 2111100 2022 17010102</t>
  </si>
  <si>
    <t>APOYOS A LAS COMUNIDADES EN LA ADQUISICIÓN DE HERBICIDA A BAJO PRECIO</t>
  </si>
  <si>
    <t>12 31111 6 M15 DER17 321 E 1 13201 15 2111100 2022 17010102 001</t>
  </si>
  <si>
    <t>12 31111 6 M15 DER17 321 E 1 13201 15 2111100 2022 17010102 001 001</t>
  </si>
  <si>
    <t>12 31111 6 M15 DER17 321 E 1 13202</t>
  </si>
  <si>
    <t>12 31111 6 M15 DER17 321 E 1 13202 15</t>
  </si>
  <si>
    <t>12 31111 6 M15 DER17 321 E 1 13202 15 2111100</t>
  </si>
  <si>
    <t>12 31111 6 M15 DER17 321 E 1 13202 15 2111100 2022</t>
  </si>
  <si>
    <t>12 31111 6 M15 DER17 321 E 1 13202 15 2111100 2022 17010102</t>
  </si>
  <si>
    <t>12 31111 6 M15 DER17 321 E 1 13202 15 2111100 2022 17010102 001</t>
  </si>
  <si>
    <t>12 31111 6 M15 DER17 321 E 1 13202 15 2111100 2022 17010102 001 001</t>
  </si>
  <si>
    <t>12 31111 6 M15 DER17 321 E 1 13407</t>
  </si>
  <si>
    <t>12 31111 6 M15 DER17 321 E 1 13407 15</t>
  </si>
  <si>
    <t>12 31111 6 M15 DER17 321 E 1 13407 15 2111100</t>
  </si>
  <si>
    <t>12 31111 6 M15 DER17 321 E 1 13407 15 2111100 2022</t>
  </si>
  <si>
    <t>12 31111 6 M15 DER17 321 E 1 13407 15 2111100 2022 17010103</t>
  </si>
  <si>
    <t>ELABORAR UN FORMATO DE CONTROL DE ENTREGA DE APOYOS QUE EVITE LA DUPLICIDAD DE ENTREGA</t>
  </si>
  <si>
    <t>12 31111 6 M15 DER17 321 E 1 13407 15 2111100 2022 17010103 001</t>
  </si>
  <si>
    <t>12 31111 6 M15 DER17 321 E 1 13407 15 2111100 2022 17010103 001 001</t>
  </si>
  <si>
    <t>12 31111 6 M15 DER17 321 E 1 21101</t>
  </si>
  <si>
    <t>12 31111 6 M15 DER17 321 E 1 21101 15</t>
  </si>
  <si>
    <t>12 31111 6 M15 DER17 321 E 1 21101 15 2112000</t>
  </si>
  <si>
    <t>12 31111 6 M15 DER17 321 E 1 21101 15 2112000 2022</t>
  </si>
  <si>
    <t>12 31111 6 M15 DER17 321 E 1 21101 15 2112000 2022 17010201</t>
  </si>
  <si>
    <t>PLATICAS DE FOMENTO A LA AGRICULTURA</t>
  </si>
  <si>
    <t>12 31111 6 M15 DER17 321 E 1 21101 15 2112000 2022 17010201 001</t>
  </si>
  <si>
    <t>12 31111 6 M15 DER17 321 E 1 21101 15 2112000 2022 17010201 001 001</t>
  </si>
  <si>
    <t>ARRENDAMIENTO DE MAQUINARIA Y EQUIPO</t>
  </si>
  <si>
    <t>GASTOS DE ORDEN SOCIAL</t>
  </si>
  <si>
    <t>12 31111 6 M15 DES16</t>
  </si>
  <si>
    <t>DIRECCIÓN DE DESARROLLO SOCIAL</t>
  </si>
  <si>
    <t>12 31111 6 M15 DES16 269</t>
  </si>
  <si>
    <t>OTROS DE SEGURIDAD SOCIAL Y ASISTENCIA SOCIAL</t>
  </si>
  <si>
    <t>12 31111 6 M15 DES16 269 E</t>
  </si>
  <si>
    <t>12 31111 6 M15 DES16 269 E 1</t>
  </si>
  <si>
    <t>ASESORAMIENTO PARA LA PARTICIPACIÓN EN PROGRAMAS SOCIALES REALIZADOS POR EL AYUNTAMIENTO</t>
  </si>
  <si>
    <t>12 31111 6 M15 DES16 269 E 1 11302</t>
  </si>
  <si>
    <t>12 31111 6 M15 DES16 269 E 1 11302 15</t>
  </si>
  <si>
    <t>12 31111 6 M15 DES16 269 E 1 11302 15 2111100</t>
  </si>
  <si>
    <t>12 31111 6 M15 DES16 269 E 1 11302 15 2111100 2022</t>
  </si>
  <si>
    <t>12 31111 6 M15 DES16 269 E 1 11302 15 2111100 2022 16010101</t>
  </si>
  <si>
    <t>12 31111 6 M15 DES16 269 E 1 11302 15 2111100 2022 16010101 001</t>
  </si>
  <si>
    <t>12 31111 6 M15 DES16 269 E 1 11302 15 2111100 2022 16010101 001 001</t>
  </si>
  <si>
    <t>12 31111 6 M15 DES16 269 E 1 13201</t>
  </si>
  <si>
    <t>12 31111 6 M15 DES16 269 E 1 13201 15</t>
  </si>
  <si>
    <t>12 31111 6 M15 DES16 269 E 1 13201 15 2111100</t>
  </si>
  <si>
    <t>12 31111 6 M15 DES16 269 E 1 13201 15 2111100 2022</t>
  </si>
  <si>
    <t>12 31111 6 M15 DES16 269 E 1 13201 15 2111100 2022 16010201</t>
  </si>
  <si>
    <t>SEGUIMIENTO A LAS SOLICITUDES DE PROGRAMAS SOCIALES</t>
  </si>
  <si>
    <t>12 31111 6 M15 DES16 269 E 1 13201 15 2111100 2022 16010201 001</t>
  </si>
  <si>
    <t>12 31111 6 M15 DES16 269 E 1 13201 15 2111100 2022 16010201 001 001</t>
  </si>
  <si>
    <t>12 31111 6 M15 DES16 269 E 1 13202</t>
  </si>
  <si>
    <t>12 31111 6 M15 DES16 269 E 1 13202 15</t>
  </si>
  <si>
    <t>12 31111 6 M15 DES16 269 E 1 13202 15 2111100</t>
  </si>
  <si>
    <t>12 31111 6 M15 DES16 269 E 1 13202 15 2111100 2022</t>
  </si>
  <si>
    <t>12 31111 6 M15 DES16 269 E 1 13202 15 2111100 2022 16010201</t>
  </si>
  <si>
    <t>12 31111 6 M15 DES16 269 E 1 13202 15 2111100 2022 16010201 001</t>
  </si>
  <si>
    <t>12 31111 6 M15 DES16 269 E 1 13202 15 2111100 2022 16010201 001 001</t>
  </si>
  <si>
    <t>12 31111 6 M15 DES16 269 E 1 13407</t>
  </si>
  <si>
    <t>12 31111 6 M15 DES16 269 E 1 13407 15</t>
  </si>
  <si>
    <t>12 31111 6 M15 DES16 269 E 1 13407 15 2111100</t>
  </si>
  <si>
    <t>12 31111 6 M15 DES16 269 E 1 13407 15 2111100 2022</t>
  </si>
  <si>
    <t>12 31111 6 M15 DES16 269 E 1 13407 15 2111100 2022 16010101</t>
  </si>
  <si>
    <t>12 31111 6 M15 DES16 269 E 1 13407 15 2111100 2022 16010101 001</t>
  </si>
  <si>
    <t>12 31111 6 M15 DES16 269 E 1 13407 15 2111100 2022 16010101 001 001</t>
  </si>
  <si>
    <t>12 31111 6 M15 DES16 269 E 1 21101</t>
  </si>
  <si>
    <t>12 31111 6 M15 DES16 269 E 1 21101 15</t>
  </si>
  <si>
    <t>12 31111 6 M15 DES16 269 E 1 21101 15 2112000</t>
  </si>
  <si>
    <t>12 31111 6 M15 DES16 269 E 1 21101 15 2112000 2022</t>
  </si>
  <si>
    <t>12 31111 6 M15 DES16 269 E 1 21101 15 2112000 2022 16010201</t>
  </si>
  <si>
    <t>12 31111 6 M15 DES16 269 E 1 21101 15 2112000 2022 16010201 001</t>
  </si>
  <si>
    <t>12 31111 6 M15 DES16 269 E 1 21101 15 2112000 2022 16010201 001 001</t>
  </si>
  <si>
    <t>GASTOS RELACIONADOS CON ACTIVIDADES CULTURALES, DEPORTIVAS Y DE AYUDA EXTRAORDINARIA</t>
  </si>
  <si>
    <t>AYUDA A PERSONAS</t>
  </si>
  <si>
    <t>12 31111 6 M15 DIF12</t>
  </si>
  <si>
    <t>DIF MUNCIPAL</t>
  </si>
  <si>
    <t>12 31111 6 M15 DIF12 271</t>
  </si>
  <si>
    <t>12 31111 6 M15 DIF12 271 E</t>
  </si>
  <si>
    <t>12 31111 6 M15 DIF12 271 E 1</t>
  </si>
  <si>
    <t>12 31111 6 M15 DIF12 271 E 1 11301</t>
  </si>
  <si>
    <t>12 31111 6 M15 DIF12 271 E 1 11301 15</t>
  </si>
  <si>
    <t>12 31111 6 M15 DIF12 271 E 1 11301 15 2111100</t>
  </si>
  <si>
    <t>12 31111 6 M15 DIF12 271 E 1 11301 15 2111100 2022</t>
  </si>
  <si>
    <t>12 31111 6 M15 DIF12 271 E 1 11301 15 2111100 2022 12010101</t>
  </si>
  <si>
    <t>DOTACIÓN DE DESPENSAS A FAMILIAS DE BAJO RECURSOS.</t>
  </si>
  <si>
    <t>12 31111 6 M15 DIF12 271 E 1 11301 15 2111100 2022 12010101 001</t>
  </si>
  <si>
    <t>12 31111 6 M15 DIF12 271 E 1 11301 15 2111100 2022 12010101 001 001</t>
  </si>
  <si>
    <t>12 31111 6 M15 DIF12 271 E 1 11302</t>
  </si>
  <si>
    <t>12 31111 6 M15 DIF12 271 E 1 11302 15</t>
  </si>
  <si>
    <t>12 31111 6 M15 DIF12 271 E 1 11302 15 2111100</t>
  </si>
  <si>
    <t>12 31111 6 M15 DIF12 271 E 1 11302 15 2111100 2022</t>
  </si>
  <si>
    <t>12 31111 6 M15 DIF12 271 E 1 11302 15 2111100 2022 12010101</t>
  </si>
  <si>
    <t>12 31111 6 M15 DIF12 271 E 1 11302 15 2111100 2022 12010101 001</t>
  </si>
  <si>
    <t>12 31111 6 M15 DIF12 271 E 1 11302 15 2111100 2022 12010101 001 001</t>
  </si>
  <si>
    <t>12 31111 6 M15 DIF12 271 E 1 13201</t>
  </si>
  <si>
    <t>12 31111 6 M15 DIF12 271 E 1 13201 15</t>
  </si>
  <si>
    <t>12 31111 6 M15 DIF12 271 E 1 13201 15 2111100</t>
  </si>
  <si>
    <t>12 31111 6 M15 DIF12 271 E 1 13201 15 2111100 2022</t>
  </si>
  <si>
    <t>12 31111 6 M15 DIF12 271 E 1 13201 15 2111100 2022 12010102</t>
  </si>
  <si>
    <t>DESAYUNOS ESCOLARES  MENSUALES EN EL NIVEL BÁSICO DEL MUNICIPIO.</t>
  </si>
  <si>
    <t>12 31111 6 M15 DIF12 271 E 1 13201 15 2111100 2022 12010102 001</t>
  </si>
  <si>
    <t>12 31111 6 M15 DIF12 271 E 1 13201 15 2111100 2022 12010102 001 001</t>
  </si>
  <si>
    <t>12 31111 6 M15 DIF12 271 E 1 13202</t>
  </si>
  <si>
    <t>12 31111 6 M15 DIF12 271 E 1 13202 15</t>
  </si>
  <si>
    <t>12 31111 6 M15 DIF12 271 E 1 13202 15 2111100</t>
  </si>
  <si>
    <t>12 31111 6 M15 DIF12 271 E 1 13202 15 2111100 2022</t>
  </si>
  <si>
    <t>12 31111 6 M15 DIF12 271 E 1 13202 15 2111100 2022 12010102</t>
  </si>
  <si>
    <t>12 31111 6 M15 DIF12 271 E 1 13202 15 2111100 2022 12010102 001</t>
  </si>
  <si>
    <t>12 31111 6 M15 DIF12 271 E 1 13202 15 2111100 2022 12010102 001 001</t>
  </si>
  <si>
    <t>12 31111 6 M15 DIF12 271 E 1 13407</t>
  </si>
  <si>
    <t>12 31111 6 M15 DIF12 271 E 1 13407 15</t>
  </si>
  <si>
    <t>12 31111 6 M15 DIF12 271 E 1 13407 15 2111100</t>
  </si>
  <si>
    <t>12 31111 6 M15 DIF12 271 E 1 13407 15 2111100 2022</t>
  </si>
  <si>
    <t>12 31111 6 M15 DIF12 271 E 1 13407 15 2111100 2022 12010103</t>
  </si>
  <si>
    <t>TALLERES DE PSICOLOGÍA, JURÍDICO Y NUTRICIÓN A PERSONAS EN CONDICIONES DE VULNERABILIDAD.</t>
  </si>
  <si>
    <t>12 31111 6 M15 DIF12 271 E 1 13407 15 2111100 2022 12010103 001</t>
  </si>
  <si>
    <t>12 31111 6 M15 DIF12 271 E 1 13407 15 2111100 2022 12010103 001 001</t>
  </si>
  <si>
    <t>12 31111 6 M15 DIF12 271 E 1 38201</t>
  </si>
  <si>
    <t>12 31111 6 M15 DIF12 271 E 1 38201 15</t>
  </si>
  <si>
    <t>12 31111 6 M15 DIF12 271 E 1 38201 15 2112000</t>
  </si>
  <si>
    <t>12 31111 6 M15 DIF12 271 E 1 38201 15 2112000 2022</t>
  </si>
  <si>
    <t>12 31111 6 M15 DIF12 271 E 1 38201 15 2112000 2022 12010101</t>
  </si>
  <si>
    <t>12 31111 6 M15 DIF12 271 E 1 38201 15 2112000 2022 12010101 001</t>
  </si>
  <si>
    <t>12 31111 6 M15 DIF12 271 E 1 38201 15 2112000 2022 12010101 001 001</t>
  </si>
  <si>
    <t>12 31111 6 M15 ECO21</t>
  </si>
  <si>
    <t>PRESIDENCIA / GUBERNATURA</t>
  </si>
  <si>
    <t>VISITAS A LAS COMUNIDADES Y COLONIAS  DEL MUNICIPIO PARA ATENDER SUS DEMANDAS.</t>
  </si>
  <si>
    <t>12 31111 6 M15 ECO21 216</t>
  </si>
  <si>
    <t>OTROS DE PROTECCIÓN AMBIENTAL</t>
  </si>
  <si>
    <t>12 31111 6 M15 ECO21 216 E</t>
  </si>
  <si>
    <t>12 31111 6 M15 ECO21 216 E 1</t>
  </si>
  <si>
    <t>PLATICAS SOBRE LA IMPORTANCIA DE ADQUIRIR HÁBITOS PARA EL CUIDADO Y CONSERVACIÓN DEL MEDIO AMBIENTE</t>
  </si>
  <si>
    <t>12 31111 6 M15 ECO21 216 E 1 11302</t>
  </si>
  <si>
    <t>12 31111 6 M15 ECO21 216 E 1 11302 15</t>
  </si>
  <si>
    <t>12 31111 6 M15 ECO21 216 E 1 11302 15 2111100</t>
  </si>
  <si>
    <t>12 31111 6 M15 ECO21 216 E 1 11302 15 2111100 2022</t>
  </si>
  <si>
    <t>12 31111 6 M15 ECO21 216 E 1 11302 15 2111100 2022 21010101</t>
  </si>
  <si>
    <t>12 31111 6 M15 ECO21 216 E 1 11302 15 2111100 2022 21010101 001</t>
  </si>
  <si>
    <t>12 31111 6 M15 ECO21 216 E 1 11302 15 2111100 2022 21010101 001 001</t>
  </si>
  <si>
    <t>12 31111 6 M15 ECO21 216 E 1 13201</t>
  </si>
  <si>
    <t>12 31111 6 M15 ECO21 216 E 1 13201 15</t>
  </si>
  <si>
    <t>12 31111 6 M15 ECO21 216 E 1 13201 15 2111100</t>
  </si>
  <si>
    <t>12 31111 6 M15 ECO21 216 E 1 13201 15 2111100 2022</t>
  </si>
  <si>
    <t>12 31111 6 M15 ECO21 216 E 1 13201 15 2111100 2022 21010102</t>
  </si>
  <si>
    <t>CAPACITACIÓN AL PERSONAL ACERCA DE LA RECOLECCIÓN Y MANEJO DE RESIDUOS</t>
  </si>
  <si>
    <t>12 31111 6 M15 ECO21 216 E 1 13201 15 2111100 2022 21010102 001</t>
  </si>
  <si>
    <t>12 31111 6 M15 ECO21 216 E 1 13201 15 2111100 2022 21010102 001 001</t>
  </si>
  <si>
    <t>12 31111 6 M15 ECO21 216 E 1 13202</t>
  </si>
  <si>
    <t>12 31111 6 M15 ECO21 216 E 1 13202 15</t>
  </si>
  <si>
    <t>12 31111 6 M15 ECO21 216 E 1 13202 15 2111100</t>
  </si>
  <si>
    <t>12 31111 6 M15 ECO21 216 E 1 13202 15 2111100 2022</t>
  </si>
  <si>
    <t>12 31111 6 M15 ECO21 216 E 1 13202 15 2111100 2022 21010102</t>
  </si>
  <si>
    <t>12 31111 6 M15 ECO21 216 E 1 13202 15 2111100 2022 21010102 001</t>
  </si>
  <si>
    <t>12 31111 6 M15 ECO21 216 E 1 13202 15 2111100 2022 21010102 001 001</t>
  </si>
  <si>
    <t>12 31111 6 M15 ECO21 216 E 1 13407</t>
  </si>
  <si>
    <t>12 31111 6 M15 ECO21 216 E 1 13407 15</t>
  </si>
  <si>
    <t>12 31111 6 M15 ECO21 216 E 1 13407 15 2111100</t>
  </si>
  <si>
    <t>12 31111 6 M15 ECO21 216 E 1 13407 15 2111100 2022</t>
  </si>
  <si>
    <t>12 31111 6 M15 ECO21 216 E 1 13407 15 2111100 2022 21010201</t>
  </si>
  <si>
    <t>ATENDER DENUNCIAS AMBIENTALES</t>
  </si>
  <si>
    <t>12 31111 6 M15 ECO21 216 E 1 13407 15 2111100 2022 21010201 001</t>
  </si>
  <si>
    <t>12 31111 6 M15 ECO21 216 E 1 13407 15 2111100 2022 21010201 001 001</t>
  </si>
  <si>
    <t>12 31111 6 M15 ECO21 216 E 1 21101</t>
  </si>
  <si>
    <t>12 31111 6 M15 ECO21 216 E 1 21101 15</t>
  </si>
  <si>
    <t>12 31111 6 M15 ECO21 216 E 1 21101 15 2112000</t>
  </si>
  <si>
    <t>12 31111 6 M15 ECO21 216 E 1 21101 15 2112000 2022</t>
  </si>
  <si>
    <t>12 31111 6 M15 EDU20</t>
  </si>
  <si>
    <t>DIRECCIÓN DE EDUCACIÓN</t>
  </si>
  <si>
    <t>12 31111 6 M15 EDU20 256</t>
  </si>
  <si>
    <t>OTROS SERVICIOS EDUCATIVOS Y ACTIVIDADES INHERENTES</t>
  </si>
  <si>
    <t>12 31111 6 M15 EDU20 256 E</t>
  </si>
  <si>
    <t>12 31111 6 M15 EDU20 256 E 1</t>
  </si>
  <si>
    <t>12 31111 6 M15 EDU20 256 E 1 11301</t>
  </si>
  <si>
    <t>12 31111 6 M15 EDU20 256 E 1 11301 15</t>
  </si>
  <si>
    <t>12 31111 6 M15 EDU20 256 E 1 11301 15 2111100</t>
  </si>
  <si>
    <t>12 31111 6 M15 EDU20 256 E 1 11301 15 2111100 2022</t>
  </si>
  <si>
    <t>12 31111 6 M15 EDU20 256 E 1 11301 15 2111100 2022 20010101</t>
  </si>
  <si>
    <t>ENTREGA DE ÚTILES ESCOLARES</t>
  </si>
  <si>
    <t>12 31111 6 M15 EDU20 256 E 1 11301 15 2111100 2022 20010101 001</t>
  </si>
  <si>
    <t>12 31111 6 M15 EDU20 256 E 1 11301 15 2111100 2022 20010101 001 001</t>
  </si>
  <si>
    <t>12 31111 6 M15 EDU20 256 E 1 11302</t>
  </si>
  <si>
    <t>12 31111 6 M15 EDU20 256 E 1 11302 15</t>
  </si>
  <si>
    <t>12 31111 6 M15 EDU20 256 E 1 11302 15 2111100</t>
  </si>
  <si>
    <t>12 31111 6 M15 EDU20 256 E 1 11302 15 2111100 2022</t>
  </si>
  <si>
    <t>12 31111 6 M15 EDU20 256 E 1 11302 15 2111100 2022 20010101</t>
  </si>
  <si>
    <t>12 31111 6 M15 EDU20 256 E 1 11302 15 2111100 2022 20010101 001</t>
  </si>
  <si>
    <t>12 31111 6 M15 EDU20 256 E 1 11302 15 2111100 2022 20010101 001 001</t>
  </si>
  <si>
    <t>12 31111 6 M15 EDU20 256 E 1 13201</t>
  </si>
  <si>
    <t>12 31111 6 M15 EDU20 256 E 1 13201 15</t>
  </si>
  <si>
    <t>12 31111 6 M15 EDU20 256 E 1 13201 15 2111100</t>
  </si>
  <si>
    <t>12 31111 6 M15 EDU20 256 E 1 13201 15 2111100 2022</t>
  </si>
  <si>
    <t>12 31111 6 M15 EDU20 256 E 1 13201 15 2111100 2022 20010102</t>
  </si>
  <si>
    <t>APOYO EN INFRAESTRUCTURA A LAS ESCUELAS LOCALES</t>
  </si>
  <si>
    <t>12 31111 6 M15 EDU20 256 E 1 13201 15 2111100 2022 20010102 001</t>
  </si>
  <si>
    <t>12 31111 6 M15 EDU20 256 E 1 13201 15 2111100 2022 20010102 001 001</t>
  </si>
  <si>
    <t>12 31111 6 M15 EDU20 256 E 1 13202</t>
  </si>
  <si>
    <t>12 31111 6 M15 EDU20 256 E 1 13202 15</t>
  </si>
  <si>
    <t>12 31111 6 M15 EDU20 256 E 1 13202 15 2111100</t>
  </si>
  <si>
    <t>12 31111 6 M15 EDU20 256 E 1 13202 15 2111100 2022</t>
  </si>
  <si>
    <t>12 31111 6 M15 EDU20 256 E 1 13202 15 2111100 2022 20010102</t>
  </si>
  <si>
    <t>12 31111 6 M15 EDU20 256 E 1 13202 15 2111100 2022 20010102 001</t>
  </si>
  <si>
    <t>12 31111 6 M15 EDU20 256 E 1 13202 15 2111100 2022 20010102 001 001</t>
  </si>
  <si>
    <t>12 31111 6 M15 EDU20 256 E 1 13407</t>
  </si>
  <si>
    <t>12 31111 6 M15 EDU20 256 E 1 13407 15</t>
  </si>
  <si>
    <t>12 31111 6 M15 EDU20 256 E 1 13407 15 2111100</t>
  </si>
  <si>
    <t>12 31111 6 M15 EDU20 256 E 1 13407 15 2111100 2022</t>
  </si>
  <si>
    <t>12 31111 6 M15 EDU20 256 E 1 13407 15 2111100 2022 20010103</t>
  </si>
  <si>
    <t>ENTREGA DE BECAS ESCOLARES A ALUMNOS DE EXCELENCIA</t>
  </si>
  <si>
    <t>12 31111 6 M15 EDU20 256 E 1 13407 15 2111100 2022 20010103 001</t>
  </si>
  <si>
    <t>12 31111 6 M15 EDU20 256 E 1 13407 15 2111100 2022 20010103 001 001</t>
  </si>
  <si>
    <t>12 31111 6 M15 EDU20 256 E 1 21101</t>
  </si>
  <si>
    <t>12 31111 6 M15 EDU20 256 E 1 21101 15</t>
  </si>
  <si>
    <t>12 31111 6 M15 EDU20 256 E 1 21101 15 2112000</t>
  </si>
  <si>
    <t>12 31111 6 M15 EDU20 256 E 1 21101 15 2112000 2022</t>
  </si>
  <si>
    <t>12 31111 6 M15 EDU20 256 E 1 21101 15 2112000 2022 20010103</t>
  </si>
  <si>
    <t>12 31111 6 M15 EDU20 256 E 1 21101 15 2112000 2022 20010103 001</t>
  </si>
  <si>
    <t>12 31111 6 M15 EDU20 256 E 1 21101 15 2112000 2022 20010103 001 001</t>
  </si>
  <si>
    <t>12 31111 6 M15 EVA09</t>
  </si>
  <si>
    <t>COORDINACION DE EVALUCACION AL DESEMPEÑO</t>
  </si>
  <si>
    <t>12 31111 6 M15 EVA09 185</t>
  </si>
  <si>
    <t>12 31111 6 M15 EVA09 185 E</t>
  </si>
  <si>
    <t>12 31111 6 M15 EVA09 185 E 1</t>
  </si>
  <si>
    <t>PROGRAMAS DE EVALUACIÓN</t>
  </si>
  <si>
    <t>12 31111 6 M15 EVA09 185 E 1 11302</t>
  </si>
  <si>
    <t>12 31111 6 M15 EVA09 185 E 1 11302 15</t>
  </si>
  <si>
    <t>12 31111 6 M15 EVA09 185 E 1 11302 15 2111100</t>
  </si>
  <si>
    <t>CUMPLIMIENTO  A LA EVALUACIÓN DEL PROGRAMA ANUAL DE EVALUACIÓN.</t>
  </si>
  <si>
    <t>12 31111 6 M15 EVA09 185 E 1 13201</t>
  </si>
  <si>
    <t>12 31111 6 M15 EVA09 185 E 1 13201 15</t>
  </si>
  <si>
    <t>12 31111 6 M15 EVA09 185 E 1 13201 15 2111100</t>
  </si>
  <si>
    <t>ENTREGA DE FORMATOS DE SEGUIMIENTO AL DESEMPEÑO POR ÁREA</t>
  </si>
  <si>
    <t>12 31111 6 M15 EVA09 185 E 1 13202</t>
  </si>
  <si>
    <t>12 31111 6 M15 EVA09 185 E 1 13202 15</t>
  </si>
  <si>
    <t>12 31111 6 M15 EVA09 185 E 1 13202 15 2111100</t>
  </si>
  <si>
    <t>12 31111 6 M15 EVA09 185 E 1 13407</t>
  </si>
  <si>
    <t>12 31111 6 M15 EVA09 185 E 1 13407 15</t>
  </si>
  <si>
    <t>12 31111 6 M15 EVA09 185 E 1 13407 15 2111100</t>
  </si>
  <si>
    <t>12 31111 6 M15 MUJ22</t>
  </si>
  <si>
    <t>DIRECCIÓN DE LA MUJER</t>
  </si>
  <si>
    <t>12 31111 6 M15 MUJ22 263</t>
  </si>
  <si>
    <t>FAMILIA E HIJOS</t>
  </si>
  <si>
    <t>12 31111 6 M15 MUJ22 263 E</t>
  </si>
  <si>
    <t>12 31111 6 M15 MUJ22 263 E 1</t>
  </si>
  <si>
    <t>12 31111 6 M15 MUJ22 263 E 1 11302</t>
  </si>
  <si>
    <t>12 31111 6 M15 MUJ22 263 E 1 11302 15</t>
  </si>
  <si>
    <t>12 31111 6 M15 MUJ22 263 E 1 11302 15 2111100</t>
  </si>
  <si>
    <t>12 31111 6 M15 MUJ22 263 E 1 11302 15 2111100 2022</t>
  </si>
  <si>
    <t>12 31111 6 M15 MUJ22 263 E 1 11302 15 2111100 2022 22010102</t>
  </si>
  <si>
    <t>MAYORES OPORTUNIDADES DE REALIZACIÓN DE LAS MUJERES</t>
  </si>
  <si>
    <t>12 31111 6 M15 MUJ22 263 E 1 11302 15 2111100 2022 22010102 001</t>
  </si>
  <si>
    <t>12 31111 6 M15 MUJ22 263 E 1 11302 15 2111100 2022 22010102 001 001</t>
  </si>
  <si>
    <t>12 31111 6 M15 MUJ22 263 E 1 13201</t>
  </si>
  <si>
    <t>12 31111 6 M15 MUJ22 263 E 1 13201 15</t>
  </si>
  <si>
    <t>12 31111 6 M15 MUJ22 263 E 1 13201 15 2111100</t>
  </si>
  <si>
    <t>12 31111 6 M15 MUJ22 263 E 1 13201 15 2111100 2022</t>
  </si>
  <si>
    <t>12 31111 6 M15 MUJ22 263 E 1 13201 15 2111100 2022 22010201</t>
  </si>
  <si>
    <t>ORIENTAR A LAS MUJERES PARA QUE SE AUTO CONDUZCAN EN CASO DE VIOLENCIA FAMILIAR.</t>
  </si>
  <si>
    <t>12 31111 6 M15 MUJ22 263 E 1 13201 15 2111100 2022 22010201 001</t>
  </si>
  <si>
    <t>12 31111 6 M15 MUJ22 263 E 1 13201 15 2111100 2022 22010201 001 001</t>
  </si>
  <si>
    <t>12 31111 6 M15 MUJ22 263 E 1 13202</t>
  </si>
  <si>
    <t>12 31111 6 M15 MUJ22 263 E 1 13202 15</t>
  </si>
  <si>
    <t>12 31111 6 M15 MUJ22 263 E 1 13202 15 2111100</t>
  </si>
  <si>
    <t>12 31111 6 M15 MUJ22 263 E 1 13202 15 2111100 2022</t>
  </si>
  <si>
    <t>12 31111 6 M15 MUJ22 263 E 1 13202 15 2111100 2022 22010202</t>
  </si>
  <si>
    <t>AUTOEMPLEO Y FUENTES DE INGRESOS PARA LAS MUJERES</t>
  </si>
  <si>
    <t>12 31111 6 M15 MUJ22 263 E 1 13202 15 2111100 2022 22010202 001</t>
  </si>
  <si>
    <t>12 31111 6 M15 MUJ22 263 E 1 13202 15 2111100 2022 22010202 001 001</t>
  </si>
  <si>
    <t>12 31111 6 M15 MUJ22 263 E 1 13407</t>
  </si>
  <si>
    <t>12 31111 6 M15 MUJ22 263 E 1 13407 15</t>
  </si>
  <si>
    <t>12 31111 6 M15 MUJ22 263 E 1 13407 15 2111100</t>
  </si>
  <si>
    <t>12 31111 6 M15 MUJ22 263 E 1 13407 15 2111100 2022</t>
  </si>
  <si>
    <t>12 31111 6 M15 MUJ22 263 E 1 13407 15 2111100 2022 22010203</t>
  </si>
  <si>
    <t>DESARROLLAR PROGRAMAS DIRIGIDOS A LAS MUJERES PARA EDUCAR, INFORMAR Y PROMOVER ESTRATEGIAS ENFOCADAS A LA PRESERVACIÓN DE SU SALUD.</t>
  </si>
  <si>
    <t>12 31111 6 M15 MUJ22 263 E 1 13407 15 2111100 2022 22010203 001</t>
  </si>
  <si>
    <t>12 31111 6 M15 MUJ22 263 E 1 13407 15 2111100 2022 22010203 001 001</t>
  </si>
  <si>
    <t>12 31111 6 M15 MUJ22 263 E 1 21101</t>
  </si>
  <si>
    <t>12 31111 6 M15 MUJ22 263 E 1 21101 15</t>
  </si>
  <si>
    <t>12 31111 6 M15 MUJ22 263 E 1 21101 15 2112000</t>
  </si>
  <si>
    <t>12 31111 6 M15 MUJ22 263 E 1 21101 15 2112000 2022</t>
  </si>
  <si>
    <t>12 31111 6 M15 MUJ22 263 E 1 21101 15 2112000 2022 22010201</t>
  </si>
  <si>
    <t>12 31111 6 M15 MUJ22 263 E 1 21101 15 2112000 2022 22010201 001</t>
  </si>
  <si>
    <t>12 31111 6 M15 MUJ22 263 E 1 21101 15 2112000 2022 22010201 001 001</t>
  </si>
  <si>
    <t>12 31111 6 M15 OBR08</t>
  </si>
  <si>
    <t>12 31111 6 M15 OBR08 181</t>
  </si>
  <si>
    <t>12 31111 6 M15 OBR08 181 E</t>
  </si>
  <si>
    <t>12 31111 6 M15 OBR08 181 E 1</t>
  </si>
  <si>
    <t>AVANCE EN LA CONSTRUCCIÓN DE OBRAS</t>
  </si>
  <si>
    <t>12 31111 6 M15 OBR08 181 E 1 11302</t>
  </si>
  <si>
    <t>12 31111 6 M15 OBR08 181 E 1 11302 15</t>
  </si>
  <si>
    <t>12 31111 6 M15 OBR08 181 E 1 11302 15 2111100</t>
  </si>
  <si>
    <t>12 31111 6 M15 OBR08 181 E 1 13201</t>
  </si>
  <si>
    <t>12 31111 6 M15 OBR08 181 E 1 13201 15</t>
  </si>
  <si>
    <t>12 31111 6 M15 OBR08 181 E 1 13201 15 2111100</t>
  </si>
  <si>
    <t>ELABORACIÓN DE EXPEDIENTES TÉCNICOS DE OBRAS A EJECUTARSE</t>
  </si>
  <si>
    <t>12 31111 6 M15 OBR08 181 E 1 13202</t>
  </si>
  <si>
    <t>12 31111 6 M15 OBR08 181 E 1 13202 15</t>
  </si>
  <si>
    <t>12 31111 6 M15 OBR08 181 E 1 13202 15 2111100</t>
  </si>
  <si>
    <t>12 31111 6 M15 OBR08 181 E 1 13407</t>
  </si>
  <si>
    <t>12 31111 6 M15 OBR08 181 E 1 13407 15</t>
  </si>
  <si>
    <t>12 31111 6 M15 OBR08 181 E 1 13407 15 2111100</t>
  </si>
  <si>
    <t>PAGO DE LIQUIDACIONES</t>
  </si>
  <si>
    <t>LAUDOS, LIQUIDACIONES, INDEMNIZACIONES POR SUELDOS Y SALARIOS CAIDOS</t>
  </si>
  <si>
    <t>12 31111 6 M15 OBR08 181 E 1 26102</t>
  </si>
  <si>
    <t>12 31111 6 M15 OBR08 181 E 1 26102 15</t>
  </si>
  <si>
    <t>12 31111 6 M15 OBR08 181 E 1 26102 15 2112000</t>
  </si>
  <si>
    <t>SUPERVISION DE OBRAS PROGRAMADOS</t>
  </si>
  <si>
    <t>12 31111 6 M15 OBR08 181 E 1 37504</t>
  </si>
  <si>
    <t>12 31111 6 M15 OBR08 181 E 1 37504 15</t>
  </si>
  <si>
    <t>12 31111 6 M15 OBR08 181 E 1 37504 15 2112000</t>
  </si>
  <si>
    <t>12 31111 6 M15 OBR08 221</t>
  </si>
  <si>
    <t>URBANIZACIÓN</t>
  </si>
  <si>
    <t>12 31111 6 M15 OBR08 221 I</t>
  </si>
  <si>
    <t>GASTO FEDERALIZADO</t>
  </si>
  <si>
    <t>12 31111 6 M15 OBR08 221 I 2</t>
  </si>
  <si>
    <t>12 31111 6 M15 OBR08 221 I 2 61400</t>
  </si>
  <si>
    <t>DIVISIÓN DE TERRENOS Y CONSTRUCCIÓN DE OBRAS DE URBANIZACIÓN</t>
  </si>
  <si>
    <t>12 31111 6 M15 OBR08 221 I 2 61400 15</t>
  </si>
  <si>
    <t>12 31111 6 M15 OBR08 221 I 2 61400 15 2210000</t>
  </si>
  <si>
    <t>CONSTRUCCIONES EN PROCESO</t>
  </si>
  <si>
    <t>URBANIZACION, ALCANTARILLADO SANITARIO</t>
  </si>
  <si>
    <t>OBRA PUBLICA EN BIENES DE DOMINIO PUBLICO</t>
  </si>
  <si>
    <t>12 31111 6 M15 OFM05</t>
  </si>
  <si>
    <t>12 31111 6 M15 OFM05 132</t>
  </si>
  <si>
    <t>POLÍTICA INTERIOR</t>
  </si>
  <si>
    <t>12 31111 6 M15 OFM05 132 E</t>
  </si>
  <si>
    <t>12 31111 6 M15 OFM05 132 E 1</t>
  </si>
  <si>
    <t>DOCUMENTOS NORMATIVOS, JURÍDICOS, PROCEDIMIENTOS ADMINISTRATIVOS Y OPERATIVOS QUE SUSTENTEN LA COORDINACIÓN INTERNA E INTERINSTITUCIONAL</t>
  </si>
  <si>
    <t>12 31111 6 M15 OFM05 132 E 1 11302</t>
  </si>
  <si>
    <t>SUELDO BASE  PERSONAL DE CONFIANZA</t>
  </si>
  <si>
    <t>12 31111 6 M15 OFM05 132 E 1 11302 15</t>
  </si>
  <si>
    <t>12 31111 6 M15 OFM05 132 E 1 11302 15 2111100</t>
  </si>
  <si>
    <t>SE CUENTA CON LA INFORMACIÓN DOCUMENTAL DE LAS RESOLUCIONES EMITIDAS POR EL HONORABLE CABILDO DEL MUNICIPIO.</t>
  </si>
  <si>
    <t>12 31111 6 M15 OFM05 132 E 1 13201</t>
  </si>
  <si>
    <t>12 31111 6 M15 OFM05 132 E 1 13201 15</t>
  </si>
  <si>
    <t>12 31111 6 M15 OFM05 132 E 1 13201 15 2111100</t>
  </si>
  <si>
    <t>12 31111 6 M15 OFM05 132 E 1 13202</t>
  </si>
  <si>
    <t>12 31111 6 M15 OFM05 132 E 1 13202 15</t>
  </si>
  <si>
    <t>12 31111 6 M15 OFM05 132 E 1 13202 15 2111100</t>
  </si>
  <si>
    <t>12 31111 6 M15 OFM05 132 E 1 13407</t>
  </si>
  <si>
    <t>12 31111 6 M15 OFM05 132 E 1 13407 15</t>
  </si>
  <si>
    <t>12 31111 6 M15 OFM05 132 E 1 13407 15 2111100</t>
  </si>
  <si>
    <t>12 31111 6 M15 OFM05 132 E 1 21101</t>
  </si>
  <si>
    <t>12 31111 6 M15 OFM05 132 E 1 21101 15</t>
  </si>
  <si>
    <t>12 31111 6 M15 OFM05 132 E 1 21101 15 2112000</t>
  </si>
  <si>
    <t>12 31111 6 M15 OFM05 132 E 1 37504</t>
  </si>
  <si>
    <t>12 31111 6 M15 OFM05 132 E 1 37504 15</t>
  </si>
  <si>
    <t>12 31111 6 M15 OFM05 132 E 1 37504 15 2112000</t>
  </si>
  <si>
    <t>12 31111 6 M15 PLA18</t>
  </si>
  <si>
    <t>12 31111 6 M15 PLA18 181</t>
  </si>
  <si>
    <t>12 31111 6 M15 PLA18 181 E</t>
  </si>
  <si>
    <t>12 31111 6 M15 PLA18 181 E 1</t>
  </si>
  <si>
    <t>ELABORACIÓN DE PROGRAMA ANUAL POR AREA</t>
  </si>
  <si>
    <t>12 31111 6 M15 PLA18 181 E 1 11302</t>
  </si>
  <si>
    <t>12 31111 6 M15 PLA18 181 E 1 11302 15</t>
  </si>
  <si>
    <t>12 31111 6 M15 PLA18 181 E 1 11302 15 2111100</t>
  </si>
  <si>
    <t>12 31111 6 M15 PLA18 181 E 1 11302 15 2111100 2022</t>
  </si>
  <si>
    <t>12 31111 6 M15 PLA18 181 E 1 11302 15 2111100 2022 18010101</t>
  </si>
  <si>
    <t>12 31111 6 M15 PLA18 181 E 1 11302 15 2111100 2022 18010101 001</t>
  </si>
  <si>
    <t>12 31111 6 M15 PLA18 181 E 1 11302 15 2111100 2022 18010101 001 001</t>
  </si>
  <si>
    <t>12 31111 6 M15 PLA18 181 E 1 13201</t>
  </si>
  <si>
    <t>12 31111 6 M15 PLA18 181 E 1 13201 15</t>
  </si>
  <si>
    <t>12 31111 6 M15 PLA18 181 E 1 13201 15 2111100</t>
  </si>
  <si>
    <t>12 31111 6 M15 PLA18 181 E 1 13201 15 2111100 2022</t>
  </si>
  <si>
    <t>12 31111 6 M15 PLA18 181 E 1 13201 15 2111100 2022 18010102</t>
  </si>
  <si>
    <t>ELABORACIÓN DE REPORTE DE ACTIVIDADES REALIZADAS.</t>
  </si>
  <si>
    <t>12 31111 6 M15 PLA18 181 E 1 13201 15 2111100 2022 18010102 001</t>
  </si>
  <si>
    <t>12 31111 6 M15 PLA18 181 E 1 13201 15 2111100 2022 18010102 001 001</t>
  </si>
  <si>
    <t>12 31111 6 M15 PLA18 181 E 1 13202</t>
  </si>
  <si>
    <t>12 31111 6 M15 PLA18 181 E 1 13202 15</t>
  </si>
  <si>
    <t>12 31111 6 M15 PLA18 181 E 1 13202 15 2111100</t>
  </si>
  <si>
    <t>12 31111 6 M15 PLA18 181 E 1 13202 15 2111100 2022</t>
  </si>
  <si>
    <t>12 31111 6 M15 PLA18 181 E 1 13202 15 2111100 2022 18010102</t>
  </si>
  <si>
    <t>12 31111 6 M15 PLA18 181 E 1 13202 15 2111100 2022 18010102 001</t>
  </si>
  <si>
    <t>12 31111 6 M15 PLA18 181 E 1 13202 15 2111100 2022 18010102 001 001</t>
  </si>
  <si>
    <t>12 31111 6 M15 PLA18 181 E 1 13407</t>
  </si>
  <si>
    <t>12 31111 6 M15 PLA18 181 E 1 13407 15</t>
  </si>
  <si>
    <t>12 31111 6 M15 PLA18 181 E 1 13407 15 2111100</t>
  </si>
  <si>
    <t>12 31111 6 M15 PLA18 181 E 1 13407 15 2111100 2022</t>
  </si>
  <si>
    <t>12 31111 6 M15 PLA18 181 E 1 13407 15 2111100 2022 18010101</t>
  </si>
  <si>
    <t>12 31111 6 M15 PLA18 181 E 1 13407 15 2111100 2022 18010101 001</t>
  </si>
  <si>
    <t>12 31111 6 M15 PLA18 181 E 1 13407 15 2111100 2022 18010101 001 001</t>
  </si>
  <si>
    <t>12 31111 6 M15 PLA18 181 E 1 21101</t>
  </si>
  <si>
    <t>12 31111 6 M15 PLA18 181 E 1 21101 15</t>
  </si>
  <si>
    <t>12 31111 6 M15 PLA18 181 E 1 21101 15 2112000</t>
  </si>
  <si>
    <t>12 31111 6 M15 PLA18 181 E 1 21101 15 2112000 2022</t>
  </si>
  <si>
    <t>12 31111 6 M15 PLA18 181 E 1 21101 15 2112000 2022 18010102</t>
  </si>
  <si>
    <t>12 31111 6 M15 PLA18 181 E 1 21101 15 2112000 2022 18010102 001</t>
  </si>
  <si>
    <t>12 31111 6 M15 PLA18 181 E 1 21101 15 2112000 2022 18010102 001 001</t>
  </si>
  <si>
    <t>12 31111 6 M15 PRE01</t>
  </si>
  <si>
    <t>12 31111 6 M15 PRE01 131</t>
  </si>
  <si>
    <t>12 31111 6 M15 PRE01 131 E</t>
  </si>
  <si>
    <t>12 31111 6 M15 PRE01 131 E 1</t>
  </si>
  <si>
    <t>SESIONES DE CABILDO PARA EL TEMA DE DESARROLLO MUNICIPAL.</t>
  </si>
  <si>
    <t>12 31111 6 M15 PRE01 131 E 1 11302</t>
  </si>
  <si>
    <t>12 31111 6 M15 PRE01 131 E 1 11302 15</t>
  </si>
  <si>
    <t>12 31111 6 M15 PRE01 131 E 1 11302 15 2111100</t>
  </si>
  <si>
    <t>ATENCIÓN A LA CIUDADANÍA Y ASUNTOS MUNICIPALES</t>
  </si>
  <si>
    <t>12 31111 6 M15 PRE01 131 E 1 13201</t>
  </si>
  <si>
    <t>12 31111 6 M15 PRE01 131 E 1 13201 15</t>
  </si>
  <si>
    <t>12 31111 6 M15 PRE01 131 E 1 13201 15 2111100</t>
  </si>
  <si>
    <t>12 31111 6 M15 PRE01 131 E 1 13202</t>
  </si>
  <si>
    <t>12 31111 6 M15 PRE01 131 E 1 13202 15</t>
  </si>
  <si>
    <t>12 31111 6 M15 PRE01 131 E 1 13202 15 2111100</t>
  </si>
  <si>
    <t>12 31111 6 M15 PRE01 131 E 1 13407</t>
  </si>
  <si>
    <t>12 31111 6 M15 PRE01 131 E 1 13407 15</t>
  </si>
  <si>
    <t>12 31111 6 M15 PRE01 131 E 1 13407 15 2111100</t>
  </si>
  <si>
    <t>APOYOS  ECONÓMICOS PARA LAS DEMANDAS MÁS SENTIDAS DE LA POBLACIÓN.</t>
  </si>
  <si>
    <t>12 31111 6 M15 PRE01 131 E 1 15202</t>
  </si>
  <si>
    <t>12 31111 6 M15 PRE01 131 E 1 15202 15</t>
  </si>
  <si>
    <t>12 31111 6 M15 PRE01 131 E 1 15202 15 2111100</t>
  </si>
  <si>
    <t>12 31111 6 M15 PRE01 131 E 1 21101</t>
  </si>
  <si>
    <t>12 31111 6 M15 PRE01 131 E 1 21101 15</t>
  </si>
  <si>
    <t>12 31111 6 M15 PRE01 131 E 1 21101 15 2112000</t>
  </si>
  <si>
    <t>MATERIALES Y ÚTILES DE IMPRESIÓN Y REPRODUCCIÓN</t>
  </si>
  <si>
    <t>12 31111 6 M15 PRE01 131 E 1 21401</t>
  </si>
  <si>
    <t>12 31111 6 M15 PRE01 131 E 1 21401 15</t>
  </si>
  <si>
    <t>12 31111 6 M15 PRE01 131 E 1 21401 15 2112000</t>
  </si>
  <si>
    <t>12 31111 6 M15 PRE01 131 E 1 22107</t>
  </si>
  <si>
    <t>AGUA GASEOSA, PURIFICADA Y HIELO</t>
  </si>
  <si>
    <t>12 31111 6 M15 PRE01 131 E 1 22107 15</t>
  </si>
  <si>
    <t>12 31111 6 M15 PRE01 131 E 1 22107 15 2112000</t>
  </si>
  <si>
    <t>12 31111 6 M15 PRE01 131 E 1 22108</t>
  </si>
  <si>
    <t>CAFETERIA</t>
  </si>
  <si>
    <t>12 31111 6 M15 PRE01 131 E 1 22108 15</t>
  </si>
  <si>
    <t>12 31111 6 M15 PRE01 131 E 1 22108 15 2112000</t>
  </si>
  <si>
    <t>12 31111 6 M15 PRE01 131 E 1 24901</t>
  </si>
  <si>
    <t>12 31111 6 M15 PRE01 131 E 1 24901 15</t>
  </si>
  <si>
    <t>12 31111 6 M15 PRE01 131 E 1 24901 15 2112000</t>
  </si>
  <si>
    <t>PINTURAS</t>
  </si>
  <si>
    <t>12 31111 6 M15 PRE01 131 E 1 26102</t>
  </si>
  <si>
    <t>12 31111 6 M15 PRE01 131 E 1 26102 15</t>
  </si>
  <si>
    <t>12 31111 6 M15 PRE01 131 E 1 26102 15 2112000</t>
  </si>
  <si>
    <t>12 31111 6 M15 PRE01 131 E 1 29601</t>
  </si>
  <si>
    <t>REFACCIONES Y ACCESORIOS MENORES DE EQUIPO DE TRANSPORTE</t>
  </si>
  <si>
    <t>12 31111 6 M15 PRE01 131 E 1 29601 15</t>
  </si>
  <si>
    <t>12 31111 6 M15 PRE01 131 E 1 29601 15 2112000</t>
  </si>
  <si>
    <t>12 31111 6 M15 PRE01 131 E 1 31101</t>
  </si>
  <si>
    <t>12 31111 6 M15 PRE01 131 E 1 31101 15</t>
  </si>
  <si>
    <t>12 31111 6 M15 PRE01 131 E 1 31101 15 2112000</t>
  </si>
  <si>
    <t>12 31111 6 M15 PRE01 131 E 1 31401</t>
  </si>
  <si>
    <t>SERVICIO TELEFÓNICO CONVENCIONAL</t>
  </si>
  <si>
    <t>12 31111 6 M15 PRE01 131 E 1 31401 15</t>
  </si>
  <si>
    <t>12 31111 6 M15 PRE01 131 E 1 31401 15 2112000</t>
  </si>
  <si>
    <t>12 31111 6 M15 PRE01 131 E 1 32201</t>
  </si>
  <si>
    <t>ARRENDAMIENTO DE EDIFICIOS Y LOCALES</t>
  </si>
  <si>
    <t>12 31111 6 M15 PRE01 131 E 1 32201 15</t>
  </si>
  <si>
    <t>12 31111 6 M15 PRE01 131 E 1 32201 15 2112000</t>
  </si>
  <si>
    <t>ARRENDAMIENTO DE VEHÍCULOS TERRESTRES, AÉREOS, MARÍTIMOS, LACUSTRES Y FLUVIALES PARA SERVICIOS PÚBLICOS Y LA OPERACIÓN DE PROGRAMAS PÚBLICOS</t>
  </si>
  <si>
    <t>SERVICIOS BANCARIOS Y FINANCIEROS</t>
  </si>
  <si>
    <t>12 31111 6 M15 PRE01 131 E 1 35501</t>
  </si>
  <si>
    <t>MANTENIMIENTO Y CONSERVACIÓN DE VEHÍCULOS TERRESTRES, AÉREOS, MARÍTIMOS, LACUSTRES Y FLUVIALES</t>
  </si>
  <si>
    <t>12 31111 6 M15 PRE01 131 E 1 35501 15</t>
  </si>
  <si>
    <t>12 31111 6 M15 PRE01 131 E 1 35501 15 2112000</t>
  </si>
  <si>
    <t>12 31111 6 M15 PRE01 131 E 1 37201</t>
  </si>
  <si>
    <t>PASAJES TERRESTRES NACIONALES PARA LABORES EN CAMPO Y DE SUPERVISIÓN</t>
  </si>
  <si>
    <t>12 31111 6 M15 PRE01 131 E 1 37201 15</t>
  </si>
  <si>
    <t>12 31111 6 M15 PRE01 131 E 1 37201 15 2112000</t>
  </si>
  <si>
    <t>PASAJES NACIONALES TERRESTRES</t>
  </si>
  <si>
    <t>12 31111 6 M15 PRE01 131 E 1 37504</t>
  </si>
  <si>
    <t>12 31111 6 M15 PRE01 131 E 1 37504 15</t>
  </si>
  <si>
    <t>12 31111 6 M15 PRE01 131 E 1 37504 15 2112000</t>
  </si>
  <si>
    <t>12 31111 6 M15 PRE01 131 E 1 38201</t>
  </si>
  <si>
    <t>12 31111 6 M15 PRE01 131 E 1 38201 15</t>
  </si>
  <si>
    <t>12 31111 6 M15 PRE01 131 E 1 38201 15 2112000</t>
  </si>
  <si>
    <t>12 31111 6 M15 PRE01 131 E 1 38202</t>
  </si>
  <si>
    <t>ESPECTÁCULOS CULTURALES (GRUPOS MUSICALES)</t>
  </si>
  <si>
    <t>12 31111 6 M15 PRE01 131 E 1 38202 15</t>
  </si>
  <si>
    <t>12 31111 6 M15 PRE01 131 E 1 38202 15 2112000</t>
  </si>
  <si>
    <t>12 31111 6 M15 PRE01 131 E 1 38501</t>
  </si>
  <si>
    <t>GASTOS PARA ALIMENTACIÓN DE SERVIDORES PÚBLICOS DE MANDO</t>
  </si>
  <si>
    <t>12 31111 6 M15 PRE01 131 E 1 38501 15</t>
  </si>
  <si>
    <t>12 31111 6 M15 PRE01 131 E 1 38501 15 2112000</t>
  </si>
  <si>
    <t>GASTOS DE REPRESENTACION</t>
  </si>
  <si>
    <t>12 31111 6 M15 PRE01 131 E 1 44101</t>
  </si>
  <si>
    <t>12 31111 6 M15 PRE01 131 E 1 44101 15</t>
  </si>
  <si>
    <t>12 31111 6 M15 PRE01 131 E 1 44101 15 2151100</t>
  </si>
  <si>
    <t>12 31111 6 M15 PRE01 131 E 2</t>
  </si>
  <si>
    <t>MOBILIARIO</t>
  </si>
  <si>
    <t>OTRA MAQUINARIA Y EQUIPO</t>
  </si>
  <si>
    <t>MUEBLES DE OFICINA Y ESTANTERIA</t>
  </si>
  <si>
    <t>12 31111 6 M15 REG03</t>
  </si>
  <si>
    <t>12 31111 6 M15 REG03 135</t>
  </si>
  <si>
    <t>ASUNTOS JURÍDICOS</t>
  </si>
  <si>
    <t>12 31111 6 M15 REG03 135 E</t>
  </si>
  <si>
    <t>12 31111 6 M15 REG03 135 E 1</t>
  </si>
  <si>
    <t>TOMA DE DECISIONES EN FORMA COLEGIADA EN MATERIA DE PLANEACIÓN, OPERATIVA Y NORMATIVA.</t>
  </si>
  <si>
    <t>12 31111 6 M15 REG03 135 E 1 11302</t>
  </si>
  <si>
    <t>12 31111 6 M15 REG03 135 E 1 11302 15</t>
  </si>
  <si>
    <t>12 31111 6 M15 REG03 135 E 1 11302 15 2111100</t>
  </si>
  <si>
    <t>12 31111 6 M15 REG03 135 E 1 13201</t>
  </si>
  <si>
    <t>12 31111 6 M15 REG03 135 E 1 13201 15</t>
  </si>
  <si>
    <t>12 31111 6 M15 REG03 135 E 1 13201 15 2111100</t>
  </si>
  <si>
    <t>ASISTENCIA A LOS SESIONES DE CABILDO, PARTICIPANDO CON VOZ Y VOTO</t>
  </si>
  <si>
    <t>12 31111 6 M15 REG03 135 E 1 13202</t>
  </si>
  <si>
    <t>12 31111 6 M15 REG03 135 E 1 13202 15</t>
  </si>
  <si>
    <t>12 31111 6 M15 REG03 135 E 1 13202 15 2111100</t>
  </si>
  <si>
    <t>12 31111 6 M15 REG03 135 E 1 13407</t>
  </si>
  <si>
    <t>12 31111 6 M15 REG03 135 E 1 13407 15</t>
  </si>
  <si>
    <t>12 31111 6 M15 REG03 135 E 1 13407 15 2111100</t>
  </si>
  <si>
    <t>CONCURRIR A LAS CEREMONIAS OFICIALES Y LOS DEMÁS ACTOS QUE FUEREN CITADOS POR EL PRESIDENTE(A) MUNICIPAL.</t>
  </si>
  <si>
    <t>12 31111 6 M15 REG03 135 E 1 38501</t>
  </si>
  <si>
    <t>12 31111 6 M15 REG03 135 E 1 38501 15</t>
  </si>
  <si>
    <t>12 31111 6 M15 REG03 135 E 1 38501 15 2112000</t>
  </si>
  <si>
    <t>12 31111 6 M15 REG11</t>
  </si>
  <si>
    <t>12 31111 6 M15 REG11 181</t>
  </si>
  <si>
    <t>12 31111 6 M15 REG11 181 E</t>
  </si>
  <si>
    <t>12 31111 6 M15 REG11 181 E 1</t>
  </si>
  <si>
    <t>CONTEO DE LOS LIBROS</t>
  </si>
  <si>
    <t>12 31111 6 M15 REG11 181 E 1 11302</t>
  </si>
  <si>
    <t>12 31111 6 M15 REG11 181 E 1 11302 15</t>
  </si>
  <si>
    <t>12 31111 6 M15 REG11 181 E 1 11302 15 2111100</t>
  </si>
  <si>
    <t>12 31111 6 M15 REG11 181 E 1 11302 15 2111100 2022</t>
  </si>
  <si>
    <t>12 31111 6 M15 REG11 181 E 1 11302 15 2111100 2022 11010102</t>
  </si>
  <si>
    <t>EMISIÓN DE CERTIFICADOS</t>
  </si>
  <si>
    <t>12 31111 6 M15 REG11 181 E 1 11302 15 2111100 2022 11010102 001</t>
  </si>
  <si>
    <t>12 31111 6 M15 REG11 181 E 1 11302 15 2111100 2022 11010102 001 001</t>
  </si>
  <si>
    <t>12 31111 6 M15 REG11 181 E 1 13201</t>
  </si>
  <si>
    <t>12 31111 6 M15 REG11 181 E 1 13201 15</t>
  </si>
  <si>
    <t>12 31111 6 M15 REG11 181 E 1 13201 15 2111100</t>
  </si>
  <si>
    <t>12 31111 6 M15 REG11 181 E 1 13201 15 2111100 2022</t>
  </si>
  <si>
    <t>12 31111 6 M15 REG11 181 E 1 13201 15 2111100 2022 11010103</t>
  </si>
  <si>
    <t>TRÁMITES DE CORRECCIÓN DE DATOS</t>
  </si>
  <si>
    <t>12 31111 6 M15 REG11 181 E 1 13201 15 2111100 2022 11010103 001</t>
  </si>
  <si>
    <t>12 31111 6 M15 REG11 181 E 1 13201 15 2111100 2022 11010103 001 001</t>
  </si>
  <si>
    <t>12 31111 6 M15 REG11 181 E 1 13202</t>
  </si>
  <si>
    <t>12 31111 6 M15 REG11 181 E 1 13202 15</t>
  </si>
  <si>
    <t>12 31111 6 M15 REG11 181 E 1 13202 15 2111100</t>
  </si>
  <si>
    <t>12 31111 6 M15 REG11 181 E 1 13202 15 2111100 2022</t>
  </si>
  <si>
    <t>12 31111 6 M15 REG11 181 E 1 13202 15 2111100 2022 11010104</t>
  </si>
  <si>
    <t>12 31111 6 M15 REG11 181 E 1 13202 15 2111100 2022 11010104 001</t>
  </si>
  <si>
    <t>12 31111 6 M15 REG11 181 E 1 13202 15 2111100 2022 11010104 001 001</t>
  </si>
  <si>
    <t>12 31111 6 M15 REG11 181 E 1 13407</t>
  </si>
  <si>
    <t>12 31111 6 M15 REG11 181 E 1 13407 15</t>
  </si>
  <si>
    <t>12 31111 6 M15 REG11 181 E 1 13407 15 2111100</t>
  </si>
  <si>
    <t>12 31111 6 M15 REG11 181 E 1 13407 15 2111100 2022 11010103</t>
  </si>
  <si>
    <t>12 31111 6 M15 REG11 181 E 1 13407 15 2111100 2022 11010103 001</t>
  </si>
  <si>
    <t>12 31111 6 M15 REG11 181 E 1 13407 15 2111100 2022 11010103 001 001</t>
  </si>
  <si>
    <t>12 31111 6 M15 REG11 181 E 1 21101</t>
  </si>
  <si>
    <t>12 31111 6 M15 REG11 181 E 1 21101 15</t>
  </si>
  <si>
    <t>12 31111 6 M15 REG11 181 E 1 21101 15 2112000</t>
  </si>
  <si>
    <t>12 31111 6 M15 REG11 181 E 1 21101 15 2112000 2022</t>
  </si>
  <si>
    <t>12 31111 6 M15 REG11 181 E 1 21101 15 2112000 2022 11010102</t>
  </si>
  <si>
    <t>12 31111 6 M15 REG11 181 E 1 21101 15 2112000 2022 11010102 001</t>
  </si>
  <si>
    <t>12 31111 6 M15 REG11 181 E 1 21101 15 2112000 2022 11010102 001 001</t>
  </si>
  <si>
    <t>12 31111 6 M15 REG11 181 E 1 21201</t>
  </si>
  <si>
    <t>12 31111 6 M15 REG11 181 E 1 21201 15</t>
  </si>
  <si>
    <t>12 31111 6 M15 REG11 181 E 1 21201 15 2112000</t>
  </si>
  <si>
    <t>12 31111 6 M15 REG11 181 E 1 21201 15 2112000 2022</t>
  </si>
  <si>
    <t>12 31111 6 M15 REG11 181 E 1 21201 15 2112000 2022 11010103</t>
  </si>
  <si>
    <t>12 31111 6 M15 REG11 181 E 1 21201 15 2112000 2022 11010103 001</t>
  </si>
  <si>
    <t>12 31111 6 M15 REG11 181 E 1 21201 15 2112000 2022 11010103 001 001</t>
  </si>
  <si>
    <t>12 31111 6 M15 REG11 181 E 1 21201 15 2112000 2022 11010103 001 001 001</t>
  </si>
  <si>
    <t>IMPRESIONES Y FORMAS OFICIALES</t>
  </si>
  <si>
    <t>12 31111 6 M15 SAL15</t>
  </si>
  <si>
    <t>DIRECCION DE SALUD MUNICIPAL</t>
  </si>
  <si>
    <t>12 31111 6 M15 SAL15 231</t>
  </si>
  <si>
    <t>PRESTACIÓN DE SERVICIOS DE SALUD A LA COMUNIDAD</t>
  </si>
  <si>
    <t>12 31111 6 M15 SAL15 231 E</t>
  </si>
  <si>
    <t>12 31111 6 M15 SAL15 231 E 1</t>
  </si>
  <si>
    <t>CAMPAÑA DE ENTREGA DE MEDICAMENTO A PERSONAS DE ESCASOS RECURSOS</t>
  </si>
  <si>
    <t>12 31111 6 M15 SAL15 231 E 1 11302</t>
  </si>
  <si>
    <t>12 31111 6 M15 SAL15 231 E 1 11302 15</t>
  </si>
  <si>
    <t>12 31111 6 M15 SAL15 231 E 1 11302 15 2111100</t>
  </si>
  <si>
    <t>12 31111 6 M15 SAL15 231 E 1 11302 15 2111100 2022</t>
  </si>
  <si>
    <t>12 31111 6 M15 SAL15 231 E 1 11302 15 2111100 2022 15010102</t>
  </si>
  <si>
    <t>BRIGADA PREVENTIVA DE SALUD EN GENERAL</t>
  </si>
  <si>
    <t>12 31111 6 M15 SAL15 231 E 1 11302 15 2111100 2022 15010102 001</t>
  </si>
  <si>
    <t>12 31111 6 M15 SAL15 231 E 1 11302 15 2111100 2022 15010102 001 001</t>
  </si>
  <si>
    <t>12 31111 6 M15 SAL15 231 E 1 13201</t>
  </si>
  <si>
    <t>12 31111 6 M15 SAL15 231 E 1 13201 15</t>
  </si>
  <si>
    <t>12 31111 6 M15 SAL15 231 E 1 13201 15 2111100</t>
  </si>
  <si>
    <t>12 31111 6 M15 SAL15 231 E 1 13201 15 2111100 2022</t>
  </si>
  <si>
    <t>12 31111 6 M15 SAL15 231 E 1 13201 15 2111100 2022 15010103</t>
  </si>
  <si>
    <t>CAMPAÑAS DE VACUNACIÓN</t>
  </si>
  <si>
    <t>12 31111 6 M15 SAL15 231 E 1 13201 15 2111100 2022 15010103 001</t>
  </si>
  <si>
    <t>12 31111 6 M15 SAL15 231 E 1 13201 15 2111100 2022 15010103 001 001</t>
  </si>
  <si>
    <t>12 31111 6 M15 SAL15 231 E 1 13202</t>
  </si>
  <si>
    <t>12 31111 6 M15 SAL15 231 E 1 13202 15</t>
  </si>
  <si>
    <t>12 31111 6 M15 SAL15 231 E 1 13202 15 2111100</t>
  </si>
  <si>
    <t>12 31111 6 M15 SAL15 231 E 1 13202 15 2111100 2022</t>
  </si>
  <si>
    <t>12 31111 6 M15 SAL15 231 E 1 13202 15 2111100 2022 15010104</t>
  </si>
  <si>
    <t>REALIZACIÓN DE PLÁTICAS DE PROMOCIÓN DE LA SALUD Y DE PREVENCIÓN DE ENFERMEDADES EN EL TERRITORIO NACIONAL</t>
  </si>
  <si>
    <t>12 31111 6 M15 SAL15 231 E 1 13202 15 2111100 2022 15010104 001</t>
  </si>
  <si>
    <t>12 31111 6 M15 SAL15 231 E 1 13202 15 2111100 2022 15010104 001 001</t>
  </si>
  <si>
    <t>12 31111 6 M15 SAL15 231 E 1 13407</t>
  </si>
  <si>
    <t>12 31111 6 M15 SAL15 231 E 1 13407 15</t>
  </si>
  <si>
    <t>12 31111 6 M15 SAL15 231 E 1 13407 15 2111100</t>
  </si>
  <si>
    <t>12 31111 6 M15 SAL15 231 E 1 13407 15 2111100 2022</t>
  </si>
  <si>
    <t>12 31111 6 M15 SAL15 231 E 1 13407 15 2111100 2022 15010101</t>
  </si>
  <si>
    <t>12 31111 6 M15 SAL15 231 E 1 13407 15 2111100 2022 15010101 001</t>
  </si>
  <si>
    <t>12 31111 6 M15 SAL15 231 E 1 13407 15 2111100 2022 15010101 001 001</t>
  </si>
  <si>
    <t>12 31111 6 M15 SAL15 231 E 1 21101</t>
  </si>
  <si>
    <t>12 31111 6 M15 SAL15 231 E 1 21101 15</t>
  </si>
  <si>
    <t>12 31111 6 M15 SAL15 231 E 1 21101 15 2112000</t>
  </si>
  <si>
    <t>12 31111 6 M15 SAL15 231 E 1 21101 15 2112000 2022</t>
  </si>
  <si>
    <t>12 31111 6 M15 SAL15 231 E 1 21101 15 2112000 2022 15010102</t>
  </si>
  <si>
    <t>12 31111 6 M15 SAL15 231 E 1 21101 15 2112000 2022 15010102 001</t>
  </si>
  <si>
    <t>12 31111 6 M15 SAL15 231 E 1 21101 15 2112000 2022 15010102 001 001</t>
  </si>
  <si>
    <t>12 31111 6 M15 SEG04</t>
  </si>
  <si>
    <t>12 31111 6 M15 SEG04 181</t>
  </si>
  <si>
    <t>12 31111 6 M15 SEG04 181 E</t>
  </si>
  <si>
    <t>12 31111 6 M15 SEG04 181 E 1</t>
  </si>
  <si>
    <t>12 31111 6 M15 SEG04 181 E 1 11301</t>
  </si>
  <si>
    <t>12 31111 6 M15 SEG04 181 E 1 11301 15</t>
  </si>
  <si>
    <t>12 31111 6 M15 SEG04 181 E 1 11301 15 2111100</t>
  </si>
  <si>
    <t>CONVOCAR Y ORGANIZAR LAS SESIONES DE CABILDO.</t>
  </si>
  <si>
    <t>12 31111 6 M15 SEG04 181 E 1 11302</t>
  </si>
  <si>
    <t>12 31111 6 M15 SEG04 181 E 1 11302 15</t>
  </si>
  <si>
    <t>12 31111 6 M15 SEG04 181 E 1 11302 15 2111100</t>
  </si>
  <si>
    <t>12 31111 6 M15 SEG04 181 E 1 13201</t>
  </si>
  <si>
    <t>12 31111 6 M15 SEG04 181 E 1 13201 15</t>
  </si>
  <si>
    <t>12 31111 6 M15 SEG04 181 E 1 13201 15 2111100</t>
  </si>
  <si>
    <t>REGISTRO DE ACTAS Y ACUERDOS DE CABILDO PARA HACER CUMPLIR LOS ACTOS DE GOBIERNO.</t>
  </si>
  <si>
    <t>12 31111 6 M15 SEG04 181 E 1 13202</t>
  </si>
  <si>
    <t>12 31111 6 M15 SEG04 181 E 1 13202 15</t>
  </si>
  <si>
    <t>12 31111 6 M15 SEG04 181 E 1 13202 15 2111100</t>
  </si>
  <si>
    <t>12 31111 6 M15 SEG04 181 E 1 13407</t>
  </si>
  <si>
    <t>12 31111 6 M15 SEG04 181 E 1 13407 15</t>
  </si>
  <si>
    <t>12 31111 6 M15 SEG04 181 E 1 13407 15 2111100</t>
  </si>
  <si>
    <t>DIGITALIZACIÓN DE DOCUMENTACIÓN DEL ARCHIVO MUNICIPAL.</t>
  </si>
  <si>
    <t>12 31111 6 M15 SEG04 181 E 1 21101</t>
  </si>
  <si>
    <t>12 31111 6 M15 SEG04 181 E 1 21101 15</t>
  </si>
  <si>
    <t>12 31111 6 M15 SEG04 181 E 1 21101 15 2112000</t>
  </si>
  <si>
    <t>12 31111 6 M15 SEG04 181 E 1 37504</t>
  </si>
  <si>
    <t>12 31111 6 M15 SEG04 181 E 1 37504 15</t>
  </si>
  <si>
    <t>12 31111 6 M15 SEG04 181 E 1 37504 15 2112000</t>
  </si>
  <si>
    <t>12 31111 6 M15 SEP13</t>
  </si>
  <si>
    <t>DIRECCION DE SERVICIOS PÚBLICOS</t>
  </si>
  <si>
    <t>12 31111 6 M15 SEP13 216</t>
  </si>
  <si>
    <t>12 31111 6 M15 SEP13 216 E</t>
  </si>
  <si>
    <t>12 31111 6 M15 SEP13 216 E 1</t>
  </si>
  <si>
    <t>12 31111 6 M15 SEP13 216 E 1 11301</t>
  </si>
  <si>
    <t>12 31111 6 M15 SEP13 216 E 1 11301 15</t>
  </si>
  <si>
    <t>12 31111 6 M15 SEP13 216 E 1 11301 15 2111100</t>
  </si>
  <si>
    <t>12 31111 6 M15 SEP13 216 E 1 11301 15 2111100 2022</t>
  </si>
  <si>
    <t>12 31111 6 M15 SEP13 216 E 1 11301 15 2111100 2022 13010101</t>
  </si>
  <si>
    <t>MATERIAL NECESARIO PARA EL DESEMPEÑO DE LOS SERVICIOS</t>
  </si>
  <si>
    <t>12 31111 6 M15 SEP13 216 E 1 11301 15 2111100 2022 13010101 001</t>
  </si>
  <si>
    <t>12 31111 6 M15 SEP13 216 E 1 11301 15 2111100 2022 13010101 001 001</t>
  </si>
  <si>
    <t>12 31111 6 M15 SEP13 216 E 1 11302</t>
  </si>
  <si>
    <t>12 31111 6 M15 SEP13 216 E 1 11302 15</t>
  </si>
  <si>
    <t>12 31111 6 M15 SEP13 216 E 1 11302 15 2111100</t>
  </si>
  <si>
    <t>12 31111 6 M15 SEP13 216 E 1 11302 15 2111100 2022</t>
  </si>
  <si>
    <t>12 31111 6 M15 SEP13 216 E 1 11302 15 2111100 2022 13010101</t>
  </si>
  <si>
    <t>12 31111 6 M15 SEP13 216 E 1 11302 15 2111100 2022 13010101 001</t>
  </si>
  <si>
    <t>12 31111 6 M15 SEP13 216 E 1 11302 15 2111100 2022 13010101 001 001</t>
  </si>
  <si>
    <t>12 31111 6 M15 SEP13 216 E 1 13201</t>
  </si>
  <si>
    <t>12 31111 6 M15 SEP13 216 E 1 13201 15</t>
  </si>
  <si>
    <t>12 31111 6 M15 SEP13 216 E 1 13201 15 2111100</t>
  </si>
  <si>
    <t>12 31111 6 M15 SEP13 216 E 1 13201 15 2111100 2022</t>
  </si>
  <si>
    <t>RECOLECCIÓN DE BASURA EN TODAS LAS RUTAS</t>
  </si>
  <si>
    <t>12 31111 6 M15 SEP13 216 E 1 13201 15 2111100 2022 13010102 001</t>
  </si>
  <si>
    <t>12 31111 6 M15 SEP13 216 E 1 13201 15 2111100 2022 13010102 001 001</t>
  </si>
  <si>
    <t>12 31111 6 M15 SEP13 216 E 1 13202</t>
  </si>
  <si>
    <t>12 31111 6 M15 SEP13 216 E 1 13202 15</t>
  </si>
  <si>
    <t>12 31111 6 M15 SEP13 216 E 1 13202 15 2111100</t>
  </si>
  <si>
    <t>12 31111 6 M15 SEP13 216 E 1 13202 15 2111100 2022</t>
  </si>
  <si>
    <t>12 31111 6 M15 SEP13 216 E 1 13202 15 2111100 2022 13010102</t>
  </si>
  <si>
    <t>12 31111 6 M15 SEP13 216 E 1 13202 15 2111100 2022 13010102 001</t>
  </si>
  <si>
    <t>12 31111 6 M15 SEP13 216 E 1 13202 15 2111100 2022 13010102 001 001</t>
  </si>
  <si>
    <t>12 31111 6 M15 SEP13 216 E 1 13407</t>
  </si>
  <si>
    <t>12 31111 6 M15 SEP13 216 E 1 13407 15</t>
  </si>
  <si>
    <t>12 31111 6 M15 SEP13 216 E 1 13407 15 2111100</t>
  </si>
  <si>
    <t>12 31111 6 M15 SEP13 216 E 1 13407 15 2111100 2022</t>
  </si>
  <si>
    <t>12 31111 6 M15 SEP13 216 E 1 13407 15 2111100 2022 13010103</t>
  </si>
  <si>
    <t>SANEAMIENTO DE CAUSES</t>
  </si>
  <si>
    <t>12 31111 6 M15 SEP13 216 E 1 13407 15 2111100 2022 13010103 001</t>
  </si>
  <si>
    <t>12 31111 6 M15 SEP13 216 E 1 13407 15 2111100 2022 13010103 001 001</t>
  </si>
  <si>
    <t>MANTENIMIENTO A LOS CENTROS DE ESPARCIMIENTO PÚBLICO MUNICIPAL</t>
  </si>
  <si>
    <t>12 31111 6 M15 SEP13 216 E 1 21101</t>
  </si>
  <si>
    <t>12 31111 6 M15 SEP13 216 E 1 21101 15</t>
  </si>
  <si>
    <t>12 31111 6 M15 SEP13 216 E 1 21101 15 2112000</t>
  </si>
  <si>
    <t>12 31111 6 M15 SEP13 216 E 1 21101 15 2112000 2022</t>
  </si>
  <si>
    <t>12 31111 6 M15 SEP13 216 E 1 21101 15 2112000 2022 13010103</t>
  </si>
  <si>
    <t>12 31111 6 M15 SEP13 216 E 1 21101 15 2112000 2022 13010103 001</t>
  </si>
  <si>
    <t>12 31111 6 M15 SEP13 216 E 1 21101 15 2112000 2022 13010103 001 001</t>
  </si>
  <si>
    <t>BARRIDO DE LOS ESPACIOS PUBLICOS MUNICIPALES</t>
  </si>
  <si>
    <t>GESTIÓN DE LOS INSUMOS PARA OTORGAR EL MANTENIMIENTO AL SISTEMA DE ALUMBRADO PUBLICO</t>
  </si>
  <si>
    <t>12 31111 6 M15 SEP13 216 E 1 26102</t>
  </si>
  <si>
    <t>12 31111 6 M15 SEP13 216 E 1 26102 15</t>
  </si>
  <si>
    <t>12 31111 6 M15 SEP13 216 E 1 26102 15 2112000</t>
  </si>
  <si>
    <t>12 31111 6 M15 SEP13 216 E 1 26102 15 2112000 2022</t>
  </si>
  <si>
    <t>12 31111 6 M15 SEP13 216 E 1 26102 15 2112000 2022 13010102</t>
  </si>
  <si>
    <t>12 31111 6 M15 SEP13 216 E 1 26102 15 2112000 2022 13010102 001</t>
  </si>
  <si>
    <t>12 31111 6 M15 SEP13 216 E 1 26102 15 2112000 2022 13010102 001 001</t>
  </si>
  <si>
    <t>12 31111 6 M15 SEP13 216 E 1 29601</t>
  </si>
  <si>
    <t>12 31111 6 M15 SEP13 216 E 1 29601 15</t>
  </si>
  <si>
    <t>12 31111 6 M15 SEP13 216 E 1 29601 15 2112000</t>
  </si>
  <si>
    <t>12 31111 6 M15 SEP13 216 E 1 29601 15 2112000 2022</t>
  </si>
  <si>
    <t>12 31111 6 M15 SEP13 216 E 1 29601 15 2112000 2022 13010107</t>
  </si>
  <si>
    <t>12 31111 6 M15 SEP13 216 E 1 29601 15 2112000 2022 13010107 001</t>
  </si>
  <si>
    <t>12 31111 6 M15 SEP13 216 E 1 29601 15 2112000 2022 13010107 001 001</t>
  </si>
  <si>
    <t>12 31111 6 M15 SEP13 216 E 1 32502</t>
  </si>
  <si>
    <t>12 31111 6 M15 SEP13 216 E 1 32502 15</t>
  </si>
  <si>
    <t>12 31111 6 M15 SEP13 216 E 1 32502 15 2112000</t>
  </si>
  <si>
    <t>12 31111 6 M15 SEP13 216 E 1 32502 15 2112000 2022</t>
  </si>
  <si>
    <t>12 31111 6 M15 SEP13 216 E 1 32502 15 2112000 2022 13010106</t>
  </si>
  <si>
    <t>12 31111 6 M15 SEP13 216 E 1 32502 15 2112000 2022 13010106 001</t>
  </si>
  <si>
    <t>12 31111 6 M15 SEP13 216 E 1 32502 15 2112000 2022 13010106 001 001</t>
  </si>
  <si>
    <t>12 31111 6 M15 SEP13 216 E 1 32601</t>
  </si>
  <si>
    <t>12 31111 6 M15 SEP13 216 E 1 32601 15</t>
  </si>
  <si>
    <t>12 31111 6 M15 SEP13 216 E 1 32601 15 2112000</t>
  </si>
  <si>
    <t>12 31111 6 M15 SEP13 216 E 1 32601 15 2112000 2022</t>
  </si>
  <si>
    <t>12 31111 6 M15 SEP13 216 E 1 32601 15 2112000 2022 13010106</t>
  </si>
  <si>
    <t>12 31111 6 M15 SEP13 216 E 1 32601 15 2112000 2022 13010106 001</t>
  </si>
  <si>
    <t>12 31111 6 M15 SEP13 216 E 1 32601 15 2112000 2022 13010106 001 001</t>
  </si>
  <si>
    <t>ARRENDAMIENTO DE MAQUINARIA, OTROS EQUIPOS Y HERRAMIENTAS</t>
  </si>
  <si>
    <t>12 31111 6 M15 SEP13 216 E 1 35501</t>
  </si>
  <si>
    <t>12 31111 6 M15 SEP13 216 E 1 35501 15</t>
  </si>
  <si>
    <t>12 31111 6 M15 SEP13 216 E 1 35501 15 2112000</t>
  </si>
  <si>
    <t>12 31111 6 M15 SEP13 216 E 1 35501 15 2112000 2022</t>
  </si>
  <si>
    <t>12 31111 6 M15 SEP13 216 E 1 35501 15 2112000 2022 13010105</t>
  </si>
  <si>
    <t>12 31111 6 M15 SEP13 216 E 1 35501 15 2112000 2022 13010105 001</t>
  </si>
  <si>
    <t>12 31111 6 M15 SEP13 216 E 1 35501 15 2112000 2022 13010105 001 001</t>
  </si>
  <si>
    <t>12 31111 6 M15 SIN02</t>
  </si>
  <si>
    <t>12 31111 6 M15 SIN02 135</t>
  </si>
  <si>
    <t>12 31111 6 M15 SIN02 135 E</t>
  </si>
  <si>
    <t>12 31111 6 M15 SIN02 135 E 1</t>
  </si>
  <si>
    <t>EFICIENTE VIGILANCIA DE LA HACIENDA MUNICIPAL</t>
  </si>
  <si>
    <t>12 31111 6 M15 SIN02 135 E 1 11302</t>
  </si>
  <si>
    <t>12 31111 6 M15 SIN02 135 E 1 11302 15</t>
  </si>
  <si>
    <t>12 31111 6 M15 SIN02 135 E 1 11302 15 2111100</t>
  </si>
  <si>
    <t>ADECUADA MEDIACIÓN Y AGILIDAD EN TRAMITES DEL MUNICIPIO</t>
  </si>
  <si>
    <t>12 31111 6 M15 SIN02 135 E 1 13201</t>
  </si>
  <si>
    <t>12 31111 6 M15 SIN02 135 E 1 13201 15</t>
  </si>
  <si>
    <t>12 31111 6 M15 SIN02 135 E 1 13201 15 2111100</t>
  </si>
  <si>
    <t>LOGRO DEL EFICIENTE CONTROL DEL PATRIMONIO MUNICIPAL</t>
  </si>
  <si>
    <t>12 31111 6 M15 SIN02 135 E 1 13202</t>
  </si>
  <si>
    <t>12 31111 6 M15 SIN02 135 E 1 13202 15</t>
  </si>
  <si>
    <t>12 31111 6 M15 SIN02 135 E 1 13202 15 2111100</t>
  </si>
  <si>
    <t>12 31111 6 M15 SIN02 135 E 1 13407</t>
  </si>
  <si>
    <t>12 31111 6 M15 SIN02 135 E 1 13407 15</t>
  </si>
  <si>
    <t>12 31111 6 M15 SIN02 135 E 1 13407 15 2111100</t>
  </si>
  <si>
    <t>12 31111 6 M15 SIN02 135 E 1 21101</t>
  </si>
  <si>
    <t>12 31111 6 M15 SIN02 135 E 1 21101 15</t>
  </si>
  <si>
    <t>12 31111 6 M15 SIN02 135 E 1 21101 15 2112000</t>
  </si>
  <si>
    <t>12 31111 6 M15 SIN02 135 E 1 26102</t>
  </si>
  <si>
    <t>12 31111 6 M15 SIN02 135 E 1 26102 15</t>
  </si>
  <si>
    <t>12 31111 6 M15 SIN02 135 E 1 26102 15 2112000</t>
  </si>
  <si>
    <t>12 31111 6 M15 SIN02 135 E 1 38501</t>
  </si>
  <si>
    <t>12 31111 6 M15 SIN02 135 E 1 38501 15</t>
  </si>
  <si>
    <t>12 31111 6 M15 SIN02 135 E 1 38501 15 2112000</t>
  </si>
  <si>
    <t>12 31111 6 M15 TES06</t>
  </si>
  <si>
    <t>INTEGRAR EL ARCHIVO ORIGINAL CONTABLE</t>
  </si>
  <si>
    <t>EFICIENTES SEGUIMIENTO A LAS MEDIDAS DE CONTROL INTERNO</t>
  </si>
  <si>
    <t>12 31111 6 M15 TES06 151</t>
  </si>
  <si>
    <t>ASUNTOS FINANCIEROS</t>
  </si>
  <si>
    <t>12 31111 6 M15 TES06 151 E</t>
  </si>
  <si>
    <t>12 31111 6 M15 TES06 151 E 1</t>
  </si>
  <si>
    <t>12 31111 6 M15 TES06 151 E 1 13201</t>
  </si>
  <si>
    <t>12 31111 6 M15 TES06 151 E 1 13201 15</t>
  </si>
  <si>
    <t>12 31111 6 M15 TES06 151 E 1 13201 15 2111100</t>
  </si>
  <si>
    <t>12 31111 6 M15 TES06 151 E 1 13407</t>
  </si>
  <si>
    <t>12 31111 6 M15 TES06 151 E 1 13407 15</t>
  </si>
  <si>
    <t>12 31111 6 M15 TES06 151 E 1 13407 15 2111100</t>
  </si>
  <si>
    <t>APORTACIONES DE SEGURIDAD SOCIAL CONTRACTUALES</t>
  </si>
  <si>
    <t>ELABORAR CIERRE DE EJERCICIOS CONTABLES E INFORMACIÓN SEMESTRAL</t>
  </si>
  <si>
    <t>APORTACIONES DE SEGURIDAD SOCIAL (ISSSPEG)</t>
  </si>
  <si>
    <t>REALIZACIÓN DE CORTES DE CAJA</t>
  </si>
  <si>
    <t>PRESENTACIÓN DE INFORMES DE LOS ASUNTOS FINANCIEROS Y HACENDARIOS AL PRESIDENTE</t>
  </si>
  <si>
    <t>REALIZACIÓN DE LAS DECLARACIONES CORRESPONDIENTES</t>
  </si>
  <si>
    <t>12 31111 6 M15 TES06 151 E 1 21101</t>
  </si>
  <si>
    <t>12 31111 6 M15 TES06 151 E 1 21101 15</t>
  </si>
  <si>
    <t>12 31111 6 M15 TES06 151 E 1 21101 15 2112000</t>
  </si>
  <si>
    <t>PAGO DE LOS SERVICIOS REQUERIDOS POR EL AYUNTAMIENTO YA SEAN RECURRENTES O ESPORÁDICOS PREVIAMENTE AUTORIZADOS</t>
  </si>
  <si>
    <t>12 31111 6 M15 TES06 151 E 1 21401</t>
  </si>
  <si>
    <t>12 31111 6 M15 TES06 151 E 1 21401 15</t>
  </si>
  <si>
    <t>12 31111 6 M15 TES06 151 E 1 21401 15 2112000</t>
  </si>
  <si>
    <t>12 31111 6 M15 TES06 151 E 1 21601</t>
  </si>
  <si>
    <t>12 31111 6 M15 TES06 151 E 1 21601 15</t>
  </si>
  <si>
    <t>12 31111 6 M15 TES06 151 E 1 21601 15 2112000</t>
  </si>
  <si>
    <t>12 31111 6 M15 TES06 151 E 1 26102</t>
  </si>
  <si>
    <t>12 31111 6 M15 TES06 151 E 1 26102 15</t>
  </si>
  <si>
    <t>12 31111 6 M15 TES06 151 E 1 26102 15 2112000</t>
  </si>
  <si>
    <t>12 31111 6 M15 TES06 151 E 1 27101</t>
  </si>
  <si>
    <t>12 31111 6 M15 TES06 151 E 1 27101 15</t>
  </si>
  <si>
    <t>12 31111 6 M15 TES06 151 E 1 27101 15 2112000</t>
  </si>
  <si>
    <t>12 31111 6 M15 TES06 151 E 1 31101</t>
  </si>
  <si>
    <t>12 31111 6 M15 TES06 151 E 1 31101 15</t>
  </si>
  <si>
    <t>12 31111 6 M15 TES06 151 E 1 31101 15 2112000</t>
  </si>
  <si>
    <t>ALUMBRADO PUBLICO</t>
  </si>
  <si>
    <t>12 31111 6 M15 TES06 151 E 1 31401</t>
  </si>
  <si>
    <t>12 31111 6 M15 TES06 151 E 1 31401 15</t>
  </si>
  <si>
    <t>12 31111 6 M15 TES06 151 E 1 31401 15 2112000</t>
  </si>
  <si>
    <t>12 31111 6 M15 TES06 151 E 1 34101</t>
  </si>
  <si>
    <t>12 31111 6 M15 TES06 151 E 1 34101 15</t>
  </si>
  <si>
    <t>12 31111 6 M15 TES06 151 E 1 34101 15 2112000</t>
  </si>
  <si>
    <t>12 31111 6 M15 TES06 151 E 1 37504</t>
  </si>
  <si>
    <t>12 31111 6 M15 TES06 151 E 1 37504 15</t>
  </si>
  <si>
    <t>12 31111 6 M15 TES06 151 E 1 37504 15 2112000</t>
  </si>
  <si>
    <t>12 31111 6 M15 TES06 151 E 1 38201</t>
  </si>
  <si>
    <t>12 31111 6 M15 TES06 151 E 1 38201 15</t>
  </si>
  <si>
    <t>12 31111 6 M15 TES06 151 E 1 38201 15 2112000</t>
  </si>
  <si>
    <t>PROPORCIONAR LA INFORMACIÓN NECESARIA A LAS ENTIDADES Y PLATAFORMAS ESTABLECIDAS</t>
  </si>
  <si>
    <t>12 31111 6 M15 APO28 223 E 1 11302 15 2111100 2022 28010102 001</t>
  </si>
  <si>
    <t>12 31111 6 M15 REG11 181 E 1 13407 15 2111100 2022</t>
  </si>
  <si>
    <t>12 31111 6 M15 SEP13 216 E 1 13201 15 2111100 2022 13010102</t>
  </si>
  <si>
    <t>PRESUPUESTO DE EGRESOS APROBADO</t>
  </si>
  <si>
    <t>Cuenta</t>
  </si>
  <si>
    <t>T O T A L   D E   E G R E S O S</t>
  </si>
  <si>
    <t>12 31111 6 M15 DEL32</t>
  </si>
  <si>
    <t>COORDINACION DEPREVENCION SOCIAL AL DELITO CON PARTICIPACION CIUDADANA</t>
  </si>
  <si>
    <t>12 31111 6 M15 DEL32 173</t>
  </si>
  <si>
    <t>OTROS ASUNTOS DE ORDEN PÚBLICO Y SEGURIDAD</t>
  </si>
  <si>
    <t>12 31111 6 M15 DEL32 173 I</t>
  </si>
  <si>
    <t>12 31111 6 M15 DEL32 173 I 1</t>
  </si>
  <si>
    <t>12 31111 6 M15 DEL32 173 I 1 11302</t>
  </si>
  <si>
    <t>12 31111 6 M15 DEL32 173 I 1 11302 25</t>
  </si>
  <si>
    <t>25 - RECURSOS FEDERALES</t>
  </si>
  <si>
    <t>12 31111 6 M15 DEL32 173 I 1 11302 25 2111100</t>
  </si>
  <si>
    <t>12 31111 6 M15 DEL32 173 I 1 11302 25 2111100 2022</t>
  </si>
  <si>
    <t>12 31111 6 M15 DEL32 173 I 1 11302 25 2111100 2022 32010101</t>
  </si>
  <si>
    <t>DISTRIBUCIÓN DE TRIPTICOS INFORMATIVOS, CON LOS DIFERENTES TEMAS DE PREVENCIÓN SOCIAL</t>
  </si>
  <si>
    <t>12 31111 6 M15 DEL32 173 I 1 11302 25 2111100 2022 32010101 003</t>
  </si>
  <si>
    <t>12 31111 6 M15 DEL32 173 I 1 11302 25 2111100 2022 32010101 003 001</t>
  </si>
  <si>
    <t>12 31111 6 M15 DEL32 173 I 1 13201</t>
  </si>
  <si>
    <t>12 31111 6 M15 DEL32 173 I 1 13201 25</t>
  </si>
  <si>
    <t>12 31111 6 M15 DEL32 173 I 1 13201 25 2111100</t>
  </si>
  <si>
    <t>12 31111 6 M15 DEL32 173 I 1 13201 25 2111100 2022</t>
  </si>
  <si>
    <t>12 31111 6 M15 DEL32 173 I 1 13201 25 2111100 2022 32010102</t>
  </si>
  <si>
    <t>LISTADO DE VICTIMAS DE VIOLENCIA INTRAFAMILIAR.</t>
  </si>
  <si>
    <t>12 31111 6 M15 DEL32 173 I 1 13201 25 2111100 2022 32010102 003</t>
  </si>
  <si>
    <t>12 31111 6 M15 DEL32 173 I 1 13201 25 2111100 2022 32010102 003 001</t>
  </si>
  <si>
    <t>12 31111 6 M15 DEL32 173 I 1 13202</t>
  </si>
  <si>
    <t>12 31111 6 M15 DEL32 173 I 1 13202 25</t>
  </si>
  <si>
    <t>12 31111 6 M15 DEL32 173 I 1 13202 25 2111100</t>
  </si>
  <si>
    <t>12 31111 6 M15 DEL32 173 I 1 13202 25 2111100 2022</t>
  </si>
  <si>
    <t>12 31111 6 M15 DEL32 173 I 1 13202 25 2111100 2022 32010102</t>
  </si>
  <si>
    <t>12 31111 6 M15 DEL32 173 I 1 13202 25 2111100 2022 32010102 003</t>
  </si>
  <si>
    <t>12 31111 6 M15 DEL32 173 I 1 13202 25 2111100 2022 32010102 003 001</t>
  </si>
  <si>
    <t>12 31111 6 M15 DEL32 173 I 1 13407</t>
  </si>
  <si>
    <t>12 31111 6 M15 DEL32 173 I 1 13407 25</t>
  </si>
  <si>
    <t>12 31111 6 M15 DEL32 173 I 1 13407 25 2111100</t>
  </si>
  <si>
    <t>12 31111 6 M15 DEL32 173 I 1 13407 25 2111100 2022</t>
  </si>
  <si>
    <t>12 31111 6 M15 DEL32 173 I 1 13407 25 2111100 2022 32010103</t>
  </si>
  <si>
    <t>IMPLEMENTACION DE  TALLERES Y CONFERENCIAS EN INSTITUCIONES EDUCATIVAS DE PREVENCIÓN DEL DELITO Y ADICCIONES</t>
  </si>
  <si>
    <t>12 31111 6 M15 DEL32 173 I 1 13407 25 2111100 2022 32010103 003</t>
  </si>
  <si>
    <t>12 31111 6 M15 DEL32 173 I 1 13407 25 2111100 2022 32010103 003 001</t>
  </si>
  <si>
    <t>OTROS PROYECTOS</t>
  </si>
  <si>
    <t>OBRA PUBLICA</t>
  </si>
  <si>
    <t>12 31111 6 M15 OBR08 221 I 2 61400 25</t>
  </si>
  <si>
    <t>12 31111 6 M15 OBR08 221 I 2 61400 25 2210000</t>
  </si>
  <si>
    <t>12 31111 6 M15 OBR08 221 I 2 63100 25</t>
  </si>
  <si>
    <t>12 31111 6 M15 OBR08 221 I 2 63100 25 2210000</t>
  </si>
  <si>
    <t xml:space="preserve">ESTUDIOS, FORMULACIÓN Y EVALUACIÓN DE PROYECTOS </t>
  </si>
  <si>
    <t>12 31111 6 M15 OBR08 223</t>
  </si>
  <si>
    <t>12 31111 6 M15 OBR08 223 I</t>
  </si>
  <si>
    <t>12 31111 6 M15 OBR08 223 I 2</t>
  </si>
  <si>
    <t>12 31111 6 M15 OBR08 223 I 2 61300</t>
  </si>
  <si>
    <t>CONSTRUCCIÓN DE OBRAS PARA EL ABASTECIMIENTO DE AGUA, PETRÓLEO, GAS, ELECTRICIDAD Y TELECOMUNICACIONES</t>
  </si>
  <si>
    <t>12 31111 6 M15 OBR08 223 I 2 61300 25</t>
  </si>
  <si>
    <t>12 31111 6 M15 OBR08 223 I 2 61300 25 2210000</t>
  </si>
  <si>
    <t>AGUA POTABLE, ELECTRIFICACION</t>
  </si>
  <si>
    <t>AGUA POTABLE</t>
  </si>
  <si>
    <t>ELECTRIFICACION</t>
  </si>
  <si>
    <t>12 31111 6 M15 OBR08 225</t>
  </si>
  <si>
    <t>VIVIENDA</t>
  </si>
  <si>
    <t>12 31111 6 M15 OBR08 225 I</t>
  </si>
  <si>
    <t>12 31111 6 M15 OBR08 225 I 2</t>
  </si>
  <si>
    <t>12 31111 6 M15 OBR08 225 I 2 61200</t>
  </si>
  <si>
    <t>EDIFICACIÓN NO HABITACIONAL</t>
  </si>
  <si>
    <t>12 31111 6 M15 OBR08 225 I 2 61200 25</t>
  </si>
  <si>
    <t>12 31111 6 M15 OBR08 225 I 2 61200 25 2210000</t>
  </si>
  <si>
    <t>INFRAESTRUCTURA BASICA DE SALUD, INFRAESTRUCTURA EDUCATIVA, VIVIENDA DIGNA</t>
  </si>
  <si>
    <t>INFRAESTRUCTURA EDUCATIVA</t>
  </si>
  <si>
    <t>12 31111 6 M15 PRO30</t>
  </si>
  <si>
    <t>12 31111 6 M15 PRO30 172</t>
  </si>
  <si>
    <t>PROTECCIÓN CIVIL</t>
  </si>
  <si>
    <t>12 31111 6 M15 PRO30 172 I</t>
  </si>
  <si>
    <t>12 31111 6 M15 PRO30 172 I 1</t>
  </si>
  <si>
    <t>12 31111 6 M15 PRO30 172 I 1 11302</t>
  </si>
  <si>
    <t>12 31111 6 M15 PRO30 172 I 1 11302 25</t>
  </si>
  <si>
    <t>12 31111 6 M15 PRO30 172 I 1 11302 25 2111100</t>
  </si>
  <si>
    <t>12 31111 6 M15 PRO30 172 I 1 11302 25 2111100 2022</t>
  </si>
  <si>
    <t>12 31111 6 M15 PRO30 172 I 1 11302 25 2111100 2022 30010101</t>
  </si>
  <si>
    <t>RECORRIDOS DE BÚSQUEDA DE ZONAS PELIGROSAS</t>
  </si>
  <si>
    <t>12 31111 6 M15 PRO30 172 I 1 11302 25 2111100 2022 30010101 003</t>
  </si>
  <si>
    <t>12 31111 6 M15 PRO30 172 I 1 11302 25 2111100 2022 30010101 003 001</t>
  </si>
  <si>
    <t>12 31111 6 M15 PRO30 172 I 1 13201</t>
  </si>
  <si>
    <t>12 31111 6 M15 PRO30 172 I 1 13201 25</t>
  </si>
  <si>
    <t>12 31111 6 M15 PRO30 172 I 1 13201 25 2111100</t>
  </si>
  <si>
    <t>12 31111 6 M15 PRO30 172 I 1 13201 25 2111100 2022</t>
  </si>
  <si>
    <t>12 31111 6 M15 PRO30 172 I 1 13201 25 2111100 2022 30010102</t>
  </si>
  <si>
    <t>CAPACITACIÓN DE PERSONAL</t>
  </si>
  <si>
    <t>12 31111 6 M15 PRO30 172 I 1 13201 25 2111100 2022 30010102 003</t>
  </si>
  <si>
    <t>12 31111 6 M15 PRO30 172 I 1 13201 25 2111100 2022 30010102 003 001</t>
  </si>
  <si>
    <t>12 31111 6 M15 PRO30 172 I 1 13202</t>
  </si>
  <si>
    <t>12 31111 6 M15 PRO30 172 I 1 13202 25</t>
  </si>
  <si>
    <t>12 31111 6 M15 PRO30 172 I 1 13202 25 2111100</t>
  </si>
  <si>
    <t>12 31111 6 M15 PRO30 172 I 1 13202 25 2111100 2022</t>
  </si>
  <si>
    <t>12 31111 6 M15 PRO30 172 I 1 13202 25 2111100 2022 30010102</t>
  </si>
  <si>
    <t>12 31111 6 M15 PRO30 172 I 1 13202 25 2111100 2022 30010102 003</t>
  </si>
  <si>
    <t>12 31111 6 M15 PRO30 172 I 1 13202 25 2111100 2022 30010102 003 001</t>
  </si>
  <si>
    <t>12 31111 6 M15 PRO30 172 I 1 13407</t>
  </si>
  <si>
    <t>12 31111 6 M15 PRO30 172 I 1 13407 25</t>
  </si>
  <si>
    <t>12 31111 6 M15 PRO30 172 I 1 13407 25 2111100</t>
  </si>
  <si>
    <t>12 31111 6 M15 PRO30 172 I 1 13407 25 2111100 2022</t>
  </si>
  <si>
    <t>12 31111 6 M15 PRO30 172 I 1 13407 25 2111100 2022 30010103</t>
  </si>
  <si>
    <t>CERTIFICACIÓN DE INSTITUCIONES PÚBLICAS, PRIVADAS Y ORGANISMOS DEL MUNICIPIO</t>
  </si>
  <si>
    <t>12 31111 6 M15 PRO30 172 I 1 13407 25 2111100 2022 30010103 003</t>
  </si>
  <si>
    <t>12 31111 6 M15 PRO30 172 I 1 13407 25 2111100 2022 30010103 003 001</t>
  </si>
  <si>
    <t>12 31111 6 M15 PRO30 172 I 1 21101</t>
  </si>
  <si>
    <t>12 31111 6 M15 PRO30 172 I 1 21101 25</t>
  </si>
  <si>
    <t>12 31111 6 M15 PRO30 172 I 1 21101 25 2112000</t>
  </si>
  <si>
    <t>12 31111 6 M15 PRO30 172 I 1 21101 25 2112000 2022</t>
  </si>
  <si>
    <t>12 31111 6 M15 PRO30 172 I 1 21101 25 2112000 2022 30010103</t>
  </si>
  <si>
    <t>12 31111 6 M15 PRO30 172 I 1 21101 25 2112000 2022 30010103 003</t>
  </si>
  <si>
    <t>12 31111 6 M15 PRO30 172 I 1 21101 25 2112000 2022 30010103 003 001</t>
  </si>
  <si>
    <t>12 31111 6 M15 PRO30 172 I 1 26102</t>
  </si>
  <si>
    <t>12 31111 6 M15 PRO30 172 I 1 26102 25</t>
  </si>
  <si>
    <t>12 31111 6 M15 PRO30 172 I 1 26102 25 2112000</t>
  </si>
  <si>
    <t>12 31111 6 M15 PRO30 172 I 1 26102 25 2112000 2022</t>
  </si>
  <si>
    <t>12 31111 6 M15 PRO30 172 I 1 26102 25 2112000 2022 30010101</t>
  </si>
  <si>
    <t>12 31111 6 M15 PRO30 172 I 1 26102 25 2112000 2022 30010101 003</t>
  </si>
  <si>
    <t>12 31111 6 M15 PRO30 172 I 1 26102 25 2112000 2022 30010101 003 001</t>
  </si>
  <si>
    <t>12 31111 6 M15 PRO30 172 I 1 29601</t>
  </si>
  <si>
    <t>12 31111 6 M15 PRO30 172 I 1 29601 25</t>
  </si>
  <si>
    <t>12 31111 6 M15 PRO30 172 I 1 29601 25 2112000</t>
  </si>
  <si>
    <t>12 31111 6 M15 PRO30 172 I 1 29601 25 2112000 2022</t>
  </si>
  <si>
    <t>12 31111 6 M15 PRO30 172 I 1 37504</t>
  </si>
  <si>
    <t>12 31111 6 M15 PRO30 172 I 1 37504 25</t>
  </si>
  <si>
    <t>12 31111 6 M15 PRO30 172 I 1 37504 25 2112000</t>
  </si>
  <si>
    <t>12 31111 6 M15 PRO30 172 I 1 37504 25 2112000 2022</t>
  </si>
  <si>
    <t>12 31111 6 M15 PRO30 172 I 1 37504 25 2112000 2022 30010103</t>
  </si>
  <si>
    <t>12 31111 6 M15 PRO30 172 I 1 37504 25 2112000 2022 30010103 003</t>
  </si>
  <si>
    <t>12 31111 6 M15 PRO30 172 I 1 37504 25 2112000 2022 30010103 003 001</t>
  </si>
  <si>
    <t>12 31111 6 M15 SEG29</t>
  </si>
  <si>
    <t>DIRECCIÓN DE SEGURIDAD PÚBLICA MUNICIPAL</t>
  </si>
  <si>
    <t>12 31111 6 M15 SEG29 171</t>
  </si>
  <si>
    <t>POLICÍA</t>
  </si>
  <si>
    <t>12 31111 6 M15 SEG29 171 I</t>
  </si>
  <si>
    <t>12 31111 6 M15 SEG29 171 I 1</t>
  </si>
  <si>
    <t>12 31111 6 M15 SEG29 171 I 1 11302</t>
  </si>
  <si>
    <t>12 31111 6 M15 SEG29 171 I 1 11302 25</t>
  </si>
  <si>
    <t>12 31111 6 M15 SEG29 171 I 1 11302 25 2111100</t>
  </si>
  <si>
    <t>12 31111 6 M15 SEG29 171 I 1 11302 25 2111100 2022</t>
  </si>
  <si>
    <t>12 31111 6 M15 SEG29 171 I 1 11302 25 2111100 2022 29010101</t>
  </si>
  <si>
    <t>IMPARTICION DE PROGRAMAS DE CAPACITACION AL PERSONAL POLICIAL, REMUNERACION DIGNA Y EQUIPAMIENTO TACTICO</t>
  </si>
  <si>
    <t>12 31111 6 M15 SEG29 171 I 1 11302 25 2111100 2022 29010101 003</t>
  </si>
  <si>
    <t>12 31111 6 M15 SEG29 171 I 1 11302 25 2111100 2022 29010101 003 001</t>
  </si>
  <si>
    <t>12 31111 6 M15 SEG29 171 I 1 13201</t>
  </si>
  <si>
    <t>12 31111 6 M15 SEG29 171 I 1 13201 25</t>
  </si>
  <si>
    <t>12 31111 6 M15 SEG29 171 I 1 13201 25 2111100</t>
  </si>
  <si>
    <t>12 31111 6 M15 SEG29 171 I 1 13201 25 2111100 2022</t>
  </si>
  <si>
    <t>12 31111 6 M15 SEG29 171 I 1 13201 25 2111100 2022 29010102</t>
  </si>
  <si>
    <t xml:space="preserve">FOMENTO EN LAS CORPORACIONES POLICÍACAS VALORES ÉTICOS Y DE COMPROMISO SOCIAL. </t>
  </si>
  <si>
    <t>12 31111 6 M15 SEG29 171 I 1 13201 25 2111100 2022 29010102 003</t>
  </si>
  <si>
    <t>12 31111 6 M15 SEG29 171 I 1 13201 25 2111100 2022 29010102 003 001</t>
  </si>
  <si>
    <t>12 31111 6 M15 SEG29 171 I 1 13202</t>
  </si>
  <si>
    <t>12 31111 6 M15 SEG29 171 I 1 13202 25</t>
  </si>
  <si>
    <t>12 31111 6 M15 SEG29 171 I 1 13202 25 2111100</t>
  </si>
  <si>
    <t>12 31111 6 M15 SEG29 171 I 1 13202 25 2111100 2022</t>
  </si>
  <si>
    <t>12 31111 6 M15 SEG29 171 I 1 13202 25 2111100 2022 29010102</t>
  </si>
  <si>
    <t>12 31111 6 M15 SEG29 171 I 1 13202 25 2111100 2022 29010102 003</t>
  </si>
  <si>
    <t>12 31111 6 M15 SEG29 171 I 1 13202 25 2111100 2022 29010102 003 001</t>
  </si>
  <si>
    <t>12 31111 6 M15 SEG29 171 I 1 13407</t>
  </si>
  <si>
    <t>12 31111 6 M15 SEG29 171 I 1 13407 25</t>
  </si>
  <si>
    <t>12 31111 6 M15 SEG29 171 I 1 13407 25 2111100</t>
  </si>
  <si>
    <t>12 31111 6 M15 SEG29 171 I 1 13407 25 2111100 2022</t>
  </si>
  <si>
    <t>12 31111 6 M15 SEG29 171 I 1 13407 25 2111100 2022 29010103</t>
  </si>
  <si>
    <t>SUFICIENTES RONDINES DE VIGILANCIA PREVENTIVA Y PRESTAMO DE AUXILIO A LA POBLACIÓN</t>
  </si>
  <si>
    <t>12 31111 6 M15 SEG29 171 I 1 13407 25 2111100 2022 29010103 003</t>
  </si>
  <si>
    <t>12 31111 6 M15 SEG29 171 I 1 13407 25 2111100 2022 29010103 003 001</t>
  </si>
  <si>
    <t>ELABORAR UN PROGRAMA DE ADQUISICIÓN Y CONSERVACIÓN DE VEHÍCULOS Y EQUIPAMIENTO</t>
  </si>
  <si>
    <t>12 31111 6 M15 SEG29 171 I 1 21101</t>
  </si>
  <si>
    <t>12 31111 6 M15 SEG29 171 I 1 21101 25</t>
  </si>
  <si>
    <t>12 31111 6 M15 SEG29 171 I 1 21101 25 2112000</t>
  </si>
  <si>
    <t>12 31111 6 M15 SEG29 171 I 1 21101 25 2112000 2022</t>
  </si>
  <si>
    <t>12 31111 6 M15 SEG29 171 I 1 21101 25 2112000 2022 29010203</t>
  </si>
  <si>
    <t>PROMOVER UN PROGRAMA DE AMPLIACIÓN, REHABILITACIÓN Y MODERNIZACIÓN DE INSTALACIONES.</t>
  </si>
  <si>
    <t>12 31111 6 M15 SEG29 171 I 1 21101 25 2112000 2022 29010203 003</t>
  </si>
  <si>
    <t>12 31111 6 M15 SEG29 171 I 1 21101 25 2112000 2022 29010203 003 001</t>
  </si>
  <si>
    <t>12 31111 6 M15 SEG29 171 I 1 21401</t>
  </si>
  <si>
    <t>12 31111 6 M15 SEG29 171 I 1 21401 25</t>
  </si>
  <si>
    <t>12 31111 6 M15 SEG29 171 I 1 21401 25 2112000</t>
  </si>
  <si>
    <t>12 31111 6 M15 SEG29 171 I 1 21401 25 2112000 2022</t>
  </si>
  <si>
    <t>12 31111 6 M15 SEG29 171 I 1 21401 25 2112000 2022 29010102</t>
  </si>
  <si>
    <t>12 31111 6 M15 SEG29 171 I 1 21401 25 2112000 2022 29010102 003</t>
  </si>
  <si>
    <t>12 31111 6 M15 SEG29 171 I 1 21401 25 2112000 2022 29010102 003 001</t>
  </si>
  <si>
    <t>MAYOR INTERES EN RESOLVER LA PROBLEMÁTICA QUE AMENAZA LA SEGURIDAD Y FALTA DE COMPROMISO PERSONAL CON EL CUIDADO Y BIENESTAR DE LA POBLACIÓN</t>
  </si>
  <si>
    <t>IMPULSAR LA ADQUISICIÓN DE EQUIPOS MODERNOS DE LUCHA CONTRA LA DELINCUENCIA E INFRAESTRUCTURA DE PREVENCIÓN</t>
  </si>
  <si>
    <t>12 31111 6 M15 SEG29 171 I 1 26102</t>
  </si>
  <si>
    <t>12 31111 6 M15 SEG29 171 I 1 26102 25</t>
  </si>
  <si>
    <t>12 31111 6 M15 SEG29 171 I 1 26102 25 2112000</t>
  </si>
  <si>
    <t>12 31111 6 M15 SEG29 171 I 1 26102 25 2112000 2022</t>
  </si>
  <si>
    <t>12 31111 6 M15 SEG29 171 I 1 26102 25 2112000 2022 29010103</t>
  </si>
  <si>
    <t>12 31111 6 M15 SEG29 171 I 1 26102 25 2112000 2022 29010103 003</t>
  </si>
  <si>
    <t>12 31111 6 M15 SEG29 171 I 1 26102 25 2112000 2022 29010103 003 001</t>
  </si>
  <si>
    <t>12 31111 6 M15 SEG29 171 I 1 27101</t>
  </si>
  <si>
    <t>12 31111 6 M15 SEG29 171 I 1 27101 25</t>
  </si>
  <si>
    <t>12 31111 6 M15 SEG29 171 I 1 27101 25 2112000</t>
  </si>
  <si>
    <t>12 31111 6 M15 SEG29 171 I 1 27101 25 2112000 2022</t>
  </si>
  <si>
    <t>12 31111 6 M15 SEG29 171 I 1 27101 25 2112000 2022 29010103</t>
  </si>
  <si>
    <t>12 31111 6 M15 SEG29 171 I 1 27101 25 2112000 2022 29010103 003</t>
  </si>
  <si>
    <t>12 31111 6 M15 SEG29 171 I 1 27101 25 2112000 2022 29010103 003 001</t>
  </si>
  <si>
    <t>12 31111 6 M15 SEG29 171 I 1 29601</t>
  </si>
  <si>
    <t>12 31111 6 M15 SEG29 171 I 1 29601 25</t>
  </si>
  <si>
    <t>12 31111 6 M15 SEG29 171 I 1 29601 25 2112000</t>
  </si>
  <si>
    <t>12 31111 6 M15 SEG29 171 I 1 29601 25 2112000 2022</t>
  </si>
  <si>
    <t>12 31111 6 M15 SEG29 171 I 1 29601 25 2112000 2022 29010201</t>
  </si>
  <si>
    <t>12 31111 6 M15 SEG29 171 I 1 29601 25 2112000 2022 29010201 003</t>
  </si>
  <si>
    <t>12 31111 6 M15 SEG29 171 I 1 29601 25 2112000 2022 29010201 003 001</t>
  </si>
  <si>
    <t>12 31111 6 M15 SEG29 171 I 1 31101</t>
  </si>
  <si>
    <t>12 31111 6 M15 SEG29 171 I 1 31101 25</t>
  </si>
  <si>
    <t>12 31111 6 M15 SEG29 171 I 1 31101 25 2112000</t>
  </si>
  <si>
    <t>12 31111 6 M15 SEG29 171 I 1 31101 25 2112000 2022</t>
  </si>
  <si>
    <t>12 31111 6 M15 SEG29 171 I 1 31101 25 2112000 2022 29010104</t>
  </si>
  <si>
    <t>12 31111 6 M15 SEG29 171 I 1 31101 25 2112000 2022 29010104 003</t>
  </si>
  <si>
    <t>12 31111 6 M15 SEG29 171 I 1 31101 25 2112000 2022 29010104 003 001</t>
  </si>
  <si>
    <t>12 31111 6 M15 SEG29 171 I 1 31102</t>
  </si>
  <si>
    <t>12 31111 6 M15 SEG29 171 I 1 31102 25</t>
  </si>
  <si>
    <t>12 31111 6 M15 SEG29 171 I 1 31102 25 2112000</t>
  </si>
  <si>
    <t>12 31111 6 M15 SEG29 171 I 1 31102 25 2112000 2022</t>
  </si>
  <si>
    <t>12 31111 6 M15 SEG29 171 I 1 31102 25 2112000 2022 29010201</t>
  </si>
  <si>
    <t>12 31111 6 M15 SEG29 171 I 1 31102 25 2112000 2022 29010201 003</t>
  </si>
  <si>
    <t>12 31111 6 M15 SEG29 171 I 1 31102 25 2112000 2022 29010201 003 001</t>
  </si>
  <si>
    <t>12 31111 6 M15 SEG29 171 I 1 31401</t>
  </si>
  <si>
    <t>12 31111 6 M15 SEG29 171 I 1 31401 25</t>
  </si>
  <si>
    <t>12 31111 6 M15 SEG29 171 I 1 31401 25 2112000</t>
  </si>
  <si>
    <t>12 31111 6 M15 SEG29 171 I 1 31401 25 2112000 2022</t>
  </si>
  <si>
    <t>12 31111 6 M15 SEG29 171 I 1 31401 25 2112000 2022 29010203</t>
  </si>
  <si>
    <t>12 31111 6 M15 SEG29 171 I 1 31401 25 2112000 2022 29010203 003</t>
  </si>
  <si>
    <t>12 31111 6 M15 SEG29 171 I 1 31401 25 2112000 2022 29010203 003 001</t>
  </si>
  <si>
    <t>12 31111 6 M15 SEG29 171 I 1 35501</t>
  </si>
  <si>
    <t>12 31111 6 M15 SEG29 171 I 1 35501 25</t>
  </si>
  <si>
    <t>12 31111 6 M15 SEG29 171 I 1 35501 25 2112000</t>
  </si>
  <si>
    <t>12 31111 6 M15 SEG29 171 I 1 35501 25 2112000 2022</t>
  </si>
  <si>
    <t>12 31111 6 M15 SEG29 171 I 1 35501 25 2112000 2022 29010101</t>
  </si>
  <si>
    <t>12 31111 6 M15 SEG29 171 I 1 35501 25 2112000 2022 29010101 003</t>
  </si>
  <si>
    <t>12 31111 6 M15 SEG29 171 I 1 35501 25 2112000 2022 29010101 003 001</t>
  </si>
  <si>
    <t>12 31111 6 M15 SEG29 171 I 1 37504</t>
  </si>
  <si>
    <t>12 31111 6 M15 SEG29 171 I 1 37504 25</t>
  </si>
  <si>
    <t>12 31111 6 M15 SEG29 171 I 1 37504 25 2112000</t>
  </si>
  <si>
    <t>12 31111 6 M15 SEG29 171 I 1 37504 25 2112000 2022</t>
  </si>
  <si>
    <t>12 31111 6 M15 SEG29 171 I 1 37504 25 2112000 2022 29010202</t>
  </si>
  <si>
    <t>12 31111 6 M15 SEG29 171 I 1 37504 25 2112000 2022 29010202 003</t>
  </si>
  <si>
    <t>12 31111 6 M15 SEG29 171 I 1 37504 25 2112000 2022 29010202 003 001</t>
  </si>
  <si>
    <t>12 31111 6 M15 SEG29 171 I 1 39202</t>
  </si>
  <si>
    <t>OTROS IMPUESTOS Y DERECHOS (CONAGUA)</t>
  </si>
  <si>
    <t>12 31111 6 M15 SEG29 171 I 1 39202 25</t>
  </si>
  <si>
    <t>25.-RECURSOS FEDERALES</t>
  </si>
  <si>
    <t>12 31111 6 M15 SEG29 171 I 1 39202 25 2112000</t>
  </si>
  <si>
    <t>12 31111 6 M15 SEG29 171 I 1 39202 25 2112000 2022</t>
  </si>
  <si>
    <t>12 31111 6 M15 SEG29 171 I 1 39202 25 2112000 2022 29010101</t>
  </si>
  <si>
    <t>12 31111 6 M15 SEG29 171 I 1 39202 25 2112000 2022 29010101 003</t>
  </si>
  <si>
    <t>12 31111 6 M15 SEG29 171 I 1 39202 25 2112000 2022 29010101 003 001</t>
  </si>
  <si>
    <t>12 31111 6 M15 SEG29 171 I 1 44101</t>
  </si>
  <si>
    <t>12 31111 6 M15 SEG29 171 I 1 44101 25</t>
  </si>
  <si>
    <t>12 31111 6 M15 SEG29 171 I 1 44101 25 2151100</t>
  </si>
  <si>
    <t>12 31111 6 M15 SEG29 171 I 1 44101 25 2151100 2022</t>
  </si>
  <si>
    <t>12 31111 6 M15 SEG29 171 I 1 44101 25 2151100 2022 29010202 003</t>
  </si>
  <si>
    <t>12 31111 6 M15 SEG29 171 I 2</t>
  </si>
  <si>
    <t>12 31111 6 M15 TRA31</t>
  </si>
  <si>
    <t>DIRECCIÓN DE TRANSITO MUNCIPAL</t>
  </si>
  <si>
    <t>12 31111 6 M15 TRA31 173</t>
  </si>
  <si>
    <t>12 31111 6 M15 TRA31 173 I</t>
  </si>
  <si>
    <t>12 31111 6 M15 TRA31 173 I 1</t>
  </si>
  <si>
    <t>12 31111 6 M15 TRA31 173 I 1 11302</t>
  </si>
  <si>
    <t>12 31111 6 M15 TRA31 173 I 1 11302 25</t>
  </si>
  <si>
    <t>12 31111 6 M15 TRA31 173 I 1 11302 25 2111100</t>
  </si>
  <si>
    <t>12 31111 6 M15 TRA31 173 I 1 11302 25 2111100 2022</t>
  </si>
  <si>
    <t>12 31111 6 M15 TRA31 173 I 1 11302 25 2111100 2022 31010102</t>
  </si>
  <si>
    <t>INSPECCIONES DE RESPETO VIAL</t>
  </si>
  <si>
    <t>12 31111 6 M15 TRA31 173 I 1 11302 25 2111100 2022 31010102 003</t>
  </si>
  <si>
    <t>12 31111 6 M15 TRA31 173 I 1 11302 25 2111100 2022 31010102 003 001</t>
  </si>
  <si>
    <t>12 31111 6 M15 TRA31 173 I 1 13201</t>
  </si>
  <si>
    <t>12 31111 6 M15 TRA31 173 I 1 13201 25</t>
  </si>
  <si>
    <t>12 31111 6 M15 TRA31 173 I 1 13201 25 2111100</t>
  </si>
  <si>
    <t>12 31111 6 M15 TRA31 173 I 1 13201 25 2111100 2022</t>
  </si>
  <si>
    <t>12 31111 6 M15 TRA31 173 I 1 13201 25 2111100 2022 31010103</t>
  </si>
  <si>
    <t>COLOCACIÓN O RENOVACIÓN DE SEÑALAMIENTOS</t>
  </si>
  <si>
    <t>12 31111 6 M15 TRA31 173 I 1 13201 25 2111100 2022 31010103 003</t>
  </si>
  <si>
    <t>12 31111 6 M15 TRA31 173 I 1 13201 25 2111100 2022 31010103 003 001</t>
  </si>
  <si>
    <t>12 31111 6 M15 TRA31 173 I 1 13202</t>
  </si>
  <si>
    <t>12 31111 6 M15 TRA31 173 I 1 13202 25</t>
  </si>
  <si>
    <t>12 31111 6 M15 TRA31 173 I 1 13202 25 2111100</t>
  </si>
  <si>
    <t>12 31111 6 M15 TRA31 173 I 1 13202 25 2111100 2022</t>
  </si>
  <si>
    <t>12 31111 6 M15 TRA31 173 I 1 13202 25 2111100 2022 31010104</t>
  </si>
  <si>
    <t>RETENES PARA IDENTIFICACIÓN DE CONDUCTORES ALCOHOLIZADOS</t>
  </si>
  <si>
    <t>12 31111 6 M15 TRA31 173 I 1 13202 25 2111100 2022 31010104 003</t>
  </si>
  <si>
    <t>12 31111 6 M15 TRA31 173 I 1 13202 25 2111100 2022 31010104 003 001</t>
  </si>
  <si>
    <t>12 31111 6 M15 TRA31 173 I 1 13407</t>
  </si>
  <si>
    <t>12 31111 6 M15 TRA31 173 I 1 13407 25</t>
  </si>
  <si>
    <t>12 31111 6 M15 TRA31 173 I 1 13407 25 2111100</t>
  </si>
  <si>
    <t>12 31111 6 M15 TRA31 173 I 1 13407 25 2111100 2022</t>
  </si>
  <si>
    <t>12 31111 6 M15 TRA31 173 I 1 13407 25 2111100 2022 31010105</t>
  </si>
  <si>
    <t>ELABORACIÓN DE PERFILES DE PUESTO</t>
  </si>
  <si>
    <t>12 31111 6 M15 TRA31 173 I 1 13407 25 2111100 2022 31010105 003</t>
  </si>
  <si>
    <t>12 31111 6 M15 TRA31 173 I 1 13407 25 2111100 2022 31010105 003 001</t>
  </si>
  <si>
    <t>DE SEÑALIZACIÓN</t>
  </si>
  <si>
    <t>12 31111 6 M15 TRA31 173 I 1 26102</t>
  </si>
  <si>
    <t>12 31111 6 M15 TRA31 173 I 1 26102 25</t>
  </si>
  <si>
    <t>12 31111 6 M15 TRA31 173 I 1 26102 25 2112000</t>
  </si>
  <si>
    <t>12 31111 6 M15 TRA31 173 I 1 26102 25 2112000 2022</t>
  </si>
  <si>
    <t>12 31111 6 M15 TRA31 173 I 1 26102 25 2112000 2022 31010106</t>
  </si>
  <si>
    <t>COLOCACIÓN DE BUZONES DE ATENCIÓN</t>
  </si>
  <si>
    <t>12 31111 6 M15 TRA31 173 I 1 26102 25 2112000 2022 31010106 003</t>
  </si>
  <si>
    <t>12 31111 6 M15 TRA31 173 I 1 26102 25 2112000 2022 31010106 003 001</t>
  </si>
  <si>
    <t>12 31111 6 M15 TRA31 173 I 1 37504</t>
  </si>
  <si>
    <t>12 31111 6 M15 TRA31 173 I 1 37504 25</t>
  </si>
  <si>
    <t>12 31111 6 M15 TRA31 173 I 1 37504 25 2112000</t>
  </si>
  <si>
    <t>12 31111 6 M15 TRA31 173 I 1 37504 25 2112000 2022</t>
  </si>
  <si>
    <t>12 31111 6 M15 TRA31 173 I 1 37504 25 2112000 2022 31010107</t>
  </si>
  <si>
    <t>MODERNIZACIÓN DEL EQUIPO DE TRABAJO</t>
  </si>
  <si>
    <t>12 31111 6 M15 TRA31 173 I 1 37504 25 2112000 2022 31010107 003</t>
  </si>
  <si>
    <t>12 31111 6 M15 TRA31 173 I 1 37504 25 2112000 2022 31010107 003 001</t>
  </si>
  <si>
    <t>12 31111 6 M15 PRE01 131 E 1 18101</t>
  </si>
  <si>
    <t>12 31111 6 M15 PRE01 131 E 1 18101 15</t>
  </si>
  <si>
    <t>12 31111 6 M15 PRE01 131 E 1 18101 15 2111100</t>
  </si>
  <si>
    <t>NEUMATICOS Y CAMARAS</t>
  </si>
  <si>
    <t>12 31111 6 M15 PRE01 131 E 2 51101</t>
  </si>
  <si>
    <t>12 31111 6 M15 PRE01 131 E 2 51101 15</t>
  </si>
  <si>
    <t>12 31111 6 M15 PRE01 131 E 2 51101 15 2222300</t>
  </si>
  <si>
    <t>12 31111 6 M15 PRE01 131 E 2 56501</t>
  </si>
  <si>
    <t>EQUIPOS Y APARATOS DE COMUNICACIONES Y TELECOMUNICACIONES.</t>
  </si>
  <si>
    <t>12 31111 6 M15 PRE01 131 E 2 56501 15</t>
  </si>
  <si>
    <t>12 31111 6 M15 PRE01 131 E 2 56501 15 2222300</t>
  </si>
  <si>
    <t>EQUIPOS Y APARATOS DE COMUNICACIONES Y TELECOMUNICACIONES</t>
  </si>
  <si>
    <t>12 31111 6 M15 PRE01 131 E 2 58101</t>
  </si>
  <si>
    <t>12 31111 6 M15 PRE01 131 E 2 58101 15</t>
  </si>
  <si>
    <t>TERRENOS</t>
  </si>
  <si>
    <t>12 31111 6 M15 PRE01 131 E 2 58101 15 2.2.5.1.1</t>
  </si>
  <si>
    <t>TIERRAS Y TERRENOS</t>
  </si>
  <si>
    <t>12 31111 6 M15 PRE01 131 E 1 11302 15 2111100 2023</t>
  </si>
  <si>
    <t>EJERCICIO 2023</t>
  </si>
  <si>
    <t>12 31111 6 M15 PRE01 131 E 1 11302 15 2111100 2023 01010102</t>
  </si>
  <si>
    <t>12 31111 6 M15 PRE01 131 E 1 11302 15 2111100 2023 01010102 001</t>
  </si>
  <si>
    <t>12 31111 6 M15 PRE01 131 E 1 11302 15 2111100 2023 01010102 001 001</t>
  </si>
  <si>
    <t>12 31111 6 M15 PRE01 131 E 1 13201 15 2111100 2023</t>
  </si>
  <si>
    <t>12 31111 6 M15 PRE01 131 E 1 13201 15 2111100 2023 01010201</t>
  </si>
  <si>
    <t>12 31111 6 M15 PRE01 131 E 1 13201 15 2111100 2023 01010201 001</t>
  </si>
  <si>
    <t>12 31111 6 M15 PRE01 131 E 1 13201 15 2111100 2023 01010201 001 001</t>
  </si>
  <si>
    <t>12 31111 6 M15 PRE01 131 E 1 13202 15 2111100 2023</t>
  </si>
  <si>
    <t>12 31111 6 M15 PRE01 131 E 1 13202 15 2111100 2023 01010102</t>
  </si>
  <si>
    <t>12 31111 6 M15 PRE01 131 E 1 13202 15 2111100 2023 01010102 001</t>
  </si>
  <si>
    <t>12 31111 6 M15 PRE01 131 E 1 13202 15 2111100 2023 01010102 001 001</t>
  </si>
  <si>
    <t>12 31111 6 M15 PRE01 131 E 1 13407 15 2111100 2023</t>
  </si>
  <si>
    <t>12 31111 6 M15 PRE01 131 E 1 13407 15 2111100 2023 01010201</t>
  </si>
  <si>
    <t>12 31111 6 M15 PRE01 131 E 1 13407 15 2111100 2023 01010201 001</t>
  </si>
  <si>
    <t>12 31111 6 M15 PRE01 131 E 1 13407 15 2111100 2023 01010201 001 001</t>
  </si>
  <si>
    <t>12 31111 6 M15 PRE01 131 E 1 15202 15 2111100 2023</t>
  </si>
  <si>
    <t>12 31111 6 M15 PRE01 131 E 1 15202 15 2111100 2023 01010101</t>
  </si>
  <si>
    <t>12 31111 6 M15 PRE01 131 E 1 15202 15 2111100 2023 01010101 001</t>
  </si>
  <si>
    <t>12 31111 6 M15 PRE01 131 E 1 15202 15 2111100 2023 01010101 001 001</t>
  </si>
  <si>
    <t>12 31111 6 M15 PRE01 131 E 1 18101 15 2111100 2023</t>
  </si>
  <si>
    <t>12 31111 6 M15 PRE01 131 E 1 21101 15 2112000 2023</t>
  </si>
  <si>
    <t>12 31111 6 M15 PRE01 131 E 1 21101 15 2112000 2023 01010201</t>
  </si>
  <si>
    <t>12 31111 6 M15 PRE01 131 E 1 21101 15 2112000 2023 01010201 001</t>
  </si>
  <si>
    <t>12 31111 6 M15 PRE01 131 E 1 21101 15 2112000 2023 01010201 001 001</t>
  </si>
  <si>
    <t>12 31111 6 M15 PRE01 131 E 1 21401 15 2112000 2023</t>
  </si>
  <si>
    <t>12 31111 6 M15 PRE01 131 E 1 21401 15 2112000 2023 01010101</t>
  </si>
  <si>
    <t>12 31111 6 M15 PRE01 131 E 1 21401 15 2112000 2023 01010101 001</t>
  </si>
  <si>
    <t>12 31111 6 M15 PRE01 131 E 1 21401 15 2112000 2023 01010101 001 001</t>
  </si>
  <si>
    <t>12 31111 6 M15 PRE01 131 E 1 22107 15 2112000 2023</t>
  </si>
  <si>
    <t>12 31111 6 M15 PRE01 131 E 1 22107 15 2112000 2023 01010101</t>
  </si>
  <si>
    <t>12 31111 6 M15 PRE01 131 E 1 22107 15 2112000 2023 01010101 001</t>
  </si>
  <si>
    <t>12 31111 6 M15 PRE01 131 E 1 22107 15 2112000 2023 01010101 001 001</t>
  </si>
  <si>
    <t>12 31111 6 M15 PRE01 131 E 1 22108 15 2112000 2023</t>
  </si>
  <si>
    <t>12 31111 6 M15 PRE01 131 E 1 22108 15 2112000 2023 01010101</t>
  </si>
  <si>
    <t>12 31111 6 M15 PRE01 131 E 1 22108 15 2112000 2023 01010101 001</t>
  </si>
  <si>
    <t>12 31111 6 M15 PRE01 131 E 1 22108 15 2112000 2023 01010101 001 001</t>
  </si>
  <si>
    <t>12 31111 6 M15 PRE01 131 E 1 24901 15 2112000 2023</t>
  </si>
  <si>
    <t>12 31111 6 M15 PRE01 131 E 1 24901 15 2112000 2023 01010101</t>
  </si>
  <si>
    <t>12 31111 6 M15 PRE01 131 E 1 24901 15 2112000 2023 01010101 001</t>
  </si>
  <si>
    <t>12 31111 6 M15 PRE01 131 E 1 24901 15 2112000 2023 01010101 001 002</t>
  </si>
  <si>
    <t>12 31111 6 M15 PRE01 131 E 1 26102 15 2112000 2023</t>
  </si>
  <si>
    <t>12 31111 6 M15 PRE01 131 E 1 26102 15 2112000 2023 01010202</t>
  </si>
  <si>
    <t>12 31111 6 M15 PRE01 131 E 1 26102 15 2112000 2023 01010202 001</t>
  </si>
  <si>
    <t>12 31111 6 M15 PRE01 131 E 1 26102 15 2112000 2023 01010202 001 001</t>
  </si>
  <si>
    <t>12 31111 6 M15 PRE01 131 E 1 29601 15 2112000 2023</t>
  </si>
  <si>
    <t>12 31111 6 M15 PRE01 131 E 1 29601 15 2112000 2023 01010101</t>
  </si>
  <si>
    <t>12 31111 6 M15 PRE01 131 E 1 29601 15 2112000 2023 01010101 001</t>
  </si>
  <si>
    <t>12 31111 6 M15 PRE01 131 E 1 29601 15 2112000 2023 01010101 001 001</t>
  </si>
  <si>
    <t>12 31111 6 M15 PRE01 131 E 1 29601 15 2112000 2023 01010101 001 002</t>
  </si>
  <si>
    <t>12 31111 6 M15 PRE01 131 E 1 31101 15 2112000 2023</t>
  </si>
  <si>
    <t>12 31111 6 M15 PRE01 131 E 1 31101 15 2112000 2023 01010102</t>
  </si>
  <si>
    <t>12 31111 6 M15 PRE01 131 E 1 31101 15 2112000 2023 01010102 001</t>
  </si>
  <si>
    <t>12 31111 6 M15 PRE01 131 E 1 31101 15 2112000 2023 01010102 001 001</t>
  </si>
  <si>
    <t>12 31111 6 M15 PRE01 131 E 1 31101 15 2112000 2023 01010102 001 002</t>
  </si>
  <si>
    <t>12 31111 6 M15 PRE01 131 E 1 31401 15 2112000 2023</t>
  </si>
  <si>
    <t>12 31111 6 M15 PRE01 131 E 1 31401 15 2112000 2023 01010101</t>
  </si>
  <si>
    <t>12 31111 6 M15 PRE01 131 E 1 31401 15 2112000 2023 01010101 001</t>
  </si>
  <si>
    <t>12 31111 6 M15 PRE01 131 E 1 31401 15 2112000 2023 01010101 001 001</t>
  </si>
  <si>
    <t>12 31111 6 M15 PRE01 131 E 1 32201 15 2112000 2023</t>
  </si>
  <si>
    <t>12 31111 6 M15 PRE01 131 E 1 32201 15 2112000 2023 01010102</t>
  </si>
  <si>
    <t>12 31111 6 M15 PRE01 131 E 1 32201 15 2112000 2023 01010102 001</t>
  </si>
  <si>
    <t>12 31111 6 M15 PRE01 131 E 1 32201 15 2112000 2023 01010102 001 001</t>
  </si>
  <si>
    <t>12 31111 6 M15 PRE01 131 E 1 35501 15 2112000 2023</t>
  </si>
  <si>
    <t>12 31111 6 M15 PRE01 131 E 1 35501 15 2112000 2023 01010101</t>
  </si>
  <si>
    <t>12 31111 6 M15 PRE01 131 E 1 35501 15 2112000 2023 01010101 001</t>
  </si>
  <si>
    <t>12 31111 6 M15 PRE01 131 E 1 35501 15 2112000 2023 01010101 001 001</t>
  </si>
  <si>
    <t>12 31111 6 M15 PRE01 131 E 1 37201 15 2112000 2023</t>
  </si>
  <si>
    <t>12 31111 6 M15 PRE01 131 E 1 37201 15 2112000 2023 01010102</t>
  </si>
  <si>
    <t>12 31111 6 M15 PRE01 131 E 1 37201 15 2112000 2023 01010102 001</t>
  </si>
  <si>
    <t>12 31111 6 M15 PRE01 131 E 1 37201 15 2112000 2023 01010102 001 001</t>
  </si>
  <si>
    <t>12 31111 6 M15 PRE01 131 E 1 37504 15 2112000 2023</t>
  </si>
  <si>
    <t>12 31111 6 M15 PRE01 131 E 1 37504 15 2112000 2023 01010102</t>
  </si>
  <si>
    <t>12 31111 6 M15 PRE01 131 E 1 37504 15 2112000 2023 01010102 001</t>
  </si>
  <si>
    <t>12 31111 6 M15 PRE01 131 E 1 37504 15 2112000 2023 01010102 001 001</t>
  </si>
  <si>
    <t>12 31111 6 M15 PRE01 131 E 1 38201 15 2112000 2023</t>
  </si>
  <si>
    <t>12 31111 6 M15 PRE01 131 E 1 38201 15 2112000 2023 01010201</t>
  </si>
  <si>
    <t>12 31111 6 M15 PRE01 131 E 1 38201 15 2112000 2023 01010201 001</t>
  </si>
  <si>
    <t>12 31111 6 M15 PRE01 131 E 1 38201 15 2112000 2023 01010201 001 001</t>
  </si>
  <si>
    <t>12 31111 6 M15 PRE01 131 E 1 38202 15 2112000 2023</t>
  </si>
  <si>
    <t>12 31111 6 M15 PRE01 131 E 1 38202 15 2112000 2023 01010201</t>
  </si>
  <si>
    <t>12 31111 6 M15 PRE01 131 E 1 38202 15 2112000 2023 01010201 001</t>
  </si>
  <si>
    <t>12 31111 6 M15 PRE01 131 E 1 38202 15 2112000 2023 01010201 001 001</t>
  </si>
  <si>
    <t>12 31111 6 M15 PRE01 131 E 1 38501 15 2112000 2023</t>
  </si>
  <si>
    <t>12 31111 6 M15 PRE01 131 E 1 38501 15 2112000 2023 01010202</t>
  </si>
  <si>
    <t>12 31111 6 M15 PRE01 131 E 1 38501 15 2112000 2023 01010202 001</t>
  </si>
  <si>
    <t>12 31111 6 M15 PRE01 131 E 1 38501 15 2112000 2023 01010202 001 001</t>
  </si>
  <si>
    <t>12 31111 6 M15 PRE01 131 E 1 44101 15 2151100 2023</t>
  </si>
  <si>
    <t>12 31111 6 M15 PRE01 131 E 1 44101 15 2151100 2023 01010101</t>
  </si>
  <si>
    <t>12 31111 6 M15 PRE01 131 E 1 44101 15 2151100 2023 01010101 001</t>
  </si>
  <si>
    <t>12 31111 6 M15 PRE01 131 E 1 44101 15 2151100 2023 01010101 001 001</t>
  </si>
  <si>
    <t>12 31111 6 M15 PRE01 131 E 2 51101 15 2222300 2023</t>
  </si>
  <si>
    <t>12 31111 6 M15 PRE01 131 E 2 51101 15 2222300 2023 01010101</t>
  </si>
  <si>
    <t>12 31111 6 M15 PRE01 131 E 2 51101 15 2222300 2023 01010101 001</t>
  </si>
  <si>
    <t>12 31111 6 M15 PRE01 131 E 2 51101 15 2222300 2023 01010101 001 001</t>
  </si>
  <si>
    <t>12 31111 6 M15 PRE01 131 E 2 56501 15 2222300 2023</t>
  </si>
  <si>
    <t>12 31111 6 M15 PRE01 131 E 2 56501 15 2222300 2023 01010102</t>
  </si>
  <si>
    <t>12 31111 6 M15 PRE01 131 E 2 56501 15 2222300 2023 01010102 001</t>
  </si>
  <si>
    <t>12 31111 6 M15 PRE01 131 E 2 58101 15 2.2.5.1.1 2023</t>
  </si>
  <si>
    <t>12 31111 6 M15 PRE01 131 E 2 58101 15 2.2.5.1.1 2023 01010102</t>
  </si>
  <si>
    <t>12 31111 6 M15 PRE01 131 E 2 58101 15 2.2.5.1.1 2023 01010101 001</t>
  </si>
  <si>
    <t>12 31111 6 M15 PRE01 131 E 2 58101 15 2.2.5.1.1 2023 01010101 001 001</t>
  </si>
  <si>
    <t>12 31111 6 M15 PRE01 131 E 2 56501 15 2222300 2023 01010102 001 001</t>
  </si>
  <si>
    <t>IMPUESTOS SOBRE NOMINAS Y OTROS QUE SE DERIVEN DE UNA RELACION LABORAL</t>
  </si>
  <si>
    <t>12 31111 6 M15 PRE01 131 E 1 18101 15 2111100 2023  01010102</t>
  </si>
  <si>
    <t>12 31111 6 M15 PRE01 131 E 1 18101 15 2111100 2023  01010102 001</t>
  </si>
  <si>
    <t>12 31111 6 M15 PRE01 131 E 1 18101 15 2111100 2023  01010102 001 001</t>
  </si>
  <si>
    <t>12 31111 6 M15 SIN02 135 E 1 18101</t>
  </si>
  <si>
    <t>12 31111 6 M15 SIN02 135 E 1 18101 15</t>
  </si>
  <si>
    <t>12 31111 6 M15 SIN02 135 E 1 18101 15 2111100</t>
  </si>
  <si>
    <t>12 31111 6 M15 SIN02 135 E 1 18101 15 2111100 2023</t>
  </si>
  <si>
    <t>12 31111 6 M15 SIN02 135 E 1 18101 15 2111100 2023  02010101</t>
  </si>
  <si>
    <t>12 31111 6 M15 SIN02 135 E 1 18101 15 2111100 2023  02010101 001</t>
  </si>
  <si>
    <t>12 31111 6 M15 SIN02 135 E 1 18101 15 2111100 2023  02010101 001 001</t>
  </si>
  <si>
    <t>12 31111 6 M15  SIN02 135 E 1 21401</t>
  </si>
  <si>
    <t>12 31111 6 M15  SIN02 135 E 1 21401 15</t>
  </si>
  <si>
    <t>12 31111 6 M15  SIN02 135 E 1 21401 15 2112000</t>
  </si>
  <si>
    <t>12 31111 6 M15 SIN02 135 E 1 35501</t>
  </si>
  <si>
    <t>12 31111 6 M15 SIN02 135 E 1 35501 15</t>
  </si>
  <si>
    <t>12 31111 6 M15 SIN02 135 E 1 35501 15 2112000</t>
  </si>
  <si>
    <t>12 31111 6 M15 SIN02 135 E 1 11302 15 2111100 2023</t>
  </si>
  <si>
    <t>12 31111 6 M15 SIN02 135 E 1 11302 15 2111100 2023 02010102</t>
  </si>
  <si>
    <t>12 31111 6 M15 SIN02 135 E 1 11302 15 2111100 2023 02010102 001</t>
  </si>
  <si>
    <t>12 31111 6 M15 SIN02 135 E 1 11302 15 2111100 2023 02010102 001 001</t>
  </si>
  <si>
    <t>12 31111 6 M15 SIN02 135 E 1 13201 15 2111100 2023</t>
  </si>
  <si>
    <t>12 31111 6 M15 SIN02 135 E 1 13201 15 2111100 2023 02010201</t>
  </si>
  <si>
    <t>12 31111 6 M15 SIN02 135 E 1 13201 15 2111100 2023 02010201 001</t>
  </si>
  <si>
    <t>12 31111 6 M15 SIN02 135 E 1 13201 15 2111100 2023 02010201 001 001</t>
  </si>
  <si>
    <t>12 31111 6 M15 SIN02 135 E 1 13202 15 2111100 2023</t>
  </si>
  <si>
    <t>12 31111 6 M15 SIN02 135 E 1 13202 15 2111100 2023 02010102</t>
  </si>
  <si>
    <t>12 31111 6 M15 SIN02 135 E 1 13202 15 2111100 2023 02010102 001</t>
  </si>
  <si>
    <t>12 31111 6 M15 SIN02 135 E 1 13202 15 2111100 2023 02010102 001 001</t>
  </si>
  <si>
    <t>12 31111 6 M15 SIN02 135 E 1 13407 15 2111100 2023</t>
  </si>
  <si>
    <t>12 31111 6 M15 SIN02 135 E 1 13407 15 2111100 2023 02010201</t>
  </si>
  <si>
    <t>12 31111 6 M15 SIN02 135 E 1 13407 15 2111100 2023 02010201 001</t>
  </si>
  <si>
    <t>12 31111 6 M15 SIN02 135 E 1 13407 15 2111100 2023 02010201 001 001</t>
  </si>
  <si>
    <t>12 31111 6 M15 SIN02 135 E 1 21101 15 2112000 2023</t>
  </si>
  <si>
    <t>12 31111 6 M15 SIN02 135 E 1 21101 15 2112000 2023 02010101</t>
  </si>
  <si>
    <t>12 31111 6 M15 SIN02 135 E 1 21101 15 2112000 2023 02010101 001</t>
  </si>
  <si>
    <t>12 31111 6 M15 SIN02 135 E 1 21101 15 2112000 2023 02010101 001 001</t>
  </si>
  <si>
    <t>12 31111 6 M15  SIN02 135 E 1 21401 15 2112000 2023</t>
  </si>
  <si>
    <t>12 31111 6 M15  SIN02 135 E 1 21401 15 2112000 2023 02010102</t>
  </si>
  <si>
    <t>12 31111 6 M15  SIN02 135 E 1 21401 15 2112000 2023 02010102 001</t>
  </si>
  <si>
    <t>12 31111 6 M15  SIN02 135 E 1 21401 15 2112000 2023 02010102 001 001</t>
  </si>
  <si>
    <t>12 31111 6 M15 SIN02 135 E 1 26102 15 2112000 2023</t>
  </si>
  <si>
    <t>12 31111 6 M15 SIN02 135 E 1 26102 15 2112000 2023 02010102</t>
  </si>
  <si>
    <t>12 31111 6 M15 SIN02 135 E 1 26102 15 2112000 2023 02010102 001</t>
  </si>
  <si>
    <t>12 31111 6 M15 SIN02 135 E 1 26102 15 2112000 2023 02010102 001 001</t>
  </si>
  <si>
    <t>12 31111 6 M15 SIN02 135 E 1 35501 15 2112000 2023</t>
  </si>
  <si>
    <t>12 31111 6 M15 SIN02 135 E 1 35501 15 2112000 2023 02010102</t>
  </si>
  <si>
    <t>12 31111 6 M15 SIN02 135 E 1 35501 15 2112000 2023 02010102 001</t>
  </si>
  <si>
    <t>12 31111 6 M15 SIN02 135 E 1 35501 15 2112000 2023 02010102 001 001</t>
  </si>
  <si>
    <t>12 31111 6 M15 SIN02 135 E 1 38501 15 2112000 2023</t>
  </si>
  <si>
    <t>12 31111 6 M15 SIN02 135 E 1 38501 15 2112000 2023 02010102</t>
  </si>
  <si>
    <t>12 31111 6 M15 SIN02 135 E 1 38501 15 2112000 2023 02010102 001</t>
  </si>
  <si>
    <t>12 31111 6 M15 SIN02 135 E 1 38501 15 2112000 2023 02010102 001 001</t>
  </si>
  <si>
    <r>
      <t>12 31111 6 M15 REG03 135</t>
    </r>
    <r>
      <rPr>
        <b/>
        <sz val="10"/>
        <rFont val="Calibri"/>
        <family val="2"/>
      </rPr>
      <t xml:space="preserve"> E 1 18101</t>
    </r>
  </si>
  <si>
    <t>12 31111 6 M15 REG03 135 E 1 18101 15</t>
  </si>
  <si>
    <t>12 31111 6 M15 REG03 135 E 1 18101 15 2111100</t>
  </si>
  <si>
    <t>12 31111 6 M15 REG03 135 E 1 18101 15 2111100 2023</t>
  </si>
  <si>
    <t>12 31111 6 M15 REG03 135 E 1 18101 15 2111100 2023  03010101</t>
  </si>
  <si>
    <t>12 31111 6 M15 REG03 135 E 1 18101 15 2111100 2023  03010101 001 001</t>
  </si>
  <si>
    <t>12 31111 6 M15 REG03 135 E 1 18101 15 2111100 2023  03010101 001</t>
  </si>
  <si>
    <t>12 31111 6 M15 REG03 135 E 1 21101</t>
  </si>
  <si>
    <t>12 31111 6 M15 REG03 135 E 1 21101 15</t>
  </si>
  <si>
    <t>12 31111 6 M15 REG03 135 E 1 21101 15 2112000</t>
  </si>
  <si>
    <t>12 31111 6 M15 REG03 135 E 1 21401</t>
  </si>
  <si>
    <t>12 31111 6 M15 REG03 135 E 1 21401 15</t>
  </si>
  <si>
    <t>12 31111 6 M15 REG03 135 E 1 21401 15 2112000</t>
  </si>
  <si>
    <t>12 31111 6 M15 REG03 135 E 1 11302 15 2111100 2023</t>
  </si>
  <si>
    <t>12 31111 6 M15 REG03 135 E 1 11302 15 2111100 2023 03010101</t>
  </si>
  <si>
    <t>12 31111 6 M15 REG03 135 E 1 11302 15 2111100 2023 03010101 001</t>
  </si>
  <si>
    <t>12 31111 6 M15 REG03 135 E 1 11302 15 2111100 2023 03010101 001 001</t>
  </si>
  <si>
    <t>12 31111 6 M15 REG03 135 E 1 13201 15 2111100 2023</t>
  </si>
  <si>
    <t>12 31111 6 M15 REG03 135 E 1 13201 15 2111100 2023 03010102</t>
  </si>
  <si>
    <t>12 31111 6 M15 REG03 135 E 1 13201 15 2111100 2023 03010102 001</t>
  </si>
  <si>
    <t>12 31111 6 M15 REG03 135 E 1 13201 15 2111100 2023 03010102 001 001</t>
  </si>
  <si>
    <t>12 31111 6 M15 REG03 135 E 1 13202 15 2111100 2023</t>
  </si>
  <si>
    <t>12 31111 6 M15 REG03 135 E 1 13202 15 2111100 2023 03010102</t>
  </si>
  <si>
    <t>12 31111 6 M15 REG03 135 E 1 13202 15 2111100 2023 03010102 001</t>
  </si>
  <si>
    <t>12 31111 6 M15 REG03 135 E 1 13202 15 2111100 2023 03010102 001 001</t>
  </si>
  <si>
    <t>12 31111 6 M15 REG03 135 E 1 13407 15 2111100 2023</t>
  </si>
  <si>
    <t>12 31111 6 M15 REG03 135 E 1 13407 15 2111100 2023 03010103</t>
  </si>
  <si>
    <t>12 31111 6 M15 REG03 135 E 1 13407 15 2111100 2023 03010103 001</t>
  </si>
  <si>
    <t>12 31111 6 M15 REG03 135 E 1 13407 15 2111100 2023 03010103 001 001</t>
  </si>
  <si>
    <t>12 31111 6 M15 REG03 135 E 1 21101 15 2112000 2023</t>
  </si>
  <si>
    <t>12 31111 6 M15 REG03 135 E 1 21101 15 2112000 2023 03010101</t>
  </si>
  <si>
    <t>12 31111 6 M15 REG03 135 E 1 21101 15 2112000 2023 03010101 001</t>
  </si>
  <si>
    <t>12 31111 6 M15 REG03 135 E 1 21101 15 2112000 2023 03010101 001 001</t>
  </si>
  <si>
    <t>12 31111 6 M15 REG03 135 E 1 21401 15 2112000 2023</t>
  </si>
  <si>
    <t>12 31111 6 M15 REG03 135 E 1 21401 15 2112000 2023 03010101</t>
  </si>
  <si>
    <t>12 31111 6 M15 REG03 135 E 1 21401 15 2112000 2023 03010101 001</t>
  </si>
  <si>
    <t>12 31111 6 M15 REG03 135 E 1 38501 15 2112000 2023</t>
  </si>
  <si>
    <t>12 31111 6 M15 REG03 135 E 1 38501 15 2112000 2023 03010101</t>
  </si>
  <si>
    <t>12 31111 6 M15 REG03 135 E 1 38501 15 2112000 2023 03010101 001</t>
  </si>
  <si>
    <t>12 31111 6 M15 REG03 135 E 1 38501 15 2112000 2023 03010101 001 001</t>
  </si>
  <si>
    <t>12 31111 6 M15 SEG04 181 E 1 14104</t>
  </si>
  <si>
    <t>12 31111 6 M15 SEG04 181 E 1 14104 15</t>
  </si>
  <si>
    <t>12 31111 6 M15 SEG04 181 E 1 14104 15 2111100</t>
  </si>
  <si>
    <t>OTRAS PRESTACIONES</t>
  </si>
  <si>
    <t>12 31111 6 M15 SEG04 181 E 1 15903</t>
  </si>
  <si>
    <t>12 31111 6 M15 SEG04 181 E 1 15903 15</t>
  </si>
  <si>
    <t>12 31111 6 M15 SEG04 181 E 1 15903 15 2111100</t>
  </si>
  <si>
    <t>BONO DIA DE LA MADRE/PADRE</t>
  </si>
  <si>
    <t>BONO DIA DEL BUROCRATA</t>
  </si>
  <si>
    <r>
      <t>12 31111 6 M15 SEG04 181</t>
    </r>
    <r>
      <rPr>
        <b/>
        <sz val="10"/>
        <rFont val="Calibri"/>
        <family val="2"/>
      </rPr>
      <t xml:space="preserve"> E 1 18101</t>
    </r>
  </si>
  <si>
    <t>12 31111 6 M15 SEG04 181 E 1 18101 15</t>
  </si>
  <si>
    <t>12 31111 6 M15 SEG04 181 E 1 18101 15 2111100</t>
  </si>
  <si>
    <t>12 31111 6 M15 SEG04 181 E 1 18101 15 2111100 2023</t>
  </si>
  <si>
    <t>12 31111 6 M15 SEG04 181 E 1 18101 15 2111100 2023   04010101</t>
  </si>
  <si>
    <t>12 31111 6 M15 SEG04 181 E 1 18101 15 2111100 2023   04010101 001</t>
  </si>
  <si>
    <t>12 31111 6 M15 SEG04 181 E 1 21401</t>
  </si>
  <si>
    <t>12 31111 6 M15 SEG04 181 E 1 21401 15</t>
  </si>
  <si>
    <t>12 31111 6 M15 SEG04 181 E 1 21401 15 2112000</t>
  </si>
  <si>
    <t>12 31111 6 M15 SEG04 181 E 1 35501</t>
  </si>
  <si>
    <t>12 31111 6 M15 SEG04 181 E 1 35501 15</t>
  </si>
  <si>
    <t>12 31111 6 M15 SEG04 181 E 1 35501 15 2112000</t>
  </si>
  <si>
    <t>12 31111 6 M15 SEG04 181 E 1 11301 15 2111100 2023</t>
  </si>
  <si>
    <t>12 31111 6 M15 SEG04 181 E 1 11301 15 2111100 2023 04010101</t>
  </si>
  <si>
    <t>12 31111 6 M15 SEG04 181 E 1 11301 15 2111100 2023 04010101 001</t>
  </si>
  <si>
    <t>12 31111 6 M15 SEG04 181 E 1 11301 15 2111100 2023 04010101 001 001</t>
  </si>
  <si>
    <t>12 31111 6 M15 SEG04 181 E 1 11302 15 2111100 2023</t>
  </si>
  <si>
    <t>12 31111 6 M15 SEG04 181 E 1 11302 15 2111100 2023 04010101</t>
  </si>
  <si>
    <t>12 31111 6 M15 SEG04 181 E 1 11302 15 2111100 2023 04010101 001</t>
  </si>
  <si>
    <t>12 31111 6 M15 SEG04 181 E 1 11302 15 2111100 2023 04010101 001 001</t>
  </si>
  <si>
    <t>12 31111 6 M15 SEG04 181 E 1 13201 15 2111100 2023</t>
  </si>
  <si>
    <t>12 31111 6 M15 SEG04 181 E 1 13201 15 2111100 2023 04010102</t>
  </si>
  <si>
    <t>12 31111 6 M15 SEG04 181 E 1 13201 15 2111100 2023 04010102 001</t>
  </si>
  <si>
    <t>12 31111 6 M15 SEG04 181 E 1 13201 15 2111100 2023 04010102 001 001</t>
  </si>
  <si>
    <t>12 31111 6 M15 SEG04 181 E 1 13202 15 2111100 2023</t>
  </si>
  <si>
    <t>12 31111 6 M15 SEG04 181 E 1 13202 15 2111100 2023 04010102</t>
  </si>
  <si>
    <t>12 31111 6 M15 SEG04 181 E 1 13202 15 2111100 2023 04010102 001</t>
  </si>
  <si>
    <t>12 31111 6 M15 SEG04 181 E 1 13202 15 2111100 2023 04010102 001 001</t>
  </si>
  <si>
    <t>12 31111 6 M15 SEG04 181 E 1 13407 15 2111100 2023</t>
  </si>
  <si>
    <t>12 31111 6 M15 SEG04 181 E 1 13407 15 2111100 2023 04010103</t>
  </si>
  <si>
    <t>12 31111 6 M15 SEG04 181 E 1 13407 15 2111100 2023 04010103 001</t>
  </si>
  <si>
    <t>12 31111 6 M15 SEG04 181 E 1 13407 15 2111100 2023 04010103 001 001</t>
  </si>
  <si>
    <t>12 31111 6 M15 SEG04 181 E 1 14104 15 2111100 2023</t>
  </si>
  <si>
    <t>12 31111 6 M15 SEG04 181 E 1 14104 15 2111100 2023 04010101</t>
  </si>
  <si>
    <t>12 31111 6 M15 SEG04 181 E 1 14104 15 2111100 2023 04010101 001</t>
  </si>
  <si>
    <t>12 31111 6 M15 SEG04 181 E 1 14104 15 2111100 2023 04010101 001 001</t>
  </si>
  <si>
    <t>12 31111 6 M15 SEG04 181 E 1 15903 15 2111100 2023</t>
  </si>
  <si>
    <t>12 31111 6 M15 SEG04 181 E 1 15903 15 2111100 2023 04010101</t>
  </si>
  <si>
    <t>12 31111 6 M15 SEG04 181 E 1 15903 15 2111100 2023 04010101 001</t>
  </si>
  <si>
    <t>12 31111 6 M15 SEG04 181 E 1 15903 15 2111100 2023 04010101 001 001</t>
  </si>
  <si>
    <t>12 31111 6 M15 SEG04 181 E 1 15903 15 2111100 2023 04010101 001 002</t>
  </si>
  <si>
    <t>12 31111 6 M15 SEG04 181 E 1 21101 15 2112000 2023</t>
  </si>
  <si>
    <t>12 31111 6 M15 SEG04 181 E 1 21101 15 2112000 2023 04010102</t>
  </si>
  <si>
    <t>12 31111 6 M15 SEG04 181 E 1 21101 15 2112000 2023 04010102 001</t>
  </si>
  <si>
    <t>12 31111 6 M15 SEG04 181 E 1 21101 15 2112000 2023 04010102 001 001</t>
  </si>
  <si>
    <t>12 31111 6 M15 SEG04 181 E 1 21401 15 2112000 2023</t>
  </si>
  <si>
    <t>12 31111 6 M15 SEG04 181 E 1 21401 15 2112000 2023 04010102</t>
  </si>
  <si>
    <t>12 31111 6 M15 SEG04 181 E 1 21401 15 2112000 2023 04010102 001</t>
  </si>
  <si>
    <t>12 31111 6 M15 SEG04 181 E 1 21401 15 2112000 2023 04010102 001 001</t>
  </si>
  <si>
    <t>12 31111 6 M15 SEG04 181 E 1 35501 15 2112000 2023</t>
  </si>
  <si>
    <t>12 31111 6 M15 SEG04 181 E 1 35501 15 2112000 2023 04010101</t>
  </si>
  <si>
    <t>12 31111 6 M15 SEG04 181 E 1 35501 15 2112000 2023 04010101 001</t>
  </si>
  <si>
    <t>12 31111 6 M15 SEG04 181 E 1 35501 15 2112000 2023 04010101 001 001</t>
  </si>
  <si>
    <t>12 31111 6 M15 SEG04 181 E 1 37504 15 2112000 2023</t>
  </si>
  <si>
    <t>12 31111 6 M15 SEG04 181 E 1 37504 15 2112000 2023 04010101</t>
  </si>
  <si>
    <t>12 31111 6 M15 SEG04 181 E 1 37504 15 2112000 2023 04010101 001</t>
  </si>
  <si>
    <t>12 31111 6 M15 SEG04 181 E 1 37504 15 2112000 2023 04010101 001 001</t>
  </si>
  <si>
    <r>
      <t>12 31111 6 M15 OFM05 132</t>
    </r>
    <r>
      <rPr>
        <b/>
        <sz val="10"/>
        <rFont val="Calibri"/>
        <family val="2"/>
      </rPr>
      <t xml:space="preserve"> E 1 18101</t>
    </r>
  </si>
  <si>
    <t>12 31111 6 M15 OFM05 132 E 1 18101 15</t>
  </si>
  <si>
    <t>12 31111 6 M15 OFM05 132 E 1 18101 15 2111100</t>
  </si>
  <si>
    <t>12 31111 6 M15 OFM05 132 E 1 18101 15 2111100 2023</t>
  </si>
  <si>
    <t>12 31111 6 M15 OFM05 132 E 1 18101 15 2111100 2023  05010101</t>
  </si>
  <si>
    <t>12 31111 6 M15 OFM05 132 E 1 18101 15 2111100 2023  05010101 001</t>
  </si>
  <si>
    <t>12 31111 6 M15 OFM05 132 E 1 18101 15 2111100 2023  05010101 001 001</t>
  </si>
  <si>
    <t>12 31111 6 M15 OFM05 132 E 1 21401</t>
  </si>
  <si>
    <t>12 31111 6 M15 OFM05 132 E 1 21401 15</t>
  </si>
  <si>
    <t>12 31111 6 M15 OFM05 132 E 1 21401 15 2112000</t>
  </si>
  <si>
    <t>12 31111 6 M15 OFM05 132 E 1 11302 15 2111100 2023</t>
  </si>
  <si>
    <t>12 31111 6 M15 OFM05 132 E 1 11302 15 2111100 2023 05010201</t>
  </si>
  <si>
    <t>12 31111 6 M15 OFM05 132 E 1 11302 15 2111100 2023 05010201 001</t>
  </si>
  <si>
    <t>12 31111 6 M15 OFM05 132 E 1 11302 15 2111100 2023 05010201 001 001</t>
  </si>
  <si>
    <t>12 31111 6 M15 OFM05 132 E 1 13201 15 2111100 2023</t>
  </si>
  <si>
    <t>12 31111 6 M15 OFM05 132 E 1 13201 15 2111100 2023 05010101</t>
  </si>
  <si>
    <t>12 31111 6 M15 OFM05 132 E 1 13201 15 2111100 2023 05010101 001</t>
  </si>
  <si>
    <t>12 31111 6 M15 OFM05 132 E 1 13201 15 2111100 2023 05010101 001 001</t>
  </si>
  <si>
    <t>12 31111 6 M15 OFM05 132 E 1 13202 15 2111100 2023</t>
  </si>
  <si>
    <t>12 31111 6 M15 OFM05 132 E 1 13202 15 2111100 2023 05010201</t>
  </si>
  <si>
    <t>12 31111 6 M15 OFM05 132 E 1 13202 15 2111100 2023 05010201 001</t>
  </si>
  <si>
    <t>12 31111 6 M15 OFM05 132 E 1 13202 15 2111100 2023 05010201 001 001</t>
  </si>
  <si>
    <t>12 31111 6 M15 OFM05 132 E 1 13407 15 2111100 2023</t>
  </si>
  <si>
    <t>12 31111 6 M15 OFM05 132 E 1 13407 15 2111100 2023 05010101</t>
  </si>
  <si>
    <t>12 31111 6 M15 OFM05 132 E 1 13407 15 2111100 2023 05010101 001</t>
  </si>
  <si>
    <t>12 31111 6 M15 OFM05 132 E 1 13407 15 2111100 2023 05010101 001 001</t>
  </si>
  <si>
    <t>12 31111 6 M15 OFM05 132 E 1 21101 15 2112000 2023</t>
  </si>
  <si>
    <t>12 31111 6 M15 OFM05 132 E 1 21101 15 2112000 2023 05010201</t>
  </si>
  <si>
    <t>12 31111 6 M15 OFM05 132 E 1 21101 15 2112000 2023 05010201 001</t>
  </si>
  <si>
    <t>12 31111 6 M15 OFM05 132 E 1 21101 15 2112000 2023 05010201 001 001</t>
  </si>
  <si>
    <t>12 31111 6 M15 OFM05 132 E 1 21401 15 2112000 2023</t>
  </si>
  <si>
    <t>12 31111 6 M15 OFM05 132 E 1 21401 15 2112000 2023 05010201</t>
  </si>
  <si>
    <t>12 31111 6 M15 OFM05 132 E 1 21401 15 2112000 2023 05010201 001</t>
  </si>
  <si>
    <t>12 31111 6 M15 OFM05 132 E 1 21401 15 2112000 2023 05010201 001 001</t>
  </si>
  <si>
    <t>12 31111 6 M15 OFM05 132 E 1 37504 15 2112000 2023</t>
  </si>
  <si>
    <t>12 31111 6 M15 OFM05 132 E 1 37504 15 2112000 2023 05010201</t>
  </si>
  <si>
    <t>12 31111 6 M15 OFM05 132 E 1 37504 15 2112000 2023 05010201 001</t>
  </si>
  <si>
    <t>12 31111 6 M15 OFM05 132 E 1 37504 15 2112000 2023 05010201 001 001</t>
  </si>
  <si>
    <t>12 31111 6 M15 TES06 151 E 1 18101</t>
  </si>
  <si>
    <t>12 31111 6 M15 TES06 151 E 1 18101 15</t>
  </si>
  <si>
    <t>12 31111 6 M15 TES06 151 E 1 18101 15 2111100</t>
  </si>
  <si>
    <t>12 31111 6 M15 TES06 151 E 1 18101 15 2111100 2023</t>
  </si>
  <si>
    <t>12 31111 6 M15 TES06 151 E 1 18101 15 2111100 2023  06010102</t>
  </si>
  <si>
    <t>12 31111 6 M15 TES06 151 E 1 18101 15 2111100 2023  06010102 001 001</t>
  </si>
  <si>
    <t>12 31111 6 M15 TES06 151 E 1 18101 15 2111100 2023  06010102 001</t>
  </si>
  <si>
    <t>12 31111 6 M15 TES06 151 E 1 21201</t>
  </si>
  <si>
    <t>12 31111 6 M15 TES06 151 E 1 21201 15</t>
  </si>
  <si>
    <t>12 31111 6 M15 TES06 151 E 1 21201 15 2112000</t>
  </si>
  <si>
    <t>12 31111 6 M15  TES06 151 E 1 22107</t>
  </si>
  <si>
    <t>12 31111 6 M15  TES06 151 E 1 22107 15</t>
  </si>
  <si>
    <t>12 31111 6 M15  TES06 151 E 1 22107 15 2112000</t>
  </si>
  <si>
    <t>12 31111 6 M15  TES06 151 E 1 22108</t>
  </si>
  <si>
    <t>12 31111 6 M15  TES06 151 E 1 22108 15</t>
  </si>
  <si>
    <t>12 31111 6 M15  TES06 151 E 1 22108 15 2112000</t>
  </si>
  <si>
    <t>12 31111 6 M15 TES06 151 E 1 35501</t>
  </si>
  <si>
    <t>12 31111 6 M15 TES06 151 E 1 35501 15</t>
  </si>
  <si>
    <t>12 31111 6 M15 TES06 151 E 1 35501 15 2112000</t>
  </si>
  <si>
    <t>12 31111 6 M15 TES06 151 E 1 37201</t>
  </si>
  <si>
    <t>12 31111 6 M15 TES06 151 E 1 37201 15</t>
  </si>
  <si>
    <t>12 31111 6 M15 TES06 151 E 1 37201 15 2112000</t>
  </si>
  <si>
    <t>12 31111 6 M15 TES06 151 E 1 13201 15 2111100 2023</t>
  </si>
  <si>
    <t>12 31111 6 M15 TES06 151 E 1 13201 15 2111100 2023 06010102</t>
  </si>
  <si>
    <t>12 31111 6 M15 TES06 151 E 1 13201 15 2111100 2023 06010102 001</t>
  </si>
  <si>
    <t>12 31111 6 M15 TES06 151 E 1 13201 15 2111100 2023 06010102 001 001</t>
  </si>
  <si>
    <t>12 31111 6 M15 TES06 151 E 1 13407 15 2111100 2023</t>
  </si>
  <si>
    <t>12 31111 6 M15 TES06 151 E 1 13407 15 2111100 2023 06010201</t>
  </si>
  <si>
    <t>12 31111 6 M15 TES06 151 E 1 13407 15 2111100 2023 06010201 001</t>
  </si>
  <si>
    <t>12 31111 6 M15 TES06 151 E 1 13407 15 2111100 2023 06010201 001 001</t>
  </si>
  <si>
    <t>12 31111 6 M15 TES06 151 E 1 21101 15 2112000 2023</t>
  </si>
  <si>
    <t>12 31111 6 M15 TES06 151 E 1 21101 15 2112000 2023 06010205</t>
  </si>
  <si>
    <t>12 31111 6 M15 TES06 151 E 1 21101 15 2112000 2023 06010205 001</t>
  </si>
  <si>
    <t>12 31111 6 M15 TES06 151 E 1 21101 15 2112000 2023 06010205 001 001</t>
  </si>
  <si>
    <t>12 31111 6 M15 TES06 151 E 1 21201 15 2112000 2023</t>
  </si>
  <si>
    <t>12 31111 6 M15 TES06 151 E 1 21201 15 2112000 2023  06010102</t>
  </si>
  <si>
    <t>12 31111 6 M15 TES06 151 E 1 21201 15 2112000 2023  06010102 001</t>
  </si>
  <si>
    <t>12 31111 6 M15 TES06 151 E 1 21201 15 2112000 2023  06010102 001 001</t>
  </si>
  <si>
    <t>12 31111 6 M15 TES06 151 E 1 21401 15 2112000 2023</t>
  </si>
  <si>
    <t>12 31111 6 M15 TES06 151 E 1 21401 15 2112000 2023 06010101</t>
  </si>
  <si>
    <t>12 31111 6 M15 TES06 151 E 1 21401 15 2112000 2023 06010101 001</t>
  </si>
  <si>
    <t>12 31111 6 M15 TES06 151 E 1 21401 15 2112000 2023 06010101 001 001</t>
  </si>
  <si>
    <t>12 31111 6 M15 TES06 151 E 1 21601 15 2112000 2023</t>
  </si>
  <si>
    <t>12 31111 6 M15 TES06 151 E 1 21601 15 2112000 2023 06010102</t>
  </si>
  <si>
    <t>12 31111 6 M15 TES06 151 E 1 21601 15 2112000 2023 06010102 001</t>
  </si>
  <si>
    <t>12 31111 6 M15 TES06 151 E 1 21601 15 2112000 2023 06010102 001 001</t>
  </si>
  <si>
    <t>12 31111 6 M15  TES06 151 E 1 22107 15 2112000 2023</t>
  </si>
  <si>
    <t>12 31111 6 M15  TES06 151 E 1 22107 15 2112000 2023 06010102</t>
  </si>
  <si>
    <t>12 31111 6 M15  TES06 151 E 1 22107 15 2112000 2023 06010102 001</t>
  </si>
  <si>
    <t>12 31111 6 M15  TES06 151 E 1 22107 15 2112000 2023 06010102 001 001</t>
  </si>
  <si>
    <t>12 31111 6 M15  TES06 151 E 1 22108 15 2112000 2023</t>
  </si>
  <si>
    <t>12 31111 6 M15  TES06 151 E 1 22108 15 2112000 2023 06010102</t>
  </si>
  <si>
    <t>12 31111 6 M15  TES06 151 E 1 22108 15 2112000 2023 06010102 001</t>
  </si>
  <si>
    <t>12 31111 6 M15  TES06 151 E 1 22108 15 2112000 2023 06010102 001 001</t>
  </si>
  <si>
    <t>12 31111 6 M15 TES06 151 E 1 26102 15 2112000 2023</t>
  </si>
  <si>
    <t>12 31111 6 M15 TES06 151 E 1 26102 15 2112000 2023 06010202</t>
  </si>
  <si>
    <t>12 31111 6 M15 TES06 151 E 1 26102 15 2112000 2023 06010202 001</t>
  </si>
  <si>
    <t>12 31111 6 M15 TES06 151 E 1 26102 15 2112000 2023 06010202 001 001</t>
  </si>
  <si>
    <t>12 31111 6 M15 TES06 151 E 1 27101 15 2112000 2023</t>
  </si>
  <si>
    <t>12 31111 6 M15 TES06 151 E 1 27101 15 2112000 2023 06010203</t>
  </si>
  <si>
    <t>12 31111 6 M15 TES06 151 E 1 27101 15 2112000 2023 06010203 001</t>
  </si>
  <si>
    <t>12 31111 6 M15 TES06 151 E 1 27101 15 2112000 2023 06010203 001 001</t>
  </si>
  <si>
    <t>12 31111 6 M15 TES06 151 E 1 31101 15 2112000 2023</t>
  </si>
  <si>
    <t>12 31111 6 M15 TES06 151 E 1 31101 15 2112000 2023 06010102</t>
  </si>
  <si>
    <t>12 31111 6 M15 TES06 151 E 1 31101 15 2112000 2023 06010102 001</t>
  </si>
  <si>
    <t>12 31111 6 M15 TES06 151 E 1 31101 15 2112000 2023 06010102 001 001</t>
  </si>
  <si>
    <t>12 31111 6 M15 TES06 151 E 1 31401 15 2112000 2023</t>
  </si>
  <si>
    <t>12 31111 6 M15 TES06 151 E 1 31401 15 2112000 2023 06010203</t>
  </si>
  <si>
    <t>12 31111 6 M15 TES06 151 E 1 31401 15 2112000 2023 06010203 001</t>
  </si>
  <si>
    <t>12 31111 6 M15 TES06 151 E 1 31401 15 2112000 2023 06010203 001 001</t>
  </si>
  <si>
    <t>12 31111 6 M15 TES06 151 E 1 34101 15 2112000 2023</t>
  </si>
  <si>
    <t>12 31111 6 M15 TES06 151 E 1 34101 15 2112000 2023 06010101</t>
  </si>
  <si>
    <t>12 31111 6 M15 TES06 151 E 1 34101 15 2112000 2023 06010101 001</t>
  </si>
  <si>
    <t>12 31111 6 M15 TES06 151 E 1 34101 15 2112000 2023 06010101 001 001</t>
  </si>
  <si>
    <t>12 31111 6 M15 TES06 151 E 1 35501 15 2112000 2023</t>
  </si>
  <si>
    <t>12 31111 6 M15 TES06 151 E 1 35501 15 2112000 2023 06010204</t>
  </si>
  <si>
    <t>12 31111 6 M15 TES06 151 E 1 35501 15 2112000 2023 06010204 001</t>
  </si>
  <si>
    <t>12 31111 6 M15 TES06 151 E 1 35501 15 2112000 2023 06010204 001 001</t>
  </si>
  <si>
    <t>12 31111 6 M15 TES06 151 E 1 37201 15 2112000 2023</t>
  </si>
  <si>
    <t>12 31111 6 M15 TES06 151 E 1 37201 15 2112000 2023 06010102</t>
  </si>
  <si>
    <t>12 31111 6 M15 TES06 151 E 1 37201 15 2112000 2023 06010102 001</t>
  </si>
  <si>
    <t>12 31111 6 M15 TES06 151 E 1 37201 15 2112000 2023 06010102 001 001</t>
  </si>
  <si>
    <t>12 31111 6 M15 TES06 151 E 1 37504 15 2112000 2023</t>
  </si>
  <si>
    <t>12 31111 6 M15 TES06 151 E 1 37504 15 2112000 2023 06010101</t>
  </si>
  <si>
    <t>12 31111 6 M15 TES06 151 E 1 37504 15 2112000 2023 06010101 001</t>
  </si>
  <si>
    <t>12 31111 6 M15 TES06 151 E 1 37504 15 2112000 2023 06010101 001 001</t>
  </si>
  <si>
    <t>12 31111 6 M15 TES06 151 E 1 38201 15 2112000 2023</t>
  </si>
  <si>
    <t>12 31111 6 M15 TES06 151 E 1 38201 15 2112000 2023 06010102</t>
  </si>
  <si>
    <t>12 31111 6 M15 TES06 151 E 1 38201 15 2112000 2023 06010102 001</t>
  </si>
  <si>
    <t>12 31111 6 M15 TES06 151 E 1 38201 15 2112000 2023 06010102 001 001</t>
  </si>
  <si>
    <r>
      <t>12 31111 6 M15 COI07 112</t>
    </r>
    <r>
      <rPr>
        <b/>
        <sz val="10"/>
        <rFont val="Calibri"/>
        <family val="2"/>
      </rPr>
      <t xml:space="preserve"> E 1 18101</t>
    </r>
  </si>
  <si>
    <t>12 31111 6 M15 COI07 112 E 1 18101 15</t>
  </si>
  <si>
    <t>12 31111 6 M15 COI07 112 E 1 18101 15 2111100</t>
  </si>
  <si>
    <t>12 31111 6 M15 COI07 112 E 1 18101 15 2111100 2023</t>
  </si>
  <si>
    <t>12 31111 6 M15 COI07 112 E 1 18101 15 2111100 2023  07010201</t>
  </si>
  <si>
    <t>12 31111 6 M15 COI07 112 E 1 18101 15 2111100 2023  07010201 001</t>
  </si>
  <si>
    <t>12 31111 6 M15 COI07 112 E 1 18101 15 2111100 2023  07010201 001 001</t>
  </si>
  <si>
    <t>12 31111 6 M15 COI07 112 E 1 21101</t>
  </si>
  <si>
    <t>12 31111 6 M15 COI07 112 E 1 21101 15</t>
  </si>
  <si>
    <t>12 31111 6 M15 COI07 112 E 1 21101 15 2112000</t>
  </si>
  <si>
    <t>12 31111 6 M15 COI07 112 E 1 21101 15 2112000 2022</t>
  </si>
  <si>
    <t>12 31111 6 M15 COI07 112 E 1 21101 15 2112000 2022 07010201</t>
  </si>
  <si>
    <t>12 31111 6 M15 COI07 112 E 1 21101 15 2112000 2022 07010201 001</t>
  </si>
  <si>
    <t>12 31111 6 M15 COI07 112 E 1 21101 15 2112000 2022 07010201 001 001</t>
  </si>
  <si>
    <t>12 31111 6 M15 COI07 112 E 1 21401</t>
  </si>
  <si>
    <t>12 31111 6 M15 COI07 112 E 1 21401 15</t>
  </si>
  <si>
    <t>12 31111 6 M15 COI07 112 E 1 21401 15 2112000</t>
  </si>
  <si>
    <t>12 31111 6 M15 COI07 112 E 1 21401 15 2112000 2022</t>
  </si>
  <si>
    <t>12 31111 6 M15 COI07 112 E 1 21401 15 2112000 2022 07010201</t>
  </si>
  <si>
    <t>12 31111 6 M15 COI07 112 E 1 21401 15 2112000 2022 07010201 001</t>
  </si>
  <si>
    <t>12 31111 6 M15 COI07 112 E 1 21401 15 2112000 2022 07010201 001 001</t>
  </si>
  <si>
    <t>12 31111 6 M15 COI07 112 E 1 35501</t>
  </si>
  <si>
    <t>12 31111 6 M15 COI07 112 E 1 35501 15</t>
  </si>
  <si>
    <t>12 31111 6 M15 COI07 112 E 1 35501 15 2112000</t>
  </si>
  <si>
    <t>12 31111 6 M15 COI07 112 E 1 35501 15 2112000 2022</t>
  </si>
  <si>
    <t>12 31111 6 M15 COI07 112 E 1 35501 15 2112000 2022 07010101</t>
  </si>
  <si>
    <t>12 31111 6 M15 COI07 112 E 1 35501 15 2112000 2022 07010101 001</t>
  </si>
  <si>
    <t>12 31111 6 M15 COI07 112 E 1 35501 15 2112000 2022 07010101 001 001</t>
  </si>
  <si>
    <t>12 31111 6 M15 OBR08 181 E 1 18101 15</t>
  </si>
  <si>
    <r>
      <t>12 31111 6 M15 OBR08 181</t>
    </r>
    <r>
      <rPr>
        <b/>
        <sz val="10"/>
        <rFont val="Calibri"/>
        <family val="2"/>
      </rPr>
      <t xml:space="preserve"> E 1 18101</t>
    </r>
  </si>
  <si>
    <t>12 31111 6 M15 OBR08 181 E 1 18101 15 2111100</t>
  </si>
  <si>
    <t>12 31111 6 M15 OBR08 181 E 1 18101 15 2111100 2023</t>
  </si>
  <si>
    <t>12 31111 6 M15 OBR08 181 E 1 18101 15 2111100 2023  08010102</t>
  </si>
  <si>
    <t>12 31111 6 M15 OBR08 181 E 1 18101 15 2111100 2023  08010102 001</t>
  </si>
  <si>
    <t>12 31111 6 M15 OBR08 181 E 1 18101 15 2111100 2023  08010102 001 001</t>
  </si>
  <si>
    <t>12 31111 6 M15 OBR08 181 E 1 21101</t>
  </si>
  <si>
    <t>12 31111 6 M15 OBR08 181 E 1 21101 15</t>
  </si>
  <si>
    <t>12 31111 6 M15 OBR08 181 E 1 21101 15 2112000</t>
  </si>
  <si>
    <t>12 31111 6 M15 OBR08 181 E 1 21401</t>
  </si>
  <si>
    <t>12 31111 6 M15 OBR08 181 E 1 21401 15</t>
  </si>
  <si>
    <t>12 31111 6 M15 OBR08 181 E 1 21401 15 2112000</t>
  </si>
  <si>
    <t>12 31111 6 M15 OBR08 181 E 1 35501</t>
  </si>
  <si>
    <t>12 31111 6 M15 OBR08 181 E 1 35501 15</t>
  </si>
  <si>
    <t>12 31111 6 M15 OBR08 181 E 1 35501 15 2112000</t>
  </si>
  <si>
    <t>REMODELACION Y MANTENIMIENTO DE INSTALACIONES DEL H. AYUNTAMIENTO</t>
  </si>
  <si>
    <t>INSTALACIONES Y OBRAS DE CONSTRUCCION ESPECIALIZADA</t>
  </si>
  <si>
    <t>12 31111 6 M15 OBR08 221 I 2 62701</t>
  </si>
  <si>
    <t>PROYECTO DE INSTALACION DE AIRES ACONDICIONADOS EN INSTALACIONES DEL H. AYUNTAMIENTO</t>
  </si>
  <si>
    <t>12 31111 6 M15 OBR08 221 I 2 62701 15</t>
  </si>
  <si>
    <t>12 31111 6 M15 OBR08 221 I 2 62701 15 2210000</t>
  </si>
  <si>
    <t>ESTUDIOS, FORMULACION Y EVALUACION DE PROYECTOS PRODUCTIVOS NO INCLUIDOS EN CONCEPTOS ANTERIORES DE ESTE CAPITULO.</t>
  </si>
  <si>
    <t>12 31111 6 M15 OBR08 221 I 2 631</t>
  </si>
  <si>
    <t>12 31111 6 M15 OBR08 221 I 2 631 15</t>
  </si>
  <si>
    <t>12 31111 6 M15 OBR08 221 I 2 631 15 2210000</t>
  </si>
  <si>
    <r>
      <t>12 31111 6 M15 EVA09 185</t>
    </r>
    <r>
      <rPr>
        <b/>
        <sz val="10"/>
        <rFont val="Calibri"/>
        <family val="2"/>
      </rPr>
      <t xml:space="preserve"> E 1 18101</t>
    </r>
  </si>
  <si>
    <t>12 31111 6 M15 EVA09 185 E 1 18101 15</t>
  </si>
  <si>
    <t>12 31111 6 M15 EVA09 185 E 1 18101 15 2111100</t>
  </si>
  <si>
    <t>12 31111 6 M15 EVA09 185 E 1 18101 15 2111100 2023</t>
  </si>
  <si>
    <t>12 31111 6 M15 EVA09 185 E 1 18101 15 2111100 2023  09010102</t>
  </si>
  <si>
    <t>12 31111 6 M15 EVA09 185 E 1 18101 15 2111100 2023  09010102 001</t>
  </si>
  <si>
    <t>12 31111 6 M15 EVA09 185 E 1 18101 15 2111100 2023  09010102 001 001</t>
  </si>
  <si>
    <t>12 31111 6 M15 EVA09 185 E 1 21101</t>
  </si>
  <si>
    <t>12 31111 6 M15 EVA09 185 E 1 21101 15</t>
  </si>
  <si>
    <t>12 31111 6 M15 EVA09 185 E 1 21101 15 2112000</t>
  </si>
  <si>
    <t>12 31111 6 M15 EVA09 185 E 1 21401</t>
  </si>
  <si>
    <t>12 31111 6 M15 EVA09 185 E 1 21401 15</t>
  </si>
  <si>
    <t>12 31111 6 M15 EVA09 185 E 1 21401 15 2112000</t>
  </si>
  <si>
    <t>12 31111 6 M15 EVA09 185 E 1 11302 15 2111100 2023</t>
  </si>
  <si>
    <t>12 31111 6 M15 EVA09 185 E 1 11302 15 2111100 2023 09010102</t>
  </si>
  <si>
    <t>12 31111 6 M15 EVA09 185 E 1 11302 15 2111100 2023 09010102 001</t>
  </si>
  <si>
    <t>12 31111 6 M15 EVA09 185 E 1 11302 15 2111100 2023 09010102 001 001</t>
  </si>
  <si>
    <t>12 31111 6 M15 EVA09 185 E 1 13201 15 2111100 2023</t>
  </si>
  <si>
    <t>12 31111 6 M15 EVA09 185 E 1 13201 15 2111100 2023 09010103</t>
  </si>
  <si>
    <t>12 31111 6 M15 EVA09 185 E 1 13201 15 2111100 2023 09010103 001</t>
  </si>
  <si>
    <t>12 31111 6 M15 EVA09 185 E 1 13201 15 2111100 2023 09010103 001 001</t>
  </si>
  <si>
    <t>12 31111 6 M15 EVA09 185 E 1 13202 15 2111100 2023</t>
  </si>
  <si>
    <t>12 31111 6 M15 EVA09 185 E 1 13202 15 2111100 2023 09010101</t>
  </si>
  <si>
    <t>12 31111 6 M15 EVA09 185 E 1 13202 15 2111100 2023 09010101 001</t>
  </si>
  <si>
    <t>12 31111 6 M15 EVA09 185 E 1 13202 15 2111100 2023 09010101 001 001</t>
  </si>
  <si>
    <t>12 31111 6 M15 EVA09 185 E 1 13407 15 2111100 2023</t>
  </si>
  <si>
    <t>12 31111 6 M15 EVA09 185 E 1 13407 15 2111100 2023 09010102</t>
  </si>
  <si>
    <t>12 31111 6 M15 EVA09 185 E 1 13407 15 2111100 2023 09010102 001</t>
  </si>
  <si>
    <t>12 31111 6 M15 EVA09 185 E 1 13407 15 2111100 2023 09010102 001 001</t>
  </si>
  <si>
    <t>12 31111 6 M15 EVA09 185 E 1 21101 15 2112000 2023</t>
  </si>
  <si>
    <t>12 31111 6 M15 EVA09 185 E 1 21101 15 2112000 2023 09010102</t>
  </si>
  <si>
    <t>12 31111 6 M15 EVA09 185 E 1 21101 15 2112000 2023 09010102 001</t>
  </si>
  <si>
    <t>12 31111 6 M15 EVA09 185 E 1 21101 15 2112000 2023 09010102 001 001</t>
  </si>
  <si>
    <t>12 31111 6 M15 EVA09 185 E 1 21401 15 2112000 2023</t>
  </si>
  <si>
    <t>12 31111 6 M15 EVA09 185 E 1 21401 15 2112000 2023 09010102</t>
  </si>
  <si>
    <t>12 31111 6 M15 EVA09 185 E 1 21401 15 2112000 2023 09010102 001</t>
  </si>
  <si>
    <t>12 31111 6 M15 EVA09 185 E 1 21401 15 2112000 2023 09010102 001 001</t>
  </si>
  <si>
    <t>12 31111 6 M15 OBR08 181 E 1 11302 15 2111100 2023</t>
  </si>
  <si>
    <t>12 31111 6 M15 OBR08 181 E 1 11302 15 2111100 2023 08010101</t>
  </si>
  <si>
    <t>12 31111 6 M15 OBR08 181 E 1 11302 15 2111100 2023 08010101 001</t>
  </si>
  <si>
    <t>12 31111 6 M15 OBR08 181 E 1 11302 15 2111100 2023 08010101 001 001</t>
  </si>
  <si>
    <t>12 31111 6 M15 OBR08 181 E 1 13201 15 2111100 2023</t>
  </si>
  <si>
    <t>12 31111 6 M15 OBR08 181 E 1 13201 15 2111100 2023 08010102</t>
  </si>
  <si>
    <t>12 31111 6 M15 OBR08 181 E 1 13201 15 2111100 2023 08010102 001</t>
  </si>
  <si>
    <t>12 31111 6 M15 OBR08 181 E 1 13201 15 2111100 2023 08010102 001 001</t>
  </si>
  <si>
    <t>12 31111 6 M15 OBR08 181 E 1 13202 15 2111100 2023</t>
  </si>
  <si>
    <t>12 31111 6 M15 OBR08 181 E 1 13202 15 2111100 2023 08010102</t>
  </si>
  <si>
    <t>12 31111 6 M15 OBR08 181 E 1 13202 15 2111100 2023 08010102 001</t>
  </si>
  <si>
    <t>12 31111 6 M15 OBR08 181 E 1 13202 15 2111100 2023 08010102 001 001</t>
  </si>
  <si>
    <t>12 31111 6 M15 OBR08 181 E 1 13407 15 2111100 2023</t>
  </si>
  <si>
    <t>12 31111 6 M15 OBR08 181 E 1 13407 15 2111100 2023 08010102</t>
  </si>
  <si>
    <t>12 31111 6 M15 OBR08 181 E 1 13407 15 2111100 2023 08010102 001</t>
  </si>
  <si>
    <t>12 31111 6 M15 OBR08 181 E 1 13407 15 2111100 2023 08010102 001 001</t>
  </si>
  <si>
    <t>12 31111 6 M15 OBR08 181 E 1 21101 15 2112000 2023</t>
  </si>
  <si>
    <t>12 31111 6 M15 OBR08 181 E 1 21101 15 2112000 2023 08010102</t>
  </si>
  <si>
    <t>12 31111 6 M15 OBR08 181 E 1 21101 15 2112000 2023 08010102 001</t>
  </si>
  <si>
    <t>12 31111 6 M15 OBR08 181 E 1 21101 15 2112000 2023 08010102 001 001</t>
  </si>
  <si>
    <t>12 31111 6 M15 OBR08 181 E 1 21401 15 2112000 2023</t>
  </si>
  <si>
    <t>12 31111 6 M15 OBR08 181 E 1 21401 15 2112000 2023 08010102</t>
  </si>
  <si>
    <t>12 31111 6 M15 OBR08 181 E 1 21401 15 2112000 2023 08010102 001</t>
  </si>
  <si>
    <t>12 31111 6 M15 OBR08 181 E 1 21401 15 2112000 2023 08010102 001 001</t>
  </si>
  <si>
    <t>12 31111 6 M15 OBR08 181 E 1 26102 15 2112000 2023</t>
  </si>
  <si>
    <t>12 31111 6 M15 OBR08 181 E 1 26102 15 2112000 2023 08010103</t>
  </si>
  <si>
    <t>12 31111 6 M15 OBR08 181 E 1 26102 15 2112000 2023 08010103 001</t>
  </si>
  <si>
    <t>12 31111 6 M15 OBR08 181 E 1 26102 15 2112000 2023 08010103 001 001</t>
  </si>
  <si>
    <t>12 31111 6 M15 OBR08 181 E 1 35501 15 2112000 2023</t>
  </si>
  <si>
    <t>12 31111 6 M15 OBR08 181 E 1 35501 15 2112000 2023 08010103</t>
  </si>
  <si>
    <t>12 31111 6 M15 OBR08 181 E 1 35501 15 2112000 2023 08010103 001</t>
  </si>
  <si>
    <t>12 31111 6 M15 OBR08 181 E 1 35501 15 2112000 2023 08010103 001 001</t>
  </si>
  <si>
    <t>12 31111 6 M15 OBR08 181 E 1 37504 15 2112000 2023</t>
  </si>
  <si>
    <t>12 31111 6 M15 OBR08 181 E 1 37504 15 2112000 2023 08010103</t>
  </si>
  <si>
    <t>12 31111 6 M15 OBR08 181 E 1 37504 15 2112000 2023 08010103 001</t>
  </si>
  <si>
    <t>12 31111 6 M15 OBR08 181 E 1 37504 15 2112000 2023 08010103 001 001</t>
  </si>
  <si>
    <t>12 31111 6 M15 OBR08 221 I 2 61400 15 2210000 2023</t>
  </si>
  <si>
    <t>12 31111 6 M15 OBR08 221 I 2 61400 15 2210000 2023 08010204</t>
  </si>
  <si>
    <t>12 31111 6 M15 OBR08 221 I 2 61400 15 2210000 2023 08010204 001</t>
  </si>
  <si>
    <t>12 31111 6 M15 OBR08 221 I 2 61400 15 2210000 2023 08010204 001 001</t>
  </si>
  <si>
    <t>12 31111 6 M15 OBR08 221 I 2 61400 15 2210000 2023 08010204 001 001 001</t>
  </si>
  <si>
    <t>12 31111 6 M15 OBR08 221 I 2 61400 15 2210000 2023 08010204 001 001 001 001</t>
  </si>
  <si>
    <t>12 31111 6 M15 OBR08 221 I 2 62701 15 2210000 2023</t>
  </si>
  <si>
    <t>12 31111 6 M15 OBR08 221 I 2 62701 15 2210000 2023 08010204</t>
  </si>
  <si>
    <t>12 31111 6 M15 OBR08 221 I 2 62701 15 2210000 2023 08010204 001</t>
  </si>
  <si>
    <t>12 31111 6 M15 OBR08 221 I 2 62701 15 2210000 2023 08010204 001 001</t>
  </si>
  <si>
    <t>12 31111 6 M15 OBR08 221 I 2 62701 15 2210000 2023 08010204 001 001 001</t>
  </si>
  <si>
    <t>12 31111 6 M15 OBR08 221 I 2 62701 15 2210000 2023 08010204 001 001 001 001</t>
  </si>
  <si>
    <t>12 31111 6 M15 OBR08 221 I 2 631 15 2210000 2023</t>
  </si>
  <si>
    <t>12 31111 6 M15 OBR08 221 I 2 631 15 2210000 2023 08010206</t>
  </si>
  <si>
    <t>12 31111 6 M15 OBR08 221 I 2 631 15 2210000 2023 08010206 001 001</t>
  </si>
  <si>
    <t>12 31111 6 M15 OBR08 221 I 2 631 15 2210000 2023 08010206 001 001 001</t>
  </si>
  <si>
    <t>12 31111 6 M15 OBR08 221 I 2 631 15 2210000 2023 08010206 001 001 001 001</t>
  </si>
  <si>
    <t>12 31111 6 M15 OBR08 221 I 2 631 15 2210000 2023 08010206 001</t>
  </si>
  <si>
    <t>12 31111 6 M15 OBR08 221 I 2 61400 25 2210000 2023</t>
  </si>
  <si>
    <t>12 31111 6 M15 OBR08 221 I 2 61400 25 2210000 2023 08010204</t>
  </si>
  <si>
    <t>12 31111 6 M15 OBR08 221 I 2 61400 25 2210000 2023 08010204 002</t>
  </si>
  <si>
    <t>12 31111 6 M15 OBR08 221 I 2 61400 25 2210000 2023 08010204 002 001</t>
  </si>
  <si>
    <t>12 31111 6 M15 OBR08 221 I 2 61400 25 2210000 2023 08010204 002 001 001</t>
  </si>
  <si>
    <t>12 31111 6 M15 OBR08 221 I 2 61400 25 2210000 2023 08010204 002 001 001 021</t>
  </si>
  <si>
    <t>12 31111 6 M15 OBR08 221 I 2 61400 25 2210000 2023 08010204 002 001 001 022</t>
  </si>
  <si>
    <t>12 31111 6 M15 OBR08 221 I 2 61400 25 2210000 2023 08010204 002 001 001 023</t>
  </si>
  <si>
    <t>12 31111 6 M15 OBR08 221 I 2 61400 25 2210000 2023 08010204 002 001 001 024</t>
  </si>
  <si>
    <t>12 31111 6 M15 OBR08 221 I 2 61400 25 2210000 2023 08010204 002 001 001 025</t>
  </si>
  <si>
    <t>12 31111 6 M15 OBR08 221 I 2 61400 25 2210000 2023 08010204 002 001 001 026</t>
  </si>
  <si>
    <t>12 31111 6 M15 OBR08 221 I 2 61400 25 2210000 2023 08010204 002 001 001 027</t>
  </si>
  <si>
    <t>12 31111 6 M15 OBR08 221 I 2 63100 25 2210000 2023</t>
  </si>
  <si>
    <t>12 31111 6 M15 OBR08 221 I 2 63100 25 2210000 2023 08010206</t>
  </si>
  <si>
    <t>12 31111 6 M15 OBR08 221 I 2 63100 25 2210000 2023 08010206 002</t>
  </si>
  <si>
    <t>12 31111 6 M15 OBR08 221 I 2 63100 25 2210000 2023 08010206 002 001</t>
  </si>
  <si>
    <t>12 31111 6 M15 OBR08 221 I 2 63100 25 2210000 2023 08010206 002 001 001</t>
  </si>
  <si>
    <t>12 31111 6 M15 OBR08 223 I 2 61300 25 2210000 2023</t>
  </si>
  <si>
    <t>12 31111 6 M15 OBR08 223 I 2 61300 25 2210000 2023 08010203</t>
  </si>
  <si>
    <t>12 31111 6 M15 OBR08 223 I 2 61300 25 2210000 2023 08010203 002</t>
  </si>
  <si>
    <t>12 31111 6 M15 OBR08 223 I 2 61300 25 2210000 2023 08010203 002 001</t>
  </si>
  <si>
    <t>12 31111 6 M15 OBR08 223 I 2 61300 25 2210000 2023 08010203 002 001 001</t>
  </si>
  <si>
    <t>12 31111 6 M15 OBR08 223 I 2 61300 25 2210000 2023 08010203 002 002</t>
  </si>
  <si>
    <t>12 31111 6 M15 OBR08 223 I 2 61300 25 2210000 2023 08010203 002 002 001</t>
  </si>
  <si>
    <t>12 31111 6 M15 OBR08 225 I 2 61200 25 2210000 2023</t>
  </si>
  <si>
    <t>12 31111 6 M15 OBR08 225 I 2 61200 25 2210000 2023 08010202</t>
  </si>
  <si>
    <t>12 31111 6 M15 OBR08 225 I 2 61200 25 2210000 2023 08010202 002</t>
  </si>
  <si>
    <t>12 31111 6 M15 OBR08 225 I 2 61200 25 2210000 2023 08010202 002 002</t>
  </si>
  <si>
    <t>12 31111 6 M15 OBR08 225 I 2 61200 25 2210000 2023 08010202 002 002 001</t>
  </si>
  <si>
    <r>
      <t>12 31111 6 M15 REG11 181</t>
    </r>
    <r>
      <rPr>
        <b/>
        <sz val="10"/>
        <rFont val="Calibri"/>
        <family val="2"/>
      </rPr>
      <t xml:space="preserve"> E 1 18101</t>
    </r>
  </si>
  <si>
    <t>12 31111 6 M15 REG11 181 E 1 18101 15</t>
  </si>
  <si>
    <t>12 31111 6 M15 REG11 181 E 1 18101 15 2111100</t>
  </si>
  <si>
    <t>12 31111 6 M15 REG11 181 E 1 18101 15 2111100 2023</t>
  </si>
  <si>
    <t>12 31111 6 M15 REG11 181 E 1 18101 15 2111100 2023  11010103</t>
  </si>
  <si>
    <t>12 31111 6 M15 REG11 181 E 1 18101 15 2111100 2023  11010103 001</t>
  </si>
  <si>
    <t>12 31111 6 M15 REG11 181 E 1 18101 15 2111100 2023  11010103 001 001</t>
  </si>
  <si>
    <t>12 31111 6 M15 REG11 181 E 1 21401</t>
  </si>
  <si>
    <t>12 31111 6 M15 REG11 181 E 1 21401 15</t>
  </si>
  <si>
    <t>12 31111 6 M15 REG11 181 E 1 21401 15 2112000</t>
  </si>
  <si>
    <t>12 31111 6 M15 REG11 181 E 1 21401 15 2112000 2022</t>
  </si>
  <si>
    <t>12 31111 6 M15 REG11 181 E 1 37504</t>
  </si>
  <si>
    <t>12 31111 6 M15 REG11 181 E 1 37504 15</t>
  </si>
  <si>
    <t>12 31111 6 M15 REG11 181 E 1 37504 15 2112000</t>
  </si>
  <si>
    <t>12 31111 6 M15 REG11 181 E 1 37504 15 2112000 2022</t>
  </si>
  <si>
    <t>12 31111 6 M15 REG11 181 E 1 21401 15 2112000 2022 11010103</t>
  </si>
  <si>
    <t>12 31111 6 M15 REG11 181 E 1 21401 15 2112000 2022 11010103 001</t>
  </si>
  <si>
    <t>12 31111 6 M15 REG11 181 E 1 21401 15 2112000 2022 11010103 001 001</t>
  </si>
  <si>
    <t>12 31111 6 M15 REG11 181 E 1 37504 15 2112000 2022 11010103</t>
  </si>
  <si>
    <t>12 31111 6 M15 REG11 181 E 1 37504 15 2112000 2022 11010103 001</t>
  </si>
  <si>
    <t>12 31111 6 M15 REG11 181 E 1 37504 15 2112000 2022 11010103 001 001</t>
  </si>
  <si>
    <t>12 31111 6 M15 DIF12 271 E 1 14104</t>
  </si>
  <si>
    <t>12 31111 6 M15 DIF12 271 E 1 14104 15</t>
  </si>
  <si>
    <t>12 31111 6 M15 DIF12 271 E 1 14104 15 2111100</t>
  </si>
  <si>
    <t>12 31111 6 M15 DIF12 271 E 1 14104 15 2111100 2022</t>
  </si>
  <si>
    <t>12 31111 6 M15 DIF12 271 E 1 14104 15 2111100 2022 12010103</t>
  </si>
  <si>
    <t>12 31111 6 M15 DIF12 271 E 1 14104 15 2111100 2022 12010103 001</t>
  </si>
  <si>
    <t>12 31111 6 M15 DIF12 271 E 1 14104 15 2111100 2022 12010103 001 001</t>
  </si>
  <si>
    <t>12 31111 6 M15 DIF12 271 E 1 15903</t>
  </si>
  <si>
    <t>12 31111 6 M15 DIF12 271 E 1 15903 15</t>
  </si>
  <si>
    <t>12 31111 6 M15 DIF12 271 E 1 15903 15 2111100</t>
  </si>
  <si>
    <t>12 31111 6 M15 DIF12 271 E 1 15903 15 2111100 2023</t>
  </si>
  <si>
    <t>12 31111 6 M15 DIF12 271 E 1 15903 15 2111100 2023 12010103</t>
  </si>
  <si>
    <t>12 31111 6 M15 DIF12 271 E 1 15903 15 2111100 2023 12010103 001</t>
  </si>
  <si>
    <t>12 31111 6 M15 DIF12 271 E 1 15903 15 2111100 2023 12010103 001 001</t>
  </si>
  <si>
    <t>12 31111 6 M15 DIF12 271 E 1 15903 15 2111100 2023 12010103 001 002</t>
  </si>
  <si>
    <r>
      <t>12 31111 6 M15 DIF12 271</t>
    </r>
    <r>
      <rPr>
        <b/>
        <sz val="10"/>
        <rFont val="Calibri"/>
        <family val="2"/>
      </rPr>
      <t xml:space="preserve"> E 1 18101</t>
    </r>
  </si>
  <si>
    <t>12 31111 6 M15 DIF12 271 E 1 18101 15</t>
  </si>
  <si>
    <t>12 31111 6 M15 DIF12 271 E 1 18101 15 2111100</t>
  </si>
  <si>
    <t>12 31111 6 M15 DIF12 271 E 1 18101 15 2111100 2023</t>
  </si>
  <si>
    <t>12 31111 6 M15 DIF12 271 E 1 18101 15 2111100 2023  12010103</t>
  </si>
  <si>
    <t>12 31111 6 M15 DIF12 271 E 1 18101 15 2111100 2023  12010103 001</t>
  </si>
  <si>
    <t>12 31111 6 M15 DIF12 271 E 1 18101 15 2111100 2023  12010103 001 001</t>
  </si>
  <si>
    <t>12 31111 6 M15 DIF12 271 E 1 21101</t>
  </si>
  <si>
    <t>12 31111 6 M15 DIF12 271 E 1 21101 15</t>
  </si>
  <si>
    <t>12 31111 6 M15 DIF12 271 E 1 21101 15 2112000</t>
  </si>
  <si>
    <t>12 31111 6 M15 DIF12 271 E 1 21101 15 2112000 2022</t>
  </si>
  <si>
    <t>12 31111 6 M15 DIF12 271 E 1 21101 15 2112000 2022 12010103</t>
  </si>
  <si>
    <t>12 31111 6 M15 DIF12 271 E 1 21101 15 2112000 2022 12010103 001</t>
  </si>
  <si>
    <t>12 31111 6 M15 DIF12 271 E 1 21101 15 2112000 2022 12010103 001 001</t>
  </si>
  <si>
    <t>12 31111 6 M15 DIF12 271 E 1 21401</t>
  </si>
  <si>
    <t>12 31111 6 M15 DIF12 271 E 1 21401 15</t>
  </si>
  <si>
    <t>12 31111 6 M15 DIF12 271 E 1 21401 15 2112000</t>
  </si>
  <si>
    <t>12 31111 6 M15 DIF12 271 E 1 21401 15 2112000 2022</t>
  </si>
  <si>
    <t>12 31111 6 M15 DIF12 271 E 1 21401 15 2112000 2022 12010103</t>
  </si>
  <si>
    <t>12 31111 6 M15 DIF12 271 E 1 21401 15 2112000 2022 12010103 001</t>
  </si>
  <si>
    <t>12 31111 6 M15 DIF12 271 E 1 21401 15 2112000 2022 12010103 001 001</t>
  </si>
  <si>
    <t>12 31111 6 M15 DIF12 271 E 1 26102</t>
  </si>
  <si>
    <t>12 31111 6 M15 DIF12 271 E 1 26102 15</t>
  </si>
  <si>
    <t>12 31111 6 M15 DIF12 271 E 1 26102 15 2112000</t>
  </si>
  <si>
    <t>12 31111 6 M15 DIF12 271 E 1 26102 15 2112000 2022</t>
  </si>
  <si>
    <t>12 31111 6 M15 DIF12 271 E 1 26102 15 2112000 2022 12010101</t>
  </si>
  <si>
    <t>12 31111 6 M15 DIF12 271 E 1 26102 15 2112000 2022 12010101 001</t>
  </si>
  <si>
    <t>12 31111 6 M15 DIF12 271 E 1 26102 15 2112000 2022 12010101 001 001</t>
  </si>
  <si>
    <t>12 31111 6 M15 DIF12 271 E 1 29601</t>
  </si>
  <si>
    <t>12 31111 6 M15 DIF12 271 E 1 29601 15</t>
  </si>
  <si>
    <t>12 31111 6 M15 DIF12 271 E 1 29601 15 2112000</t>
  </si>
  <si>
    <t>12 31111 6 M15 DIF12 271 E 1 29601 15 2112000 2023</t>
  </si>
  <si>
    <t>12 31111 6 M15 DIF12 271 E 1 29601 15 2112000 2023 12010101</t>
  </si>
  <si>
    <t>12 31111 6 M15 DIF12 271 E 1 29601 15 2112000 2023 12010101 001</t>
  </si>
  <si>
    <t>12 31111 6 M15 DIF12 271 E 1 29601 15 2112000 2023 12010101 001 002</t>
  </si>
  <si>
    <t>12 31111 6 M15 DIF12 271 E 1 32201</t>
  </si>
  <si>
    <t>12 31111 6 M15 DIF12 271 E 1 32201 15</t>
  </si>
  <si>
    <t>12 31111 6 M15 DIF12 271 E 1 32201 15 2112000</t>
  </si>
  <si>
    <t>12 31111 6 M15 DIF12 271 E 1 32201 15 2112000 2022</t>
  </si>
  <si>
    <t>12 31111 6 M15 DIF12 271 E 1 32201 15 2112000 2022 12010101</t>
  </si>
  <si>
    <t>12 31111 6 M15 DIF12 271 E 1 32201 15 2112000 2022 12010101 001</t>
  </si>
  <si>
    <t>12 31111 6 M15 DIF12 271 E 1 32201 15 2112000 2022 12010101 001 001</t>
  </si>
  <si>
    <t>12 31111 6 M15 DIF12 271 E 1 35501</t>
  </si>
  <si>
    <t>12 31111 6 M15 DIF12 271 E 1 35501 15</t>
  </si>
  <si>
    <t>12 31111 6 M15 DIF12 271 E 1 35501 15 2112000</t>
  </si>
  <si>
    <t>12 31111 6 M15 DIF12 271 E 1 35501 15 2112000 2022</t>
  </si>
  <si>
    <t>12 31111 6 M15 DIF12 271 E 1 35501 15 2112000 2022 12010101</t>
  </si>
  <si>
    <t>12 31111 6 M15 DIF12 271 E 1 35501 15 2112000 2022 12010101 001</t>
  </si>
  <si>
    <t>12 31111 6 M15 DIF12 271 E 1 35501 15 2112000 2022 12010101 001 001</t>
  </si>
  <si>
    <t>12 31111 6 M15 DIF12 271 E 1 44101</t>
  </si>
  <si>
    <t>12 31111 6 M15 DIF12 271 E 1 44101 15</t>
  </si>
  <si>
    <t>12 31111 6 M15 DIF12 271 E 1 44101 15 2151100</t>
  </si>
  <si>
    <t>12 31111 6 M15 DIF12 271 E 1 44101 15 2151100 2022</t>
  </si>
  <si>
    <t>12 31111 6 M15 DIF12 271 E 1 44101 15 2151100 2022 12010101</t>
  </si>
  <si>
    <t>12 31111 6 M15 DIF12 271 E 1 44101 15 2151100 2022 12010101 001</t>
  </si>
  <si>
    <t>12 31111 6 M15 DIF12 271 E 1 44101 15 2151100 2022 12010101 001 001</t>
  </si>
  <si>
    <t>12 31111 6 M15 SEP13 216 E 1 14104</t>
  </si>
  <si>
    <t>12 31111 6 M15 SEP13 216 E 1 14104 15</t>
  </si>
  <si>
    <t>12 31111 6 M15 SEP13 216 E 1 14104 15 2111100</t>
  </si>
  <si>
    <t>12 31111 6 M15 SEP13 216 E 1 14104 15 2111100 2022</t>
  </si>
  <si>
    <t>12 31111 6 M15 SEP13 216 E 1 15903</t>
  </si>
  <si>
    <t>12 31111 6 M15 SEP13 216 E 1 15903 15</t>
  </si>
  <si>
    <t>12 31111 6 M15 SEP13 216 E 1 15903 15 2111100</t>
  </si>
  <si>
    <t>12 31111 6 M15 SEP13 216 E 1 15903 15 2111100 2023</t>
  </si>
  <si>
    <r>
      <t>12 31111 6 M15 SEP13 216</t>
    </r>
    <r>
      <rPr>
        <b/>
        <sz val="10"/>
        <rFont val="Calibri"/>
        <family val="2"/>
      </rPr>
      <t xml:space="preserve"> E 1 18101</t>
    </r>
  </si>
  <si>
    <t>12 31111 6 M15 SEP13 216 E 1 18101 15</t>
  </si>
  <si>
    <t>12 31111 6 M15 SEP13 216 E 1 18101 15 2111100</t>
  </si>
  <si>
    <t>12 31111 6 M15 SEP13 216 E 1 18101 15 2111100 2023</t>
  </si>
  <si>
    <t>12 31111 6 M15 SEP13 216 E 1 14104 15 2111100 2022 13010102</t>
  </si>
  <si>
    <t>12 31111 6 M15 SEP13 216 E 1 14104 15 2111100 2022 13010102 001</t>
  </si>
  <si>
    <t>12 31111 6 M15 SEP13 216 E 1 14104 15 2111100 2022 13010102 001 001</t>
  </si>
  <si>
    <t>12 31111 6 M15 SEP13 216 E 1 15903 15 2111100 2023 13010102</t>
  </si>
  <si>
    <t>12 31111 6 M15 SEP13 216 E 1 15903 15 2111100 2023 13010102 001</t>
  </si>
  <si>
    <t>12 31111 6 M15 SEP13 216 E 1 15903 15 2111100 2023 13010102 001 001</t>
  </si>
  <si>
    <t>12 31111 6 M15 SEP13 216 E 1 15903 15 2111100 2023 13010102 001 002</t>
  </si>
  <si>
    <t>12 31111 6 M15 SEP13 216 E 1 18101 15 2111100 2023  13010102</t>
  </si>
  <si>
    <t>12 31111 6 M15 SEP13 216 E 1 18101 15 2111100 2023  13010102 001</t>
  </si>
  <si>
    <t>12 31111 6 M15 SEP13 216 E 1 18101 15 2111100 2023  13010102 001 001</t>
  </si>
  <si>
    <t>12 31111 6 M15 SEP13 216 E 1 21401</t>
  </si>
  <si>
    <t>12 31111 6 M15 SEP13 216 E 1 21401 15</t>
  </si>
  <si>
    <t>12 31111 6 M15 SEP13 216 E 1 21401 15 2112000</t>
  </si>
  <si>
    <t>12 31111 6 M15 SEP13 216 E 1 21401 15 2112000 2022</t>
  </si>
  <si>
    <t>12 31111 6 M15 SEP13 216 E 1 21401 15 2112000 2022 13010102</t>
  </si>
  <si>
    <t>12 31111 6 M15 SEP13 216 E 1 21401 15 2112000 2022 13010102 001</t>
  </si>
  <si>
    <t>DE JARDINERIA</t>
  </si>
  <si>
    <t>12 31111 6 M15 SEP13 216 E 1 24901</t>
  </si>
  <si>
    <t>12 31111 6 M15 SEP13 216 E 1 24901 15</t>
  </si>
  <si>
    <t>12 31111 6 M15 SEP13 216 E 1 24901 15 2112000</t>
  </si>
  <si>
    <t>12 31111 6 M15 SEP13 216 E 1 24901 15 2112000 2022</t>
  </si>
  <si>
    <t>12 31111 6 M15 SEP13 216 E 1 29601 15 2112000 2023 01010101 001 002</t>
  </si>
  <si>
    <t>12 31111 6 M15 SEP13 216 E 1 24901 15 2112000 2022 13010107</t>
  </si>
  <si>
    <t>12 31111 6 M15 SEP13 216 E 1 24901 15 2112000 2022 13010107 001</t>
  </si>
  <si>
    <t>12 31111 6 M15 SEP13 216 E 1 24901 15 2112000 2022 13010107 001 003</t>
  </si>
  <si>
    <t>12 31111 6 M15 SEP13 216 E 1 31101</t>
  </si>
  <si>
    <t>12 31111 6 M15 SEP13 216 E 1 31101 15</t>
  </si>
  <si>
    <t>12 31111 6 M15 SEP13 216 E 1 31101 15 2112000</t>
  </si>
  <si>
    <t>12 31111 6 M15 SEP13 216 E 1 31101 15 2112000 2022</t>
  </si>
  <si>
    <t>12 31111 6 M15 SEP13 216 E 1 31101 15 2112000 2022 13010107</t>
  </si>
  <si>
    <t>12 31111 6 M15 SEP13 216 E 1 31101 15 2112000 2022 13010107 001</t>
  </si>
  <si>
    <t>12 31111 6 M15 SEP13 216 E 1 31101 15 2112000 2022 13010107 001 001</t>
  </si>
  <si>
    <t>HERRAMIENTAS Y MAQUINAS HERRAMIENTA</t>
  </si>
  <si>
    <t>HERRAMIENTAS Y MAQUINAS - HERRAMIENTA</t>
  </si>
  <si>
    <t>12 31111 6 M15 SEP13 216 E 2</t>
  </si>
  <si>
    <t>12 31111 6 M15 SEP13 216 E 2 56701</t>
  </si>
  <si>
    <t>12 31111 6 M15 SEP13 216 E 2 56701 15</t>
  </si>
  <si>
    <t>Otros Bienes Muebles.</t>
  </si>
  <si>
    <t>12 31111 6 M15 SEP13 216 E 2 56902</t>
  </si>
  <si>
    <t>12 31111 6 M15 SEP13 216 E 2 56902 15</t>
  </si>
  <si>
    <t>OTROS EQUIPOS</t>
  </si>
  <si>
    <t>OTROS BIENES MUEBLES</t>
  </si>
  <si>
    <t>12 31111 6 M15 SEP13 216 E 2 56701 15 2222300</t>
  </si>
  <si>
    <t>12 31111 6 M15 SEP13 216 E 2 56701 15 2222300 2022</t>
  </si>
  <si>
    <t>12 31111 6 M15 SEP13 216 E 2 56701 15 2222300 2022 13010105</t>
  </si>
  <si>
    <t>12 31111 6 M15 SEP13 216 E 2 56701 15 2222300 2022 13010105 001</t>
  </si>
  <si>
    <t>12 31111 6 M15 SEP13 216 E 2 56701 15 2222300 2022 13010105 001 001</t>
  </si>
  <si>
    <t>12 31111 6 M15 SEP13 216 E 2 56701 15 2222300 2022 13010105 001 001 001</t>
  </si>
  <si>
    <t>12 31111 6 M15 SEP13 216 E 2 56902 15 2222300</t>
  </si>
  <si>
    <t>12 31111 6 M15 SEP13 216 E 2 56902 15 2222300 2022</t>
  </si>
  <si>
    <t>12 31111 6 M15 SEP13 216 E 2 56902 15 2222300 2022 13010105</t>
  </si>
  <si>
    <t>12 31111 6 M15 SEP13 216 E 2 56902 15 2222300 2022 13010105 001</t>
  </si>
  <si>
    <t>12 31111 6 M15 SEP13 216 E 2 56902 15 2222300 2022 13010105 001 001</t>
  </si>
  <si>
    <t>12 31111 6 M15 SEP13 216 E 2 56902 15 2222300 2022 13010105 001 001 001</t>
  </si>
  <si>
    <r>
      <t>12 31111 6 M15 CAT14 181</t>
    </r>
    <r>
      <rPr>
        <b/>
        <sz val="10"/>
        <rFont val="Calibri"/>
        <family val="2"/>
      </rPr>
      <t xml:space="preserve"> E 1 18101</t>
    </r>
  </si>
  <si>
    <t>12 31111 6 M15 CAT14 181 E 1 18101 15</t>
  </si>
  <si>
    <t>12 31111 6 M15 CAT14 181 E 1 18101 15 2111100</t>
  </si>
  <si>
    <t>12 31111 6 M15 CAT14 181 E 1 18101 15 2111100 2023</t>
  </si>
  <si>
    <t>12 31111 6 M15 CAT14 181 E 1 18101 15 2111100 2023 14010103</t>
  </si>
  <si>
    <t>12 31111 6 M15 CAT14 181 E 1 18101 15 2111100 2023  14010103 001</t>
  </si>
  <si>
    <t>12 31111 6 M15 CAT14 181 E 1 18101 15 2111100 2023  14010103 001 001</t>
  </si>
  <si>
    <t>12 31111 6 M15 CAT14 181 E 1 21201</t>
  </si>
  <si>
    <t>12 31111 6 M15 CAT14 181 E 1 21201 15</t>
  </si>
  <si>
    <t>12 31111 6 M15 CAT14 181 E 1 21201 15 2112000</t>
  </si>
  <si>
    <t>12 31111 6 M15 CAT14 181 E 1 21201 15 2112000 2022</t>
  </si>
  <si>
    <t>12 31111 6 M15 CAT14 181 E 1 21401</t>
  </si>
  <si>
    <t>12 31111 6 M15 CAT14 181 E 1 21401 15</t>
  </si>
  <si>
    <t>12 31111 6 M15 CAT14 181 E 1 21401 15 2112000</t>
  </si>
  <si>
    <t>12 31111 6 M15 CAT14 181 E 1 21401 15 2112000 2022</t>
  </si>
  <si>
    <t>12 31111 6 M15 CAT14 181 E 1 37504</t>
  </si>
  <si>
    <t>12 31111 6 M15 CAT14 181 E 1 37504 15</t>
  </si>
  <si>
    <t>12 31111 6 M15 CAT14 181 E 1 37504 15 2112000</t>
  </si>
  <si>
    <t>12 31111 6 M15 CAT14 181 E 1 37504 15 2112000 2022</t>
  </si>
  <si>
    <t>12 31111 6 M15 CAT14 181 E 1 21201 15 2112000 2022 14010103</t>
  </si>
  <si>
    <t>12 31111 6 M15 CAT14 181 E 1 21201 15 2112000 2022 14010103 001</t>
  </si>
  <si>
    <t>12 31111 6 M15 CAT14 181 E 1 21201 15 2112000 2022 14010103 001 001</t>
  </si>
  <si>
    <t>12 31111 6 M15 CAT14 181 E 1 21401 15 2112000 2022 14010103</t>
  </si>
  <si>
    <t>12 31111 6 M15 CAT14 181 E 1 21401 15 2112000 2022 14010103 001</t>
  </si>
  <si>
    <t>12 31111 6 M15 CAT14 181 E 1 21401 15 2112000 2022 14010103 001 001</t>
  </si>
  <si>
    <t>12 31111 6 M15 CAT14 181 E 1 37504 15 2112000 2022 14010103</t>
  </si>
  <si>
    <t>12 31111 6 M15 CAT14 181 E 1 37504 15 2112000 2022 14010103 001</t>
  </si>
  <si>
    <t>12 31111 6 M15 CAT14 181 E 1 37504 15 2112000 2022 14010103 001 001</t>
  </si>
  <si>
    <r>
      <t>12 31111 6 M15 SAL15 231</t>
    </r>
    <r>
      <rPr>
        <b/>
        <sz val="10"/>
        <rFont val="Calibri"/>
        <family val="2"/>
      </rPr>
      <t xml:space="preserve"> E 1 18101</t>
    </r>
  </si>
  <si>
    <t>12 31111 6 M15 SAL15 231 E 1 18101 15</t>
  </si>
  <si>
    <t>12 31111 6 M15 SAL15 231 E 1 18101 15 2111100</t>
  </si>
  <si>
    <t>12 31111 6 M15 SAL15 231 E 1 18101 15 2111100 2023</t>
  </si>
  <si>
    <t>12 31111 6 M15 SAL15 231 E 1 18101 15 2111100 2023  15010101</t>
  </si>
  <si>
    <t>12 31111 6 M15 SAL15 231 E 1 18101 15 2111100 2023  15010101 001</t>
  </si>
  <si>
    <t>12 31111 6 M15 SAL15 231 E 1 18101 15 2111100 2023 15010101 001</t>
  </si>
  <si>
    <t>12 31111 6 M15 SAL15 231 E 1 21401</t>
  </si>
  <si>
    <t>12 31111 6 M15 SAL15 231 E 1 21401 15</t>
  </si>
  <si>
    <t>12 31111 6 M15 SAL15 231 E 1 21401 15 2112000</t>
  </si>
  <si>
    <t>12 31111 6 M15 SAL15 231 E 1 21401 15 2112000 2022</t>
  </si>
  <si>
    <t>12 31111 6 M15 SAL15 231 E 1 21401 15 2112000 2022 15010102</t>
  </si>
  <si>
    <t>12 31111 6 M15 SAL15 231 E 1 21401 15 2112000 2022 15010102 001</t>
  </si>
  <si>
    <t>12 31111 6 M15 SAL15 231 E 1 21401 15 2112000 2022 15010102 001 001</t>
  </si>
  <si>
    <r>
      <t>12 31111 6 M15 DES16 269</t>
    </r>
    <r>
      <rPr>
        <b/>
        <sz val="10"/>
        <rFont val="Calibri"/>
        <family val="2"/>
      </rPr>
      <t xml:space="preserve"> E 1 18101</t>
    </r>
  </si>
  <si>
    <t>12 31111 6 M15 DES16 269 E 1 18101 15</t>
  </si>
  <si>
    <t>12 31111 6 M15 DES16 269 E 1 18101 15 2111100</t>
  </si>
  <si>
    <t>12 31111 6 M15 DES16 269 E 1 18101 15 2111100 2023</t>
  </si>
  <si>
    <t>12 31111 6 M15 DES16 269 E 1 18101 15 2111100 2023  16010101</t>
  </si>
  <si>
    <t>12 31111 6 M15 DES16 269 E 1 18101 15 2111100 2023  16010101 001</t>
  </si>
  <si>
    <t>12 31111 6 M15 DES16 269 E 1 18101 15 2111100 2023  16010101 001 001</t>
  </si>
  <si>
    <t>12 31111 6 M15 DES16 269 E 1 21401</t>
  </si>
  <si>
    <t>12 31111 6 M15 DES16 269 E 1 21401 15</t>
  </si>
  <si>
    <t>12 31111 6 M15 DES16 269 E 1 21401 15 2112000</t>
  </si>
  <si>
    <t>12 31111 6 M15 DES16 269 E 1 21401 15 2112000 2022</t>
  </si>
  <si>
    <t>12 31111 6 M15 DES16 269 E 1 21401 15 2112000 2022 16010201</t>
  </si>
  <si>
    <t>12 31111 6 M15 DES16 269 E 1 21401 15 2112000 2022 16010201 001</t>
  </si>
  <si>
    <t>12 31111 6 M15 DES16 269 E 1 21401 15 2112000 2022 16010201 001 001</t>
  </si>
  <si>
    <r>
      <t>12 31111 6 M15 DER17 321</t>
    </r>
    <r>
      <rPr>
        <b/>
        <sz val="10"/>
        <rFont val="Calibri"/>
        <family val="2"/>
      </rPr>
      <t xml:space="preserve"> E 1 18101</t>
    </r>
  </si>
  <si>
    <t>12 31111 6 M15 DER17 321 E 1 18101 15</t>
  </si>
  <si>
    <t>12 31111 6 M15 DER17 321 E 1 18101 15 2111100</t>
  </si>
  <si>
    <t>12 31111 6 M15 DER17 321 E 1 18101 15 2111100 2023</t>
  </si>
  <si>
    <t>12 31111 6 M15 DER17 321 E 1 18101 15 2111100 2023  17010103</t>
  </si>
  <si>
    <t>12 31111 6 M15 DER17 321 E 1 18101 15 2111100 2023  17010103 001</t>
  </si>
  <si>
    <t>12 31111 6 M15 DER17 321 E 1 18101 15 2111100 2023  17010103 001 001</t>
  </si>
  <si>
    <t>12 31111 6 M15 DER17 321 E 1 21401</t>
  </si>
  <si>
    <t>12 31111 6 M15 DER17 321 E 1 21401 15</t>
  </si>
  <si>
    <t>12 31111 6 M15 DER17 321 E 1 21401 15 2112000</t>
  </si>
  <si>
    <t>12 31111 6 M15 DER17 321 E 1 21401 15 2112000 2022</t>
  </si>
  <si>
    <t>12 31111 6 M15 DER17 321 E 1 21401 15 2112000 2022 17010201</t>
  </si>
  <si>
    <t>12 31111 6 M15 DER17 321 E 1 21401 15 2112000 2022 17010201 001</t>
  </si>
  <si>
    <t>12 31111 6 M15 DER17 321 E 1 21401 15 2112000 2022 17010201 001 001</t>
  </si>
  <si>
    <t>12 31111 6 M15 DER17 321 E 1 35501</t>
  </si>
  <si>
    <t>12 31111 6 M15 DER17 321 E 1 35501 15</t>
  </si>
  <si>
    <t>12 31111 6 M15 DER17 321 E 1 35501 15 2112000</t>
  </si>
  <si>
    <t>12 31111 6 M15 DER17 321 E 1 35501 15 2112000 2022</t>
  </si>
  <si>
    <t>12 31111 6 M15 DER17 321 E 1 35501 15 2112000 2022 17010201</t>
  </si>
  <si>
    <t>12 31111 6 M15 DER17 321 E 1 35501 15 2112000 2022 17010201 001</t>
  </si>
  <si>
    <t>12 31111 6 M15 DER17 321 E 1 35501 15 2112000 2022 17010201 001 001</t>
  </si>
  <si>
    <t>12 31111 6 M15 PLA18 181 E 1 18101</t>
  </si>
  <si>
    <t>12 31111 6 M15 PLA18 181 E 1 18101 15</t>
  </si>
  <si>
    <t>12 31111 6 M15 PLA18 181 E 1 18101 15 2111100</t>
  </si>
  <si>
    <t>12 31111 6 M15 PLA18 181 E 1 18101 15 2111100 2023</t>
  </si>
  <si>
    <t>12 31111 6 M15 PLA18 181 E 1 18101 15 2111100 2023  18010101</t>
  </si>
  <si>
    <t>12 31111 6 M15 PLA18 181 E 1 18101 15 2111100 2023  18010101 001</t>
  </si>
  <si>
    <t>12 31111 6 M15 PLA18 181 E 1 18101 15 2111100 2023  18010101 001 001</t>
  </si>
  <si>
    <t>12 31111 6 M15 PLA18 181 E 1 21401</t>
  </si>
  <si>
    <t>12 31111 6 M15 PLA18 181 E 1 21401 15</t>
  </si>
  <si>
    <t>12 31111 6 M15 PLA18 181 E 1 21401 15 2112000</t>
  </si>
  <si>
    <t>12 31111 6 M15 PLA18 181 E 1 21401 15 2112000 2022</t>
  </si>
  <si>
    <t>12 31111 6 M15 PLA18 181 E 1 21401 15 2112000 2022 18010102</t>
  </si>
  <si>
    <t>12 31111 6 M15 PLA18 181 E 1 21401 15 2112000 2022 18010102 001</t>
  </si>
  <si>
    <t>12 31111 6 M15 PLA18 181 E 1 21401 15 2112000 2022 18010102 001 001</t>
  </si>
  <si>
    <t>12 31111 6 M15 CUL19 242 E 1 18101</t>
  </si>
  <si>
    <t>12 31111 6 M15 CUL19 242 E 1 18101 15</t>
  </si>
  <si>
    <t>12 31111 6 M15 CUL19 242 E 1 18101 15 2111100</t>
  </si>
  <si>
    <t>12 31111 6 M15 CUL19 242 E 1 18101 15 2111100 2023</t>
  </si>
  <si>
    <t>12 31111 6 M15 CUL19 242 E 1 18101 15 2111100 2023  19010105</t>
  </si>
  <si>
    <t>12 31111 6 M15 CUL19 242 E 1 18101 15 2111100 2023  19010105 001</t>
  </si>
  <si>
    <t>12 31111 6 M15 CUL19 242 E 1 18101 15 2111100 2023  19010105 001 001</t>
  </si>
  <si>
    <t>12 31111 6 M15 CUL19 242 E 1 21401</t>
  </si>
  <si>
    <t>12 31111 6 M15 CUL19 242 E 1 21401 15</t>
  </si>
  <si>
    <t>12 31111 6 M15 CUL19 242 E 1 21401 15 2112000</t>
  </si>
  <si>
    <t>12 31111 6 M15 CUL19 242 E 1 21401 15 2112000 2022</t>
  </si>
  <si>
    <t>12 31111 6 M15 CUL19 242 E 1 21401 15 2112000 2022 19010101</t>
  </si>
  <si>
    <t>12 31111 6 M15 CUL19 242 E 1 21401 15 2112000 2022 19010101 001</t>
  </si>
  <si>
    <t>12 31111 6 M15 CUL19 242 E 1 21401 15 2112000 2022 19010101 001 001</t>
  </si>
  <si>
    <t>12 31111 6 M15 EDU20 256 E 1 14104</t>
  </si>
  <si>
    <t>12 31111 6 M15 EDU20 256 E 1 14104 15</t>
  </si>
  <si>
    <t>12 31111 6 M15 EDU20 256 E 1 14104 15 2111100</t>
  </si>
  <si>
    <t>12 31111 6 M15 EDU20 256 E 1 14104 15 2111100 2022</t>
  </si>
  <si>
    <t>12 31111 6 M15 EDU20 256 E 1 14104 15 2111100 2022 20010103</t>
  </si>
  <si>
    <t>12 31111 6 M15 EDU20 256 E 1 14104 15 2111100 2022 20010103 001</t>
  </si>
  <si>
    <t>12 31111 6 M15 EDU20 256 E 1 14104 15 2111100 2022 20010103 001 001</t>
  </si>
  <si>
    <t>12 31111 6 M15 EDU20 256 E 1 15903</t>
  </si>
  <si>
    <t>12 31111 6 M15 EDU20 256 E 1 15903 15</t>
  </si>
  <si>
    <t>12 31111 6 M15 EDU20 256 E 1 15903 15 2111100</t>
  </si>
  <si>
    <t>12 31111 6 M15 EDU20 256 E 1 15903 15 2111100 2023</t>
  </si>
  <si>
    <t>12 31111 6 M15 EDU20 256 E 1 15903 15 2111100 2023 20010103</t>
  </si>
  <si>
    <t>12 31111 6 M15 EDU20 256 E 1 15903 15 2111100 2023 20010103 001</t>
  </si>
  <si>
    <t>12 31111 6 M15 EDU20 256 E 1 15903 15 2111100 2023 20010103 001 001</t>
  </si>
  <si>
    <t>12 31111 6 M15 EDU20 256 E 1 15903 15 2111100 2023 20010103 001 002</t>
  </si>
  <si>
    <t>12 31111 6 M15  EDU20 256 E 1 18101</t>
  </si>
  <si>
    <t>12 31111 6 M15  EDU20 256 E 1 18101 15</t>
  </si>
  <si>
    <t>12 31111 6 M15  EDU20 256 E 1 18101 15 2111100</t>
  </si>
  <si>
    <t>12 31111 6 M15  EDU20 256 E 1 18101 15 2111100 2023</t>
  </si>
  <si>
    <t>12 31111 6 M15  EDU20 256 E 1 18101 15 2111100 2023  20010103</t>
  </si>
  <si>
    <t>12 31111 6 M15  EDU20 256 E 1 18101 15 2111100 2023  20010103 001</t>
  </si>
  <si>
    <t>12 31111 6 M15  EDU20 256 E 1 18101 15 2111100 2023  20010103 001 001</t>
  </si>
  <si>
    <t>12 31111 6 M15 EDU20 256 E 1 21401</t>
  </si>
  <si>
    <t>12 31111 6 M15 EDU20 256 E 1 21401 15</t>
  </si>
  <si>
    <t>12 31111 6 M15 EDU20 256 E 1 21401 15 2112000</t>
  </si>
  <si>
    <t>12 31111 6 M15 EDU20 256 E 1 21401 15 2112000 2022</t>
  </si>
  <si>
    <t>12 31111 6 M15 EDU20 256 E 1 21401 15 2112000 2022 20010103</t>
  </si>
  <si>
    <t>12 31111 6 M15 EDU20 256 E 1 21401 15 2112000 2022 20010103 001</t>
  </si>
  <si>
    <t>12 31111 6 M15 EDU20 256 E 1 21401 15 2112000 2022 20010103 001 001</t>
  </si>
  <si>
    <t>12 31111 6 M15 ECO21 216 E 1 18101</t>
  </si>
  <si>
    <t>12 31111 6 M15 ECO21 216 E 1 18101 15</t>
  </si>
  <si>
    <t>12 31111 6 M15 ECO21 216 E 1 18101 15 2111100</t>
  </si>
  <si>
    <t>12 31111 6 M15 ECO21 216 E 1 18101 15 2111100 2023</t>
  </si>
  <si>
    <t>12 31111 6 M15 ECO21 216 E 1 18101 15 2111100 2023  21010201</t>
  </si>
  <si>
    <t>12 31111 6 M15 ECO21 216 E 1 18101 15 2111100 2023  21010201 001</t>
  </si>
  <si>
    <t>12 31111 6 M15 ECO21 216 E 1 18101 15 2111100 2023  21010201 001 001</t>
  </si>
  <si>
    <t>12 31111 6 M15 ECO21 216 E 1 21401</t>
  </si>
  <si>
    <t>12 31111 6 M15 ECO21 216 E 1 21401 15</t>
  </si>
  <si>
    <t>12 31111 6 M15 ECO21 216 E 1 21401 15 2112000</t>
  </si>
  <si>
    <t>12 31111 6 M15 ECO21 216 E 1 21401 15 2112000 2022</t>
  </si>
  <si>
    <t>12 31111 6 M15 ECO21 216 E 1 21101 15 2112000 2022 21010201</t>
  </si>
  <si>
    <t>12 31111 6 M15 ECO21 216 E 1 21101 15 2112000 2022 21010201 001</t>
  </si>
  <si>
    <t>12 31111 6 M15 ECO21 216 E 1 21101 15 2112000 2022 21010201 001 001</t>
  </si>
  <si>
    <t>12 31111 6 M15 ECO21 216 E 1 21401 15 2112000 2022 21010201</t>
  </si>
  <si>
    <t>12 31111 6 M15 ECO21 216 E 1 21401 15 2112000 2022 21010201 001</t>
  </si>
  <si>
    <t>12 31111 6 M15 ECO21 216 E 1 21401 15 2112000 2022 21010201 001 001</t>
  </si>
  <si>
    <t>12 31111 6 M15 MUJ22 263 E 1 18101</t>
  </si>
  <si>
    <t>12 31111 6 M15 MUJ22 263 E 1 18101 15</t>
  </si>
  <si>
    <t>12 31111 6 M15 MUJ22 263 E 1 18101 15 2111100</t>
  </si>
  <si>
    <t>12 31111 6 M15 MUJ22 263 E 1 18101 15 2111100 2023</t>
  </si>
  <si>
    <t>12 31111 6 M15 MUJ22 263 E 1 18101 15 2111100 2023  22010203</t>
  </si>
  <si>
    <t>12 31111 6 M15 MUJ22 263 E 1 18101 15 2111100 2023  22010203 001</t>
  </si>
  <si>
    <t>12 31111 6 M15 MUJ22 263 E 1 18101 15 2111100 2023  22010203 001 001</t>
  </si>
  <si>
    <t>12 31111 6 M15 MUJ22 263 E 1 21401</t>
  </si>
  <si>
    <t>12 31111 6 M15 MUJ22 263 E 1 21401 15</t>
  </si>
  <si>
    <t>12 31111 6 M15 MUJ22 263 E 1 21401 15 2112000</t>
  </si>
  <si>
    <t>12 31111 6 M15 MUJ22 263 E 1 21401 15 2112000 2022</t>
  </si>
  <si>
    <t>12 31111 6 M15 MUJ22 263 E 1 21401 15 2112000 2022 22010201</t>
  </si>
  <si>
    <t>12 31111 6 M15 MUJ22 263 E 1 21401 15 2112000 2022 22010201 001</t>
  </si>
  <si>
    <t>12 31111 6 M15 MUJ22 263 E 1 21401 15 2112000 2022 22010201 001 001</t>
  </si>
  <si>
    <t>12 31111 6 M15 DEP23 241 E 1 18101</t>
  </si>
  <si>
    <t>12 31111 6 M15 DEP23 241 E 1 18101 15</t>
  </si>
  <si>
    <t>12 31111 6 M15 DEP23 241 E 1 18101 15 2111100</t>
  </si>
  <si>
    <t>12 31111 6 M15 DEP23 241 E 1 18101 15 2111100 2023</t>
  </si>
  <si>
    <t>12 31111 6 M15 DEP23 241 E 1 18101 15 2111100 2023  23010103</t>
  </si>
  <si>
    <t>12 31111 6 M15 DEP23 241 E 1 18101 15 2111100 2023  23010103 001</t>
  </si>
  <si>
    <t>12 31111 6 M15 DEP23 241 E 1 18101 15 2111100 2023  23010103 001 001</t>
  </si>
  <si>
    <t>12 31111 6 M15  DEP23 241 E 1 21101</t>
  </si>
  <si>
    <t>12 31111 6 M15  DEP23 241 E 1 21101 15</t>
  </si>
  <si>
    <t>12 31111 6 M15  DEP23 241 E 1 21101 15 2112000</t>
  </si>
  <si>
    <t>12 31111 6 M15  DEP23 241 E 1 21101 15 2112000 2022</t>
  </si>
  <si>
    <t>12 31111 6 M15  DEP23 241 E 1 21401</t>
  </si>
  <si>
    <t>12 31111 6 M15  DEP23 241 E 1 21401 15</t>
  </si>
  <si>
    <t>12 31111 6 M15  DEP23 241 E 1 21401 15 2112000</t>
  </si>
  <si>
    <t>12 31111 6 M15  DEP23 241 E 1 21401 15 2112000 2022</t>
  </si>
  <si>
    <t>12 31111 6 M15  DEP23 241 E 1 21101 15 2112000 2022 23010102</t>
  </si>
  <si>
    <t>12 31111 6 M15  DEP23 241 E 1 21101 15 2112000 2022 23010102 001</t>
  </si>
  <si>
    <t>12 31111 6 M15  DEP23 241 E 1 21101 15 2112000 2022 23010102 001 001</t>
  </si>
  <si>
    <t>12 31111 6 M15  DEP23 241 E 1 21401 15 2112000 2022 23010102</t>
  </si>
  <si>
    <t>12 31111 6 M15  DEP23 241 E 1 21401 15 2112000 2022 23010102 001</t>
  </si>
  <si>
    <t>12 31111 6 M15  DEP23 241 E 1 21401 15 2112000 2022 23010102 001 001</t>
  </si>
  <si>
    <t>12 31111 6 M15 DEP23 241 E 1 44101</t>
  </si>
  <si>
    <t>12 31111 6 M15 DEP23 241 E 1 44101 15</t>
  </si>
  <si>
    <t>12 31111 6 M15 DEP23 241 E 1 44101 15 2151100</t>
  </si>
  <si>
    <t>12 31111 6 M15 DEP23 241 E 1 44101 15 2151100 2022</t>
  </si>
  <si>
    <t>12 31111 6 M15 DEP23 241 E 1 44101 15 2151100 2022 23010103</t>
  </si>
  <si>
    <t>12 31111 6 M15 DEP23 241 E 1 44101 15 2151100 2022 23010103 001</t>
  </si>
  <si>
    <t>12 31111 6 M15 DEP23 241 E 1 44101 15 2151100 2022 23010103 001 001</t>
  </si>
  <si>
    <t>12 31111 6 M15 COM27 183 E 1 18101</t>
  </si>
  <si>
    <t>12 31111 6 M15 COM27 183 E 1 18101 15</t>
  </si>
  <si>
    <t>12 31111 6 M15 COM27 183 E 1 18101 15 2111100</t>
  </si>
  <si>
    <t>12 31111 6 M15 COM27 183 E 1 18101 15 2111100 2023</t>
  </si>
  <si>
    <t>12 31111 6 M15 COM27 183 E 1 21101</t>
  </si>
  <si>
    <t>12 31111 6 M15 COM27 183 E 1 21101 15</t>
  </si>
  <si>
    <t>12 31111 6 M15 COM27 183 E 1 21101 15 2112000</t>
  </si>
  <si>
    <t>12 31111 6 M15 COM27 183 E 1 21101 15 2112000 2022</t>
  </si>
  <si>
    <t>12 31111 6 M15 COM27 183 E 1 21401</t>
  </si>
  <si>
    <t>12 31111 6 M15 COM27 183 E 1 21401 15</t>
  </si>
  <si>
    <t>12 31111 6 M15 COM27 183 E 1 21401 15 2112000</t>
  </si>
  <si>
    <t>12 31111 6 M15 COM27 183 E 1 21401 15 2112000 2022</t>
  </si>
  <si>
    <t>12 31111 6 M15 COM27 183 E 1 18101 15 2111100 2023  27020102</t>
  </si>
  <si>
    <t>12 31111 6 M15 COM27 183 E 1 18101 15 2111100 2023  27020102 001</t>
  </si>
  <si>
    <t>12 31111 6 M15 COM27 183 E 1 18101 15 2111100 2023  27020102 001 001</t>
  </si>
  <si>
    <t>12 31111 6 M15 COM27 183 E 1 21101 15 2112000 2022 27020102</t>
  </si>
  <si>
    <t>12 31111 6 M15 COM27 183 E 1 21101 15 2112000 2022 27020102 001</t>
  </si>
  <si>
    <t>12 31111 6 M15 COM27 183 E 1 21101 15 2112000 2022 27020102 001 001</t>
  </si>
  <si>
    <t>12 31111 6 M15 COM27 183 E 1 21401 15 2112000 2022 27020102</t>
  </si>
  <si>
    <t>12 31111 6 M15 COM27 183 E 1 21401 15 2112000 2022 27020102 001</t>
  </si>
  <si>
    <t>12 31111 6 M15 COM27 183 E 1 21401 15 2112000 2022 27020102 001 001</t>
  </si>
  <si>
    <t>Bono dia del Burocrata</t>
  </si>
  <si>
    <t>12 31111 6 M15 APO28 223 E 1 14104</t>
  </si>
  <si>
    <t>12 31111 6 M15 APO28 223 E 1 14104 15</t>
  </si>
  <si>
    <t>12 31111 6 M15 APO28 223 E 1 14104 15 2111100</t>
  </si>
  <si>
    <t>12 31111 6 M15 APO28 223 E 1 14104 15 2111100 2022</t>
  </si>
  <si>
    <t>12 31111 6 M15 APO28 223 E 1 15903</t>
  </si>
  <si>
    <t>12 31111 6 M15 APO28 223 E 1 15903 15</t>
  </si>
  <si>
    <t>12 31111 6 M15 APO28 223 E 1 15903 15 2111100</t>
  </si>
  <si>
    <t>12 31111 6 M15 APO28 223 E 1 15903 15 2111100 2023</t>
  </si>
  <si>
    <t>12 31111 6 M15 APO28 223 E 1 14104 15 2111100 2022 28010101</t>
  </si>
  <si>
    <t>12 31111 6 M15 APO28 223 E 1 14104 15 2111100 2022 28010101 001</t>
  </si>
  <si>
    <t>12 31111 6 M15 APO28 223 E 1 14104 15 2111100 2022 28010101 001 001</t>
  </si>
  <si>
    <t>12 31111 6 M15 APO28 223 E 1 15903 15 2111100 2023 28010101</t>
  </si>
  <si>
    <t>12 31111 6 M15 APO28 223 E 1 15903 15 2111100 2023 28010101 001 001</t>
  </si>
  <si>
    <t>12 31111 6 M15 APO28 223 E 1 15903 15 2111100 2023 28010101 001 002</t>
  </si>
  <si>
    <t>12 31111 6 M15 APO28 223 E 1 15903 15 2111100 2023 28010101 001</t>
  </si>
  <si>
    <t>12 31111 6 M15 APO28 223 E 1 18101</t>
  </si>
  <si>
    <t>12 31111 6 M15 APO28 223 E 1 18101 15</t>
  </si>
  <si>
    <t>12 31111 6 M15 APO28 223 E 1 18101 15 2111100</t>
  </si>
  <si>
    <t>12 31111 6 M15 APO28 223 E 1 18101 15 2111100 2023</t>
  </si>
  <si>
    <t>12 31111 6 M15 APO28 223 E 1 18101 15 2111100 2023  28010101</t>
  </si>
  <si>
    <t>12 31111 6 M15 APO28 223 E 1 18101 15 2111100 2023  28010101 001</t>
  </si>
  <si>
    <t>12 31111 6 M15 APO28 223 E 1 18101 15 2111100 2023  28010101 001 001</t>
  </si>
  <si>
    <t>12 31111 6 M15 APO28 223 E 1 21101</t>
  </si>
  <si>
    <t>12 31111 6 M15 APO28 223 E 1 21101 15</t>
  </si>
  <si>
    <t>12 31111 6 M15 APO28 223 E 1 21101 15 2112000</t>
  </si>
  <si>
    <t>12 31111 6 M15 APO28 223 E 1 21101 15 2112000 2022</t>
  </si>
  <si>
    <t>12 31111 6 M15 APO28 223 E 1 21101 15 2112000 2022 28010101</t>
  </si>
  <si>
    <t>12 31111 6 M15 APO28 223 E 1 21101 15 2112000 2022 28010101 001</t>
  </si>
  <si>
    <t>12 31111 6 M15 APO28 223 E 1 21101 15 2112000 2022 28010101 001 001</t>
  </si>
  <si>
    <t>12 31111 6 M15 APO28 223 E 1 21401 15 2112000 2022 28010101</t>
  </si>
  <si>
    <t>12 31111 6 M15 APO28 223 E 1 21401 15 2112000 2022 28010101 001</t>
  </si>
  <si>
    <t>12 31111 6 M15 APO28 223 E 1 21401 15 2112000 2022 28010101 001 001</t>
  </si>
  <si>
    <t>12 31111 6 M15 APO28 223 E 1 23501</t>
  </si>
  <si>
    <t>PRODUCTOS QUIMICOS, FARMACEUTICOS Y DE LABORATORIO ADQUIRIDOS COMO MATERIA PRIMA</t>
  </si>
  <si>
    <t>12 31111 6 M15 APO28 223 E 1 23501 15</t>
  </si>
  <si>
    <t>12 31111 6 M15 APO28 223 E 1 23501 15 2112000</t>
  </si>
  <si>
    <t>12 31111 6 M15 APO28 223 E 1 23501 15 2112000 2022</t>
  </si>
  <si>
    <t>12 31111 6 M15 APO28 223 E 1 23501 15 2112000 2022 28010102</t>
  </si>
  <si>
    <t>12 31111 6 M15 APO28 223 E 1 23501 15 2112000 2022 28010102 001</t>
  </si>
  <si>
    <t>12 31111 6 M15 APO28 223 E 1 23501 15 2112000 2022 28010102 001 001</t>
  </si>
  <si>
    <t>12 31111 6 M15 SEG29 171 I 1 18101</t>
  </si>
  <si>
    <t>12 31111 6 M15 SEG29 171 I 1 18101 15</t>
  </si>
  <si>
    <t>12 31111 6 M15 SEG29 171 I 1 18101 15 2111100</t>
  </si>
  <si>
    <t>12 31111 6 M15 SEG29 171 I 1 18101 15 2111100 2023</t>
  </si>
  <si>
    <t>12 31111 6 M15 SEG29 171 I 1 18101 15 2111100 2023  29010103</t>
  </si>
  <si>
    <t>12 31111 6 M15 SEG29 171 I 1 18101 15 2111100 2023  29010103 001</t>
  </si>
  <si>
    <t>12 31111 6 M15 SEG29 171 I 1 18101 15 2111100 2023  29010103 001 001</t>
  </si>
  <si>
    <t xml:space="preserve">5 1 2 1 1 </t>
  </si>
  <si>
    <t>5 1 2 1 4</t>
  </si>
  <si>
    <t>12 31111 6 M15 SEG29 171 I 1 29601 25 2112000 2022 29010201 003 002</t>
  </si>
  <si>
    <t>12 31111 6 M15 SEG29 171 I 1 44101 25 2151100 2022 29010202 003 001</t>
  </si>
  <si>
    <t>12 31111 6 M15 SEG29 171 I 1 44101 25 2151100 2022 29010104</t>
  </si>
  <si>
    <t>VEHICULOS Y EQUIPO TERRESTRES PARA LA EJECUCION DE PROGRAMAS DE SEGURIDAD PUBLICA Y NACIONAL</t>
  </si>
  <si>
    <t>12 31111 6 M15 SEG29 171 I 2 54101</t>
  </si>
  <si>
    <t>12 31111 6 M15 SEG29 171 I 2 54101 25</t>
  </si>
  <si>
    <t>12 31111 6 M15 SEG29 171 I 2 54101 25 2222100</t>
  </si>
  <si>
    <t>EQUIPO DE TRANSPORTE</t>
  </si>
  <si>
    <t>12 31111 6 M15 SEG29 171 I 2 56501</t>
  </si>
  <si>
    <t>12 31111 6 M15 SEG29 171 I 2 56501 25</t>
  </si>
  <si>
    <t>12 31111 6 M15 SEG29 171 I 2 56501 25 2222200</t>
  </si>
  <si>
    <t>12 31111 6 M15 SEG29 171 I 2 56501 25 2222200 2022</t>
  </si>
  <si>
    <t>12 31111 6 M15 SEG29 171 I 2 56501 25 2222200 2022 29010104</t>
  </si>
  <si>
    <t>12 31111 6 M15 SEG29 171 I 2 56501 25 2222200 2022 29010104 003</t>
  </si>
  <si>
    <t>12 31111 6 M15 SEG29 171 I 2 56501 25 2222200 2022 29010104 003 001</t>
  </si>
  <si>
    <t>12 31111 6 M15 SEG29 221</t>
  </si>
  <si>
    <t>12 31111 6 M15 SEG29 221 I</t>
  </si>
  <si>
    <t>12 31111 6 M15 SEG29 221 I 2</t>
  </si>
  <si>
    <t>12 31111 6 M15 SEG29 221 I 2 61400</t>
  </si>
  <si>
    <t>12 31111 6 M15 SEG29 221 I 2 61400 25</t>
  </si>
  <si>
    <t>12 31111 6 M15 SEG29 221 I 2 61400 25 2210000</t>
  </si>
  <si>
    <t>12 31111 6 M15 SEG29 221 I 2 61400 25 2210000 2022</t>
  </si>
  <si>
    <t>12 31111 6 M15 SEG29 221 I 2 61400 25 2210000 2022 08010204</t>
  </si>
  <si>
    <t>12 31111 6 M15 SEG29 221 I 2 61400 25 2210000 2022 08010204 003</t>
  </si>
  <si>
    <t>REMODELACION Y MANTENIEMIENTO DE LAS INSTALACIONES DE SEGURIDAD PUBLICA</t>
  </si>
  <si>
    <t>12 31111 6 M15 SEG29 221 I 2 61400 25 2210000 2022 08010204 003 001</t>
  </si>
  <si>
    <t>12 31111 6 M15 SEG29 221 I 2 61400 25 2210000 2022 08010204 003 001 001</t>
  </si>
  <si>
    <t>12 31111 6 M15 SEG29 221 I 2 61400 25 2210000 2022 08010204 003 001 001 001</t>
  </si>
  <si>
    <r>
      <t>12 31111 6 M15 PRO30 172 I 1</t>
    </r>
    <r>
      <rPr>
        <b/>
        <sz val="10"/>
        <rFont val="Calibri"/>
        <family val="2"/>
      </rPr>
      <t xml:space="preserve"> 18101</t>
    </r>
  </si>
  <si>
    <t>12 31111 6 M15 PRO30 172 I 1 18101 15</t>
  </si>
  <si>
    <t>12 31111 6 M15 PRO30 172 I 1 18101 15 2111100</t>
  </si>
  <si>
    <t>12 31111 6 M15 PRO30 172 I 1 18101 15 2111100 2023</t>
  </si>
  <si>
    <t>12 31111 6 M15 PRO30 172 I 1 18101 15 2111100 2023  30010103</t>
  </si>
  <si>
    <t>12 31111 6 M15 PRO30 172 I 1 18101 15 2111100 2023  30010103 001</t>
  </si>
  <si>
    <t>12 31111 6 M15 PRO30 172 I 1 18101 15 2111100 2023  30010103 001 001</t>
  </si>
  <si>
    <t>12 31111 6 M15 PRO30 172 I 1 21401</t>
  </si>
  <si>
    <t>12 31111 6 M15 PRO30 172 I 1 21401 25</t>
  </si>
  <si>
    <t>12 31111 6 M15 PRO30 172 I 1 21401 25 2112000</t>
  </si>
  <si>
    <t>12 31111 6 M15 PRO30 172 I 1 21401 25 2112000 2022</t>
  </si>
  <si>
    <t>12 31111 6 M15 PRO30 172 I 1 21401 25 2112000 2022 30010103</t>
  </si>
  <si>
    <t>12 31111 6 M15 PRO30 172 I 1 21401 25 2112000 2022 30010103 003</t>
  </si>
  <si>
    <t>12 31111 6 M15 PRO30 172 I 1 21401 25 2112000 2022 30010103 003 001</t>
  </si>
  <si>
    <t>12 31111 6 M15 PRO30 172 I 1 27101</t>
  </si>
  <si>
    <t>12 31111 6 M15 PRO30 172 I 1 27101 25</t>
  </si>
  <si>
    <t>12 31111 6 M15 PRO30 172 I 1 27101 25 2112000</t>
  </si>
  <si>
    <t>12 31111 6 M15 PRO30 172 I 1 27101 25 2112000 2022</t>
  </si>
  <si>
    <t>12 31111 6 M15 PRO30 172 I 1 27101 25 2112000 2022 30010101</t>
  </si>
  <si>
    <t>12 31111 6 M15 PRO30 172 I 1 27101 25 2112000 2022 30010101 003</t>
  </si>
  <si>
    <t>12 31111 6 M15 PRO30 172 I 1 27101 25 2112000 2022 30010101 003 001</t>
  </si>
  <si>
    <t>12 31111 6 M15 PRO30 172 I 1 29601 25 2112000 2022 30010101</t>
  </si>
  <si>
    <t>12 31111 6 M15 PRO30 172 I 1 29601 25 2112000 2022 30010101 003</t>
  </si>
  <si>
    <t>12 31111 6 M15 PRO30 172 I 1 29601 25 2112000 2022 30010101 003 001</t>
  </si>
  <si>
    <t>12 31111 6 M15 PRO30 172 I 1 29601 25 2112000 2022 30010101 003 002</t>
  </si>
  <si>
    <t>12 31111 6 M15 PRO30 172 I 1 35501</t>
  </si>
  <si>
    <t>12 31111 6 M15 PRO30 172 I 1 35501 25</t>
  </si>
  <si>
    <t>12 31111 6 M15 PRO30 172 I 1 35501 25 2112000</t>
  </si>
  <si>
    <t>12 31111 6 M15 PRO30 172 I 1 35501 25 2112000 2022</t>
  </si>
  <si>
    <t>12 31111 6 M15 PRO30 172 I 1 35801</t>
  </si>
  <si>
    <t>SERVICIOS DE LAVANDERIA, LIMPIEZA E HIGIENE</t>
  </si>
  <si>
    <t>12 31111 6 M15 PRO30 172 I 1 35801 25</t>
  </si>
  <si>
    <t>12 31111 6 M15 PRO30 172 I 1 35801 25 2112000</t>
  </si>
  <si>
    <t>12 31111 6 M15 PRO30 172 I 1 35801 25 2112000 2022</t>
  </si>
  <si>
    <t>12 31111 6 M15 PRO30 172 I 1 35801 25 2112000 2022 30010101</t>
  </si>
  <si>
    <t>12 31111 6 M15 PRO30 172 I 1 35801 25 2112000 2022 30010101 003</t>
  </si>
  <si>
    <t>12 31111 6 M15 PRO30 172 I 1 35501 25 2112000 2022 30010101</t>
  </si>
  <si>
    <t>12 31111 6 M15 PRO30 172 I 1 35501 25 2112000 2022 30010101 003</t>
  </si>
  <si>
    <t>12 31111 6 M15 PRO30 172 I 1 35501 25 2112000 2022 30010101 003 001</t>
  </si>
  <si>
    <t>12 31111 6 M15 PRO30 172 I 1 35801 25 2112000 2022 30010101 003 002</t>
  </si>
  <si>
    <t>LIMPIEZ Y DESASOLVE DE BARRANCAS, CALLES Y CUNETAS</t>
  </si>
  <si>
    <t>12 31111 6 M15 PRO30 172 I 2 54101</t>
  </si>
  <si>
    <t>12 31111 6 M15 PRO30 172 I 2 54101 25</t>
  </si>
  <si>
    <t>12 31111 6 M15 PRO30 172 I 2 54101 25 2222100</t>
  </si>
  <si>
    <t>12 31111 6 M15 PRO30 172 I 2 54101 25 2222300 2022</t>
  </si>
  <si>
    <t>12 31111 6 M15 PRO30 172 I 2 54101 25 2222300 2022 30010101</t>
  </si>
  <si>
    <t>12 31111 6 M15 PRO30 172 I 2 54101 25 2222300 2022 30010101 001</t>
  </si>
  <si>
    <t>12 31111 6 M15 PRO30 172 I 2 54101 25 2222300 2022 30010101 001 001</t>
  </si>
  <si>
    <t>12 31111 6 M15 PRO30 172 I 2</t>
  </si>
  <si>
    <t>12 31111 6 M15 TRA31 173 I 1 18101</t>
  </si>
  <si>
    <t>12 31111 6 M15 TRA31 173 I 1 18101 15</t>
  </si>
  <si>
    <t>12 31111 6 M15 TRA31 173 I 1 18101 15 2111100</t>
  </si>
  <si>
    <t>12 31111 6 M15 TRA31 173 I 1 18101 15 2111100 2023</t>
  </si>
  <si>
    <t>12 31111 6 M15 TRA31 173 I 1 18101 15 2111100 2023  31010105</t>
  </si>
  <si>
    <t>12 31111 6 M15 TRA31 173 I 1 18101 15 2111100 2023  31010105 001</t>
  </si>
  <si>
    <t>12 31111 6 M15 TRA31 173 I 1 18101 15 2111100 2023  31010105 001 001</t>
  </si>
  <si>
    <t>12 31111 6 M15 TRA31 173 I 1 21101</t>
  </si>
  <si>
    <t>12 31111 6 M15 TRA31 173 I 1 21101 25</t>
  </si>
  <si>
    <t>12 31111 6 M15 TRA31 173 I 1 21101 25 2112000</t>
  </si>
  <si>
    <t>12 31111 6 M15 TRA31 173 I 1 21101 25 2112000 2022</t>
  </si>
  <si>
    <t>12 31111 6 M15 TRA31 173 I 1 21101 25 2112000 2022 31010105</t>
  </si>
  <si>
    <t>12 31111 6 M15 TRA31 173 I 1 21101 25 2112000 2022 31010105 003</t>
  </si>
  <si>
    <t>12 31111 6 M15 TRA31 173 I 1 21101 25 2112000 2022 31010105 003 001</t>
  </si>
  <si>
    <t>12 31111 6 M15 TRA31 173 I 1 21201</t>
  </si>
  <si>
    <t>12 31111 6 M15 TRA31 173 I 1 21201 25</t>
  </si>
  <si>
    <t>12 31111 6 M15 TRA31 173 I 1 21201 25 2112000</t>
  </si>
  <si>
    <t>12 31111 6 M15 TRA31 173 I 1 21201 25 2112000 2022</t>
  </si>
  <si>
    <t>12 31111 6 M15 TRA31 173 I 1 21201 25 2112000 2022 31010105</t>
  </si>
  <si>
    <t>12 31111 6 M15 TRA31 173 I 1 21201 25 2112000 2022 31010105 003</t>
  </si>
  <si>
    <t>12 31111 6 M15 TRA31 173 I 1 21201 25 2112000 2022 31010105 003 001</t>
  </si>
  <si>
    <t>12 31111 6 M15 TRA31 173 I 1 21401</t>
  </si>
  <si>
    <t>12 31111 6 M15 TRA31 173 I 1 21401 25</t>
  </si>
  <si>
    <t>12 31111 6 M15 TRA31 173 I 1 21401 25 2112000</t>
  </si>
  <si>
    <t>12 31111 6 M15 TRA31 173 I 1 21401 25 2112000 2022</t>
  </si>
  <si>
    <t>12 31111 6 M15 TRA31 173 I 1 21401 25 2112000 2022 31010105</t>
  </si>
  <si>
    <t>12 31111 6 M15 TRA31 173 I 1 21401 25 2112000 2022 31010105 003</t>
  </si>
  <si>
    <t>12 31111 6 M15 TRA31 173 I 1 21401 25 2112000 2022 31010105 003 001</t>
  </si>
  <si>
    <t xml:space="preserve">5 1 2 4 9 </t>
  </si>
  <si>
    <t>12 31111 6 M15 TRA31 173 I 1 24901</t>
  </si>
  <si>
    <t>12 31111 6 M15 TRA31 173 I 1 24901 25</t>
  </si>
  <si>
    <t>12 31111 6 M15 TRA31 173 I 1 24901 25 2112000</t>
  </si>
  <si>
    <t>12 31111 6 M15 TRA31 173 I 1 24901 25 2112000 2022</t>
  </si>
  <si>
    <t>12 31111 6 M15 TRA31 173 I 124901 25 2112000 2022 31010103</t>
  </si>
  <si>
    <t>12 31111 6 M15 TRA31 173 I 1 24901 25 2112000 2022 31010103 003</t>
  </si>
  <si>
    <t>OTROS MATERIALES Y ARTICULOS DE CONSTRUCCION Y REPARACION</t>
  </si>
  <si>
    <t>12 31111 6 M15 TRA31 173 I 1 24901 25 2112000 2022 31010103 003 004</t>
  </si>
  <si>
    <t>12 31111 6 M15 TRA31 173 I 1 27101</t>
  </si>
  <si>
    <t>12 31111 6 M15 TRA31 173 I 1 27101 25</t>
  </si>
  <si>
    <t>12 31111 6 M15 TRA31 173 I 1 27101 25 2112000</t>
  </si>
  <si>
    <t>12 31111 6 M15 TRA31 173 I 1 27101 25 2112000 2022</t>
  </si>
  <si>
    <t>12 31111 6 M15 TRA31 173 I 1 27101 25 2112000 2022 31010106</t>
  </si>
  <si>
    <t>12 31111 6 M15 TRA31 173 I 1 27101 25 2112000 2022 31010106 003</t>
  </si>
  <si>
    <t>12 31111 6 M15 TRA31 173 I 1 27101 25 2112000 2022 31010106 003 001</t>
  </si>
  <si>
    <t>12 31111 6 M15 TRA31 173 I 1 29601</t>
  </si>
  <si>
    <t>12 31111 6 M15 TRA31 173 I 1 29601 25</t>
  </si>
  <si>
    <t>12 31111 6 M15 TRA31 173 I 1 29601 25 2112000</t>
  </si>
  <si>
    <t>12 31111 6 M15 TRA31 173 I 1 29601 25 2112000 2022</t>
  </si>
  <si>
    <t>12 31111 6 M15 TRA31 173 I 1 29601 25 2112000 2022 31010106</t>
  </si>
  <si>
    <t>12 31111 6 M15 TRA31 173 I 1 29601 25 2112000 2022 31010106 003</t>
  </si>
  <si>
    <t>12 31111 6 M15 TRA31 173 I 1 29601 25 2112000 2022 31010106 003 001</t>
  </si>
  <si>
    <t>12 31111 6 M15 TRA31 173 I 1 29601 25 2112000 2022 31010106 003 002</t>
  </si>
  <si>
    <t>12 31111 6 M15 TRA31 173 I 1 35501</t>
  </si>
  <si>
    <t>12 31111 6 M15 TRA31 173 I 1 35501 25</t>
  </si>
  <si>
    <t>12 31111 6 M15 TRA31 173 I 1 35501 25 2112000</t>
  </si>
  <si>
    <t>12 31111 6 M15 TRA31 173 I 1 35501 25 2112000 2022</t>
  </si>
  <si>
    <t>12 31111 6 M15 TRA31 173 I 1 35501 25 2112000 2022 31010106</t>
  </si>
  <si>
    <t>12 31111 6 M15 TRA31 173 I 1 35501 25 2112000 2022 31010106 003</t>
  </si>
  <si>
    <t>12 31111 6 M15 TRA31 173 I 1 35501 25 2112000 2022 31010106 003 001</t>
  </si>
  <si>
    <t>12 31111 6 M15 TRA31 173 I 2</t>
  </si>
  <si>
    <t>12 31111 6 M15 TRA31 173 I 2 54101</t>
  </si>
  <si>
    <t>12 31111 6 M15 TRA31 173 I 2 54101 25</t>
  </si>
  <si>
    <t>12 31111 6 M15 TRA31 173 I 2 54101 25 2222100</t>
  </si>
  <si>
    <t>12 31111 6 M15 TRA31 173 I 2 51101</t>
  </si>
  <si>
    <t>12 31111 6 M15 TRA31 173 I 2 51101 25</t>
  </si>
  <si>
    <t>12 31111 6 M15 TRA31 173 I 2 51101 25 2222300 2022</t>
  </si>
  <si>
    <t>12 31111 6 M15 TRA31 173 I 2 51101 25 2222300</t>
  </si>
  <si>
    <t>12 31111 6 M15 TRA31 173 I 2 51101 25 2222300 2022 31010107</t>
  </si>
  <si>
    <t>12 31111 6 M15 TRA31 173 I 2 51101 25 2222300 2022 31010107 001</t>
  </si>
  <si>
    <t>12 31111 6 M15 TRA31 173 I 2 51101 25 2222300 2022 31010107 001 001</t>
  </si>
  <si>
    <t>BIENES INFORMÁTICOS</t>
  </si>
  <si>
    <t>12 31111 6 M15 TRA31 173 I 2 51501</t>
  </si>
  <si>
    <t>12 31111 6 M15 TRA31 173 I 2 51501 25</t>
  </si>
  <si>
    <t>12 31111 6 M15 TRA31 173 I 2 51501 25 2222200</t>
  </si>
  <si>
    <t>12 31111 6 M15 TRA31 173 I 2 51501 25 2222200 2022</t>
  </si>
  <si>
    <t>12 31111 6 M15 TRA31 173 I 2 51501 25 2222200 2022 31010107</t>
  </si>
  <si>
    <t>12 31111 6 M15 TRA31 173 I 2 51501 25 2222200 2022 31010107 001</t>
  </si>
  <si>
    <t>12 31111 6 M15 TRA31 173 I 2 51501 25 2222200 2022 31010107 001 001</t>
  </si>
  <si>
    <t>12 31111 6 M15 SEG29 171 I 2 54101 25 2222100 2022</t>
  </si>
  <si>
    <t>12 31111 6 M15 SEG29 171 I 2 54101 25 2222100 2022 29010103</t>
  </si>
  <si>
    <t>12 31111 6 M15 SEG29 171 I 2 54101 25 2222100 2022 29010103 001</t>
  </si>
  <si>
    <t>12 31111 6 M15 SEG29 171 I 2 54101 25 2222100 2022 29010103 001 001</t>
  </si>
  <si>
    <t>12 31111 6 M15 TRA31 173 I 2 54101 25 2222100 2022</t>
  </si>
  <si>
    <t>12 31111 6 M15 TRA31 173 I 2 54101 25 2222100 2022 31010107</t>
  </si>
  <si>
    <t>12 31111 6 M15 TRA31 173 I 2 54101 25 2222100 2022 31010107 001</t>
  </si>
  <si>
    <t>12 31111 6 M15 TRA31 173 I 2 54101 25 2222100 2022 31010107 001 001</t>
  </si>
  <si>
    <t>12 31111 6 M15 DEL32 173 I 1 18101</t>
  </si>
  <si>
    <t>12 31111 6 M15 DEL32 173 I 1 18101 15</t>
  </si>
  <si>
    <t>12 31111 6 M15 DEL32 173 I 1 18101 15 2111100</t>
  </si>
  <si>
    <t>12 31111 6 M15 DEL32 173 I 1 18101 15 2111100 2023</t>
  </si>
  <si>
    <t>12 31111 6 M15 DEL32 173 I 1 18101 15 2111100 2023  32010103</t>
  </si>
  <si>
    <t>12 31111 6 M15 DEL32 173 I 1 18101 15 2111100 2023  32010103 001</t>
  </si>
  <si>
    <t>12 31111 6 M15 DEL32 173 I 1 18101 15 2111100 2023  32010103 001 001</t>
  </si>
  <si>
    <t>12 31111 6 M15 DEL32 173 I 1 21401</t>
  </si>
  <si>
    <t>12 31111 6 M15 DEL32 173 I 1 21401 25</t>
  </si>
  <si>
    <t>12 31111 6 M15 DEL32 173 I 1 21401 25 2112000</t>
  </si>
  <si>
    <t>12 31111 6 M15 DEL32 173 I 1 21401 25 2112000 2022</t>
  </si>
  <si>
    <t>12 31111 6 M15 DEL32 173 I 1 21401 25 2112000 2022 32010103</t>
  </si>
  <si>
    <t>12 31111 6 M15 DEL32 173 I 1 21401 25 2112000 2022 32010103 003</t>
  </si>
  <si>
    <t>12 31111 6 M15 DEL32 173 I 1 21401 25 2112000 2022 32010103 003 001</t>
  </si>
  <si>
    <t>12 31111 6 M15 DEL32 173 I 1 37504</t>
  </si>
  <si>
    <t>12 31111 6 M15 DEL32 173 I 1 37504 25</t>
  </si>
  <si>
    <t>12 31111 6 M15 DEL32 173 I 1 37504 25 2112000</t>
  </si>
  <si>
    <t>12 31111 6 M15 DEL32 173 I 1 37504 25 2112000 2022</t>
  </si>
  <si>
    <t>12 31111 6 M15 DEL32 173 I 1 37504 25 2112000 2022 32010103</t>
  </si>
  <si>
    <t>12 31111 6 M15 DEL32 173 I 1 37504 25 2112000 2022 32010103 003</t>
  </si>
  <si>
    <t>12 31111 6 M15 DEL32 173 I 1 37504 25 2112000 2022 32010103 003 001</t>
  </si>
  <si>
    <t>PRESUPUESTO DE EGRESOS</t>
  </si>
  <si>
    <t xml:space="preserve">DEL EJERCICIO FISCAL 2023 </t>
  </si>
  <si>
    <t>12 31111 6 M15 TES06 151 E 1 11302</t>
  </si>
  <si>
    <t>12 31111 6 M15 TES06 151 E 1 11302 15</t>
  </si>
  <si>
    <t>12 31111 6 M15 TES06 151 E 1 11302 15 2111100</t>
  </si>
  <si>
    <t>12 31111 6 M15 TES06 151 E 1 11302 15 2111100 2023</t>
  </si>
  <si>
    <t>12 31111 6 M15 TES06 151 E 1 11302 15 2111100 2023 06010102</t>
  </si>
  <si>
    <t>12 31111 6 M15 TES06 151 E 1 11302 15 2111100 2023 06010102 001</t>
  </si>
  <si>
    <t>12 31111 6 M15 TES06 151 E 1 11302 15 2111100 2023 06010102 001 001</t>
  </si>
  <si>
    <t>12 31111 6 M15 TES06 151 E 1 13202</t>
  </si>
  <si>
    <t>12 31111 6 M15 TES06 151 E 1 13202 15</t>
  </si>
  <si>
    <t>12 31111 6 M15 TES06 151 E 1 13202 15 2111100</t>
  </si>
  <si>
    <t>12 31111 6 M15 TES06 151 E 1 13202 15 2111100 2023</t>
  </si>
  <si>
    <t>12 31111 6 M15 TES06 151 E 1 13202 15 2111100 2023 06010101</t>
  </si>
  <si>
    <t>12 31111 6 M15 TES06 151 E 1 13202 15 2111100 2023 06010101 001</t>
  </si>
  <si>
    <t>12 31111 6 M15 TES06 151 E 1 13202 15 2111100 2023 06010101 001 001</t>
  </si>
  <si>
    <t>REHABILITACIÓN DEL CAMPO DE FUTBOL DE LLANO REAL</t>
  </si>
  <si>
    <t xml:space="preserve">CONVENIO CICAEG
</t>
  </si>
  <si>
    <t xml:space="preserve">PAVIMENTACIÓN DE CALLE FRANCISCO GONZÁLEZ BOCANEGRA COL. DEL MAESTRO
</t>
  </si>
  <si>
    <t xml:space="preserve">CONSTRUCCIÓN DE CERCO PERIMETRAL EN LA CANCHA DE BASQUETBOL DE LA COLONIA VISTA HERMOSA
</t>
  </si>
  <si>
    <t xml:space="preserve">PAVIMENTACIÓN DE CALLE RODOLFO NERI VELA COLONIA DEL MAESTRO </t>
  </si>
  <si>
    <t xml:space="preserve">PAVIMENTACIÓN DE CALLE DR. SOLANO (ARENAL DE GÓMEZ)
</t>
  </si>
  <si>
    <t xml:space="preserve">PAVIMENTACIÓN DE CALLE SIN NOMBRE ARENAL DE GÓMEZ
</t>
  </si>
  <si>
    <t>12 31111 6 M15 OBR08 221 I 2 61400 25 2210000 2023 08010204 002 001 001 028</t>
  </si>
  <si>
    <t xml:space="preserve">CONSTRUCCIÓN DE TECHADO EN LA CANCHA DE BASQUETBOL DE LA LOCALIDAD DE LLANO REAL
</t>
  </si>
  <si>
    <t>REHABILITACIÓN DE CAMINOS SACACOSECHAS</t>
  </si>
  <si>
    <t>12 31111 6 M15 OBR08 221 I 2 61400 25 2210000 2023 08010204 002 001 001 029</t>
  </si>
  <si>
    <t xml:space="preserve">REHABILITACIÓN DE COMEDORES COMUNITARIOS
</t>
  </si>
  <si>
    <t>12 31111 6 M15 OBR08 221 I 2 61400 25 2210000 2023 08010204 002 001 001 030</t>
  </si>
  <si>
    <t>12 31111 6 M15 OBR08 221 I 2 61400 25 2210000 2023 08010204 002 001 001 031</t>
  </si>
  <si>
    <t>CONSTRUCCIÓN DE INSTALACIONES PECUARIAS (OFICINAS DE LA ASOCIACIÓN GANADERA LOCAL)</t>
  </si>
  <si>
    <t>CAMINO SACACOSECHAS EL MAGUAN. HACIENDA DE CABAÑAS</t>
  </si>
  <si>
    <t>12 31111 6 M15 OBR08 221 I 2 61400 25 2210000 2023 08010204 002 001 001 032</t>
  </si>
  <si>
    <t>PAVIMENTACIÓN DE ANDADOR CALLE PRINCIPAL EL MIRADOR-CALLE CERRADA EL PANTEÓN. SAN JERÓNIMO</t>
  </si>
  <si>
    <t>12 31111 6 M15 OBR08 221 I 2 61400 25 2210000 2023 08010204 002 001 001 033</t>
  </si>
  <si>
    <t>PAVIMENTACIÓN DE CALLE FERNANDO ROSAS COL. SOLIDARIDAD</t>
  </si>
  <si>
    <t>12 31111 6 M15 OBR08 221 I 2 61400 25 2210000 2023 08010204 002 001 001 034</t>
  </si>
  <si>
    <t>PAVIMENTACIÓN DE CALLE SIN NOMBRE ARENAL DE ÁLVAREZ</t>
  </si>
  <si>
    <t>12 31111 6 M15 OBR08 221 I 2 61400 25 2210000 2023 08010204 002 001 001 035</t>
  </si>
  <si>
    <t>12 31111 6 M15 OBR08 221 I 2 61400 25 2210000 2023 08010204 002 001 001 036</t>
  </si>
  <si>
    <t>REHABILITACIÓN DE CAMINO DE SACACOSECHAS EL PANTECO</t>
  </si>
  <si>
    <t>PAVIMENTACIÓN DE CALLE SIN NOMBRE ARENAL DEL CENTRO</t>
  </si>
  <si>
    <t>12 31111 6 M15 OBR08 221 I 2 61400 25 2210000 2023 08010204 002 001 001 037</t>
  </si>
  <si>
    <t xml:space="preserve">PAVIMENTACIÓN DE CALLE CERRO DE LOS MONOS. COL. INDUSTRIAL
</t>
  </si>
  <si>
    <t>12 31111 6 M15 OBR08 221 I 2 61400 25 2210000 2023 08010204 002 001 001 038</t>
  </si>
  <si>
    <t>PAVIMENTACIÓN DE CALLE ARBOLEDA, COLONIA CENTRO</t>
  </si>
  <si>
    <t>12 31111 6 M15 OBR08 221 I 2 61400 25 2210000 2023 08010204 002 001 001 039</t>
  </si>
  <si>
    <t>PAVIMENTACIÓN DE CALLE SIN NOMBRE LADO POSTERIOR DEL CAMPO DE FUTBOL DE LA LOCALIDAD DE HACIENDA DE CABAÑAS</t>
  </si>
  <si>
    <t>12 31111 6 M15 OBR08 221 I 2 61400 25 2210000 2023 08010204 002 001 001 040</t>
  </si>
  <si>
    <t>PAVIMENTACIÓN DE CALLE SIN NOMBRE, EL TOMATAL</t>
  </si>
  <si>
    <t>12 31111 6 M15 OBR08 221 I 2 61400 25 2210000 2023 08010204 002 001 001 041</t>
  </si>
  <si>
    <t>PAVIMENTACIÓN DE CALLE SIN NOMBRE, COMISARIO EJIDAL-HACIENDA</t>
  </si>
  <si>
    <t>12 31111 6 M15 OBR08 221 I 2 61400 25 2210000 2023 08010204 002 001 001 042</t>
  </si>
  <si>
    <t>PAVIMENTACIÓN DE CALLE PRINCIPAL EN LA COLONIA LAS CASITAS EN PLAYA PARAISO ESCONDIDO</t>
  </si>
  <si>
    <t>12 31111 6 M15 OBR08 221 I 2 61400 25 2210000 2023 08010204 002 001 001 043</t>
  </si>
  <si>
    <t>PAVIMENTACIÓN DE CALLE 6 TOMASITA. LAS TUNAS</t>
  </si>
  <si>
    <t>12 31111 6 M15 OBR08 221 I 2 61400 25 2210000 2023 08010204 002 001 001 044</t>
  </si>
  <si>
    <t>PAVIMENTACIÓN DE CALLES EN CONVENIO CON EL PROGRAMA 2X1 PARA MIGRANTES</t>
  </si>
  <si>
    <t>12 31111 6 M15 OBR08 221 I 2 61400 25 2210000 2023 08010204 002 001 001 045</t>
  </si>
  <si>
    <t>REHABILITACIÓN DEL CAMPO DE FUTBOL DE ARENAL DE GÓMEZ</t>
  </si>
  <si>
    <t>12 31111 6 M15 OBR08 221 I 2 61400 25 2210000 2023 08010204 002 001 001 046</t>
  </si>
  <si>
    <t>AGUA POTABLE SAN JERÓNIMO</t>
  </si>
  <si>
    <t>12 31111 6 M15 OBR08 223 I 2 61300 25 2210000 2023 08010203 002 001 001 021</t>
  </si>
  <si>
    <t xml:space="preserve">REHABILITACIÓN DEL SISTEMA DE AGUA POTABLE DE ARENAL DE ÁLVAREZ
</t>
  </si>
  <si>
    <t>12 31111 6 M15 OBR08 223 I 2 61300 25 2210000 2023 08010203 002 001 001 022</t>
  </si>
  <si>
    <t>ALUMBRADO PÚBLICO</t>
  </si>
  <si>
    <t>12 31111 6 M15 OBR08 223 I 2 61300 25 2210000 2023 08010203 002 002 001 021</t>
  </si>
  <si>
    <t>REHABILITACIÓN DE CASA DEL JUBILADO</t>
  </si>
  <si>
    <t>12 31111 6 M15 OBR08 225 I 2 61200 25 2210000 2023 08010202 002 002 001 021</t>
  </si>
  <si>
    <t>CONSTRUCCIÓN DE AULAS TIPO REGIONAL EN LA ESCUELA TELEBACHILLERATO COMUNITARIO PLANTEL N° 29</t>
  </si>
  <si>
    <t>12 31111 6 M15 OBR08 225 I 2 61200 25 2210000 2023 08010202 002 002 001 022</t>
  </si>
  <si>
    <t>CONSTRUCCIÓN DE AULA TIPO REGIONAL EN EL JARDIN DE NIÑOS JUANA DIAZ MARBAN</t>
  </si>
  <si>
    <t>12 31111 6 M15 OBR08 225 I 2 61200 25 2210000 2023 08010202 002 002 001 023</t>
  </si>
  <si>
    <t>CONSTRUCCIÓN DE DRENAJE PLUVIAL EN LA ESCUELA SECUNDARIA FEDERAL IGNACIO MANUEL ALTAMIRANO</t>
  </si>
  <si>
    <t>12 31111 6 M15 OBR08 225 I 2 61200 25 2210000 2023 08010202 002 002 001 024</t>
  </si>
  <si>
    <t xml:space="preserve">CONSTRUCCIÓN DE COCINA - COMEDOR EN EL COLEGIO DE BACHILLERES PLANTEL N° 14 </t>
  </si>
  <si>
    <t>12 31111 6 M15 OBR08 225 I 2 61200 25 2210000 2023 08010202 002 002 001 025</t>
  </si>
  <si>
    <t>REHABILITACIÓN DE ACCESO A ESCUELA SECUNDARIA JUAN N. ÁLVAREZ. ARENAL DEL CENTRO C.C.T. 12DST0140N</t>
  </si>
  <si>
    <t>12 31111 6 M15 OBR08 225 I 2 61200 25 2210000 2023 08010202 002 002 001 026</t>
  </si>
  <si>
    <t>REHABILITACIÓN DE TRES AULAS EN LA UNIVERSIDAD PEDAGÓGICA NACIONAL SUB CENTRO SAN JERONIMO</t>
  </si>
  <si>
    <t>12 31111 6 M15 OBR08 225 I 2 61200 25 2210000 2023 08010202 002 002 001 027</t>
  </si>
  <si>
    <t>12 31111 6 M15 OBR08 221 I 2 63100 25 2210000 2023 08010206 002 001 001 021</t>
  </si>
  <si>
    <t>12 31111 6 M15 OBR08 221 I 2 63100 25 2210000 2023 08010206 002 001 001 022</t>
  </si>
  <si>
    <t>ORDENACION DE AGUAS RESIDUALES, DRENAJE Y ALCANTARILLADO</t>
  </si>
  <si>
    <t>DIVISION DE TERRENOS Y CONSTRUCCION DE OBRAS DE URBANIZACION</t>
  </si>
  <si>
    <t xml:space="preserve">5 6 1 1 4 </t>
  </si>
  <si>
    <t>12 31111 6 M15 OBR08 213</t>
  </si>
  <si>
    <t>12 31111 6 M42 OBR08 213 I</t>
  </si>
  <si>
    <t>ALCANTARILLADO SANITARIO</t>
  </si>
  <si>
    <t>CONVENIO CAPASEG/CONAGUA (CONSTRUCCIÓN DE PLANTA TRATADORA DE AGUAS RESIDUALES EN SAN JERÓNIMO DE JUAREZ SEGUNDA ETAPA)</t>
  </si>
  <si>
    <t>EJERCICIO FISCAL 2023</t>
  </si>
  <si>
    <t>REHABILITACIÓN DEL SISTEMA DE AGUA POTABLE DE ARENAL DE ÁLVAREZ</t>
  </si>
  <si>
    <t>DIRECTAS</t>
  </si>
  <si>
    <t>IBE- SECTOR EDUCATIVO</t>
  </si>
  <si>
    <t>COMPLEMENTARIAS</t>
  </si>
  <si>
    <t>TOTAL DE SECTOR EDUCATIVO =</t>
  </si>
  <si>
    <t>CONVENIO CICAEG</t>
  </si>
  <si>
    <t>PAVIMENTACIÓN DE CALLE FRANCISCO GONZÁLEZ BOCANEGRA COL. DEL MAESTRO</t>
  </si>
  <si>
    <t>CONSTRUCCIÓN DE CERCO PERIMETRAL EN LA CANCHA DE BASQUETBOL DE LA COLONIA VISTA HERMOSA</t>
  </si>
  <si>
    <t>PAVIMENTACIÓN DE CALLE DR. SOLANO (ARENAL DE GÓMEZ)</t>
  </si>
  <si>
    <t>PAVIMENTACIÓN DE CALLE SIN NOMBRE ARENAL DE GÓMEZ</t>
  </si>
  <si>
    <t>CONSTRUCCIÓN DE TECHADO EN LA CANCHA DE BASQUETBOL DE LA LOCALIDAD DE LLANO REAL</t>
  </si>
  <si>
    <t>REHABILITACIÓN DE COMEDORES COMUNITARIOS</t>
  </si>
  <si>
    <t>PAVIMENTACIÓN DE CALLE CERRO DE LOS MONOS. COL. INDUSTRIAL</t>
  </si>
  <si>
    <t>CONTRATO 020 ADJUDICACION DIRECTA</t>
  </si>
  <si>
    <t>CONTRATO 023 ADJUDICACION DIRECTA</t>
  </si>
  <si>
    <t>PLAYA PARAISO ESCONDIDO</t>
  </si>
  <si>
    <t>RUBRO: ALCANTARILLADO</t>
  </si>
  <si>
    <t>ALCATARILLADO</t>
  </si>
  <si>
    <t>TOTAL ALCANTARILLADO=</t>
  </si>
  <si>
    <t>TOTAL PRODIM =</t>
  </si>
  <si>
    <t>12 31111 6 M42 OBR08 213 I 2</t>
  </si>
  <si>
    <t>12 31111 6 M42 OBR08 213 I 2 614</t>
  </si>
  <si>
    <t>12 31111 6 M42 OBR08 213 I 2 614 25</t>
  </si>
  <si>
    <t>12 31111 6 M42 OBR08 213 I 2 614 25 2210000</t>
  </si>
  <si>
    <t>12 31111 6 M42 OBR08 213 I 2 614 25 2210000 2023</t>
  </si>
  <si>
    <t>12 31111 6 M42 OBR08 213 I 2 614 25 2210000 2023 08010204</t>
  </si>
  <si>
    <t>12 31111 6 M42 OBR08 213 I 2 614 25 2210000 2023 08010204 002</t>
  </si>
  <si>
    <t>12 31111 6 M42 OBR08 213 I 2 614 25 2210000 2023 08010204 002 002</t>
  </si>
  <si>
    <t>12 31111 6 M42 OBR08 213 I 2 614 25 2210000 2023 08010204 002 002 001</t>
  </si>
  <si>
    <t>FONDO DE APORTACIONES PARA EL FORTALECIMIENTO DE LOS MUNICIPIOS (FORTAMUN)</t>
  </si>
  <si>
    <t>12 31111 6 M15 APO28 223 E 1 11301 15 2111100 2023</t>
  </si>
  <si>
    <t>12 31111 6 M15 APO28 223 E 1 11301 15 2111100 2023 28010101</t>
  </si>
  <si>
    <t>12 31111 6 M15 APO28 223 E 1 11301 15 2111100 2023 28010101 001</t>
  </si>
  <si>
    <t>12 31111 6 M15 APO28 223 E 1 11301 15 2111100 2023 28010101 001 001</t>
  </si>
  <si>
    <t>12 31111 6 M15 APO28 223 E 1 11302 15 2111100 2023</t>
  </si>
  <si>
    <t>12 31111 6 M15 APO28 223 E 1 11302 15 2111100 2023 28010102</t>
  </si>
  <si>
    <t>12 31111 6 M15 APO28 223 E 1 11302 15 2111100 2023 28010102 001</t>
  </si>
  <si>
    <t>12 31111 6 M15 APO28 223 E 1 11302 15 2111100 2023 28010102 001 001</t>
  </si>
  <si>
    <t>12 31111 6 M15 APO28 223 E 1 13201 15 2111100 2023</t>
  </si>
  <si>
    <t>12 31111 6 M15 APO28 223 E 1 13201 15 2111100 2023 28010103</t>
  </si>
  <si>
    <t>12 31111 6 M15 APO28 223 E 1 13201 15 2111100 2023 28010103 001</t>
  </si>
  <si>
    <t>12 31111 6 M15 APO28 223 E 1 13201 15 2111100 2023 28010103 001 001</t>
  </si>
  <si>
    <t>12 31111 6 M15 APO28 223 E 1 13202 15 2111100 2023</t>
  </si>
  <si>
    <t>12 31111 6 M15 APO28 223 E 1 13202 15 2111100 2023 28010104</t>
  </si>
  <si>
    <t>12 31111 6 M15 APO28 223 E 1 13202 15 2111100 2023 28010104 001</t>
  </si>
  <si>
    <t>12 31111 6 M15 APO28 223 E 1 13202 15 2111100 2023 28010104 001 001</t>
  </si>
  <si>
    <t>12 31111 6 M15 APO28 223 E 1 13407 15 2111100 2023</t>
  </si>
  <si>
    <t>12 31111 6 M15 APO28 223 E 1 13407 15 2111100 2023 28010101</t>
  </si>
  <si>
    <t>12 31111 6 M15 APO28 223 E 1 13407 15 2111100 2023 28010101 001</t>
  </si>
  <si>
    <t>12 31111 6 M15 APO28 223 E 1 13407 15 2111100 2023 28010101 001 001</t>
  </si>
  <si>
    <t>12 31111 6 M15 APO28 223 E 1 14104 15 2111100 2023</t>
  </si>
  <si>
    <t>12 31111 6 M15 APO28 223 E 1 14104 15 2111100 2023 28010101</t>
  </si>
  <si>
    <t>12 31111 6 M15 APO28 223 E 1 14104 15 2111100 2023 28010101 001</t>
  </si>
  <si>
    <t>12 31111 6 M15 APO28 223 E 1 14104 15 2111100 2023 28010101 001 001</t>
  </si>
  <si>
    <t>12 31111 6 M15 APO28 223 E 1 21101 15 2112000 2023</t>
  </si>
  <si>
    <t>12 31111 6 M15 APO28 223 E 1 21101 15 2112000 2023 28010101</t>
  </si>
  <si>
    <t>12 31111 6 M15 APO28 223 E 1 21101 15 2112000 2023 28010101 001</t>
  </si>
  <si>
    <t>12 31111 6 M15 APO28 223 E 1 21101 15 2112000 2023 28010101 001 001</t>
  </si>
  <si>
    <t>12 31111 6 M15 APO28 223 E 1 21401 15 2112000 2023</t>
  </si>
  <si>
    <t>12 31111 6 M15 APO28 223 E 1 21401 15 2112000 2023 28010101</t>
  </si>
  <si>
    <t>12 31111 6 M15 APO28 223 E 1 21401 15 2112000 2023 28010101 001</t>
  </si>
  <si>
    <t>12 31111 6 M15 APO28 223 E 1 21401 15 2112000 2023 28010101 001 001</t>
  </si>
  <si>
    <t>12 31111 6 M15 APO28 223 E 1 23501 15 2112000 2023</t>
  </si>
  <si>
    <t>12 31111 6 M15 APO28 223 E 1 23501 15 2112000 2023 28010102</t>
  </si>
  <si>
    <t>12 31111 6 M15 APO28 223 E 1 23501 15 2112000 2023 28010102 001</t>
  </si>
  <si>
    <t>12 31111 6 M15 APO28 223 E 1 23501 15 2112000 2023 28010102 001 001</t>
  </si>
  <si>
    <t>12 31111 6 M15 CAT14 181 E 1 11302 15 2111100 2023</t>
  </si>
  <si>
    <t>12 31111 6 M15 CAT14 181 E 1 11302 15 2111100 2023 14010101</t>
  </si>
  <si>
    <t>12 31111 6 M15 CAT14 181 E 1 11302 15 2111100 2023 14010101 001</t>
  </si>
  <si>
    <t>12 31111 6 M15 CAT14 181 E 1 11302 15 2111100 2023 14010101 001 001</t>
  </si>
  <si>
    <t>12 31111 6 M15 CAT14 181 E 1 13201 15 2111100 2023</t>
  </si>
  <si>
    <t>12 31111 6 M15 CAT14 181 E 1 13201 15 2111100 2023 14010102</t>
  </si>
  <si>
    <t>12 31111 6 M15 CAT14 181 E 1 13201 15 2111100 2023 14010102 001</t>
  </si>
  <si>
    <t>12 31111 6 M15 CAT14 181 E 1 13201 15 2111100 2023 14010102 001 001</t>
  </si>
  <si>
    <t>12 31111 6 M15 CAT14 181 E 1 13202 15 2111100 2023</t>
  </si>
  <si>
    <t>12 31111 6 M15 CAT14 181 E 1 13202 15 2111100 2023 14010102</t>
  </si>
  <si>
    <t>12 31111 6 M15 CAT14 181 E 1 13202 15 2111100 2023 14010102 001</t>
  </si>
  <si>
    <t>12 31111 6 M15 CAT14 181 E 1 13202 15 2111100 2023 14010102 001 001</t>
  </si>
  <si>
    <t>12 31111 6 M15 CAT14 181 E 1 13407 15 2111100 2023</t>
  </si>
  <si>
    <t>12 31111 6 M15 CAT14 181 E 1 13407 15 2111100 2023 14010103</t>
  </si>
  <si>
    <t>12 31111 6 M15 CAT14 181 E 1 13407 15 2111100 2023 14010103 001</t>
  </si>
  <si>
    <t>12 31111 6 M15 CAT14 181 E 1 13407 15 2111100 2023 14010103 001 001</t>
  </si>
  <si>
    <t>12 31111 6 M15 CAT14 181 E 1 21101 15 2112000 2023</t>
  </si>
  <si>
    <t>12 31111 6 M15 CAT14 181 E 1 21101 15 2112000 2023 14010103</t>
  </si>
  <si>
    <t>12 31111 6 M15 CAT14 181 E 1 21101 15 2112000 2023 14010103 001</t>
  </si>
  <si>
    <t>12 31111 6 M15 CAT14 181 E 1 21101 15 2112000 2023 14010103 001 001</t>
  </si>
  <si>
    <t>12 31111 6 M15 CAT14 181 E 1 21201 15 2112000 2023</t>
  </si>
  <si>
    <t>12 31111 6 M15 CAT14 181 E 1 21201 15 2112000 2023 14010103</t>
  </si>
  <si>
    <t>12 31111 6 M15 CAT14 181 E 1 21201 15 2112000 2023 14010103 001</t>
  </si>
  <si>
    <t>12 31111 6 M15 CAT14 181 E 1 21201 15 2112000 2023 14010103 001 001</t>
  </si>
  <si>
    <t>12 31111 6 M15 CAT14 181 E 1 21401 15 2112000 2023</t>
  </si>
  <si>
    <t>12 31111 6 M15 CAT14 181 E 1 21401 15 2112000 2023 14010103</t>
  </si>
  <si>
    <t>12 31111 6 M15 CAT14 181 E 1 21401 15 2112000 2023 14010103 001</t>
  </si>
  <si>
    <t>12 31111 6 M15 CAT14 181 E 1 21401 15 2112000 2023 14010103 001 001</t>
  </si>
  <si>
    <t>12 31111 6 M15 CAT14 181 E 1 37504 15 2112000 2023</t>
  </si>
  <si>
    <t>12 31111 6 M15 CAT14 181 E 1 37504 15 2112000 2023 14010103</t>
  </si>
  <si>
    <t>12 31111 6 M15 CAT14 181 E 1 37504 15 2112000 2023 14010103 001</t>
  </si>
  <si>
    <t>12 31111 6 M15 CAT14 181 E 1 37504 15 2112000 2023 14010103 001 001</t>
  </si>
  <si>
    <t>12 31111 6 M15 COI07 112 E 1 11302 15 2111100 2023</t>
  </si>
  <si>
    <t>12 31111 6 M15 COI07 112 E 1 11302 15 2111100 2023 07010102</t>
  </si>
  <si>
    <t>12 31111 6 M15 COI07 112 E 1 11302 15 2111100 2023 07010102 001</t>
  </si>
  <si>
    <t>12 31111 6 M15 COI07 112 E 1 11302 15 2111100 2023 07010102 001 001</t>
  </si>
  <si>
    <t>12 31111 6 M15 COI07 112 E 1 13201 15 2111100 2023</t>
  </si>
  <si>
    <t>12 31111 6 M15 COI07 112 E 1 13201 15 2111100 2023 07010101</t>
  </si>
  <si>
    <t>12 31111 6 M15 COI07 112 E 1 13201 15 2111100 2023 07010101 001</t>
  </si>
  <si>
    <t>12 31111 6 M15 COI07 112 E 1 13201 15 2111100 2023 07010101 001 001</t>
  </si>
  <si>
    <t>12 31111 6 M15 COI07 112 E 1 13202 15 2111100 2023</t>
  </si>
  <si>
    <t>12 31111 6 M15 COI07 112 E 1 13202 15 2111100 2023 07010102</t>
  </si>
  <si>
    <t>12 31111 6 M15 COI07 112 E 1 13202 15 2111100 2023 07010102 001</t>
  </si>
  <si>
    <t>12 31111 6 M15 COI07 112 E 1 13202 15 2111100 2023 07010102 001 001</t>
  </si>
  <si>
    <t>12 31111 6 M15 COI07 112 E 1 13407 15 2111100 2023</t>
  </si>
  <si>
    <t>12 31111 6 M15 COI07 112 E 1 13407 15 2111100 2023 07010201</t>
  </si>
  <si>
    <t>12 31111 6 M15 COI07 112 E 1 13407 15 2111100 2023 07010201 001</t>
  </si>
  <si>
    <t>12 31111 6 M15 COI07 112 E 1 13407 15 2111100 2023 07010201 001 001</t>
  </si>
  <si>
    <t>12 31111 6 M15 COI07 112 E 1 21101 15 2112000 2023</t>
  </si>
  <si>
    <t>12 31111 6 M15 COI07 112 E 1 21101 15 2112000 2023 07010201</t>
  </si>
  <si>
    <t>12 31111 6 M15 COI07 112 E 1 21101 15 2112000 2023 07010201 001</t>
  </si>
  <si>
    <t>12 31111 6 M15 COI07 112 E 1 21101 15 2112000 2023 07010201 001 001</t>
  </si>
  <si>
    <t>12 31111 6 M15 COI07 112 E 1 21401 15 2112000 2023</t>
  </si>
  <si>
    <t>12 31111 6 M15 COI07 112 E 1 21401 15 2112000 2023 07010201</t>
  </si>
  <si>
    <t>12 31111 6 M15 COI07 112 E 1 21401 15 2112000 2023 07010201 001</t>
  </si>
  <si>
    <t>12 31111 6 M15 COI07 112 E 1 21401 15 2112000 2023 07010201 001 001</t>
  </si>
  <si>
    <t>12 31111 6 M15 COI07 112 E 1 26102 15 2112000 2023</t>
  </si>
  <si>
    <t>12 31111 6 M15 COI07 112 E 1 26102 15 2112000 2023 07010101</t>
  </si>
  <si>
    <t>12 31111 6 M15 COI07 112 E 1 26102 15 2112000 2023 07010101 001</t>
  </si>
  <si>
    <t>12 31111 6 M15 COI07 112 E 1 26102 15 2112000 2023 07010101 001 001</t>
  </si>
  <si>
    <t>12 31111 6 M15 COI07 112 E 1 35501 15 2112000 2023</t>
  </si>
  <si>
    <t>12 31111 6 M15 COI07 112 E 1 35501 15 2112000 2023 07010101</t>
  </si>
  <si>
    <t>12 31111 6 M15 COI07 112 E 1 35501 15 2112000 2023 07010101 001</t>
  </si>
  <si>
    <t>12 31111 6 M15 COI07 112 E 1 35501 15 2112000 2023 07010101 001 001</t>
  </si>
  <si>
    <t>12 31111 6 M15 COI07 112 E 1 37504 15 2112000 2023</t>
  </si>
  <si>
    <t>12 31111 6 M15 COI07 112 E 1 37504 15 2112000 2023 07010102</t>
  </si>
  <si>
    <t>12 31111 6 M15 COI07 112 E 1 37504 15 2112000 2023 07010102 001</t>
  </si>
  <si>
    <t>12 31111 6 M15 COI07 112 E 1 37504 15 2112000 2023 07010102 001 001</t>
  </si>
  <si>
    <t>12 31111 6 M15 COM27 183 E 1 11302 15 2111100 2023</t>
  </si>
  <si>
    <t>12 31111 6 M15 COM27 183 E 1 11302 15 2111100 2023 27010102</t>
  </si>
  <si>
    <t>12 31111 6 M15 COM27 183 E 1 11302 15 2111100 2023 27010102 001</t>
  </si>
  <si>
    <t>12 31111 6 M15 COM27 183 E 1 11302 15 2111100 2023 27010102 001 001</t>
  </si>
  <si>
    <t>12 31111 6 M15 COM27 183 E 1 13201 15 2111100 2023</t>
  </si>
  <si>
    <t>12 31111 6 M15 COM27 183 E 1 13201 15 2111100 2023 27010103</t>
  </si>
  <si>
    <t>12 31111 6 M15 COM27 183 E 1 13201 15 2111100 2023 27010103 001</t>
  </si>
  <si>
    <t>12 31111 6 M15 COM27 183 E 1 13201 15 2111100 2023 27010103 001 001</t>
  </si>
  <si>
    <t>12 31111 6 M15 COM27 183 E 1 13202 15 2111100 2023</t>
  </si>
  <si>
    <t>12 31111 6 M15 COM27 183 E 1 13202 15 2111100 2023 27010104</t>
  </si>
  <si>
    <t>12 31111 6 M15 COM27 183 E 1 13202 15 2111100 2023 27010104 001</t>
  </si>
  <si>
    <t>12 31111 6 M15 COM27 183 E 1 13202 15 2111100 2023 27010104 001 001</t>
  </si>
  <si>
    <t>12 31111 6 M15 COM27 183 E 1 13407 15 2111100 2023</t>
  </si>
  <si>
    <t>12 31111 6 M15 COM27 183 E 1 13407 15 2111100 2023 27010101</t>
  </si>
  <si>
    <t>12 31111 6 M15 COM27 183 E 1 13407 15 2111100 2023 27010101 001</t>
  </si>
  <si>
    <t>12 31111 6 M15 COM27 183 E 1 13407 15 2111100 2023 27010101 001 001</t>
  </si>
  <si>
    <t>12 31111 6 M15 COM27 183 E 1 21101 15 2112000 2023</t>
  </si>
  <si>
    <t>12 31111 6 M15 COM27 183 E 1 21101 15 2112000 2023 27020102</t>
  </si>
  <si>
    <t>12 31111 6 M15 COM27 183 E 1 21101 15 2112000 2023 27020102 001</t>
  </si>
  <si>
    <t>12 31111 6 M15 COM27 183 E 1 21101 15 2112000 2023 27020102 001 001</t>
  </si>
  <si>
    <t>12 31111 6 M15 COM27 183 E 1 21401 15 2112000 2023</t>
  </si>
  <si>
    <t>12 31111 6 M15 COM27 183 E 1 21401 15 2112000 2023 27020102</t>
  </si>
  <si>
    <t>12 31111 6 M15 COM27 183 E 1 21401 15 2112000 2023 27020102 001</t>
  </si>
  <si>
    <t>12 31111 6 M15 COM27 183 E 1 21401 15 2112000 2023 27020102 001 001</t>
  </si>
  <si>
    <t>12 31111 6 M15 CUL19 242 E 1 11302 15 2111100 2023</t>
  </si>
  <si>
    <t>12 31111 6 M15 CUL19 242 E 1 11302 15 2111100 2023 19010102</t>
  </si>
  <si>
    <t>12 31111 6 M15 CUL19 242 E 1 11302 15 2111100 2023 19010102 001</t>
  </si>
  <si>
    <t>12 31111 6 M15 CUL19 242 E 1 11302 15 2111100 2023 19010102 001 001</t>
  </si>
  <si>
    <t>12 31111 6 M15 CUL19 242 E 1 13201 15 2111100 2023</t>
  </si>
  <si>
    <t>12 31111 6 M15 CUL19 242 E 1 13201 15 2111100 2023 19010103</t>
  </si>
  <si>
    <t>12 31111 6 M15 CUL19 242 E 1 13201 15 2111100 2023 19010103 001</t>
  </si>
  <si>
    <t>12 31111 6 M15 CUL19 242 E 1 13201 15 2111100 2023 19010103 001 001</t>
  </si>
  <si>
    <t>12 31111 6 M15 CUL19 242 E 1 13202 15 2111100 2023</t>
  </si>
  <si>
    <t>12 31111 6 M15 CUL19 242 E 1 13202 15 2111100 2023 19010104</t>
  </si>
  <si>
    <t>12 31111 6 M15 CUL19 242 E 1 13202 15 2111100 2023 19010104 001</t>
  </si>
  <si>
    <t>12 31111 6 M15 CUL19 242 E 1 13202 15 2111100 2023 19010104 001 001</t>
  </si>
  <si>
    <t>12 31111 6 M15 CUL19 242 E 1 13407 15 2111100 2023</t>
  </si>
  <si>
    <t>12 31111 6 M15 CUL19 242 E 1 13407 15 2111100 2023 19010105</t>
  </si>
  <si>
    <t>12 31111 6 M15 CUL19 242 E 1 13407 15 2111100 2023 19010105 001</t>
  </si>
  <si>
    <t>12 31111 6 M15 CUL19 242 E 1 13407 15 2111100 2023 19010105 001 001</t>
  </si>
  <si>
    <t>12 31111 6 M15 CUL19 242 E 1 21101 15 2112000 2023</t>
  </si>
  <si>
    <t>12 31111 6 M15 CUL19 242 E 1 21101 15 2112000 2023 19010101</t>
  </si>
  <si>
    <t>12 31111 6 M15 CUL19 242 E 1 21101 15 2112000 2023 19010101 001</t>
  </si>
  <si>
    <t>12 31111 6 M15 CUL19 242 E 1 21101 15 2112000 2023 19010101 001 001</t>
  </si>
  <si>
    <t>12 31111 6 M15 CUL19 242 E 1 21401 15 2112000 2023</t>
  </si>
  <si>
    <t>12 31111 6 M15 CUL19 242 E 1 21401 15 2112000 2023 19010101</t>
  </si>
  <si>
    <t>12 31111 6 M15 CUL19 242 E 1 21401 15 2112000 2023 19010101 001</t>
  </si>
  <si>
    <t>12 31111 6 M15 CUL19 242 E 1 21401 15 2112000 2023 19010101 001 001</t>
  </si>
  <si>
    <t>12 31111 6 M15 DEP23 241 E 1 11302 15 2111100 2023</t>
  </si>
  <si>
    <t>12 31111 6 M15 DEP23 241 E 1 11302 15 2111100 2023 23010101</t>
  </si>
  <si>
    <t>12 31111 6 M15 DEP23 241 E 1 11302 15 2111100 2023 23010101 001</t>
  </si>
  <si>
    <t>12 31111 6 M15 DEP23 241 E 1 11302 15 2111100 2023 23010101 001 001</t>
  </si>
  <si>
    <t>12 31111 6 M15 DEP23 241 E 1 13201 15 2111100 2023</t>
  </si>
  <si>
    <t>12 31111 6 M15 DEP23 241 E 1 13201 15 2111100 2023 23010102</t>
  </si>
  <si>
    <t>12 31111 6 M15 DEP23 241 E 1 13201 15 2111100 2023 23010102 001</t>
  </si>
  <si>
    <t>12 31111 6 M15 DEP23 241 E 1 13201 15 2111100 2023 23010102 001 001</t>
  </si>
  <si>
    <t>12 31111 6 M15 DEP23 241 E 1 13202 15 2111100 2023</t>
  </si>
  <si>
    <t>12 31111 6 M15 DEP23 241 E 1 13202 15 2111100 2023 23010102</t>
  </si>
  <si>
    <t>12 31111 6 M15 DEP23 241 E 1 13202 15 2111100 2023 23010102 001</t>
  </si>
  <si>
    <t>12 31111 6 M15 DEP23 241 E 1 13202 15 2111100 2023 23010102 001 001</t>
  </si>
  <si>
    <t>12 31111 6 M15 DEP23 241 E 1 13407 15 2111100 2023</t>
  </si>
  <si>
    <t>12 31111 6 M15 DEP23 241 E 1 13407 15 2111100 2023 23010103</t>
  </si>
  <si>
    <t>12 31111 6 M15 DEP23 241 E 1 13407 15 2111100 2023 23010103 001</t>
  </si>
  <si>
    <t>12 31111 6 M15 DEP23 241 E 1 13407 15 2111100 2023 23010103 001 001</t>
  </si>
  <si>
    <t>12 31111 6 M15  DEP23 241 E 1 21101 15 2112000 2023</t>
  </si>
  <si>
    <t>12 31111 6 M15  DEP23 241 E 1 21101 15 2112000 2023 23010102</t>
  </si>
  <si>
    <t>12 31111 6 M15  DEP23 241 E 1 21101 15 2112000 2023 23010102 001</t>
  </si>
  <si>
    <t>12 31111 6 M15  DEP23 241 E 1 21101 15 2112000 2023 23010102 001 001</t>
  </si>
  <si>
    <t>12 31111 6 M15  DEP23 241 E 1 21401 15 2112000 2023</t>
  </si>
  <si>
    <t>12 31111 6 M15  DEP23 241 E 1 21401 15 2112000 2023 23010102</t>
  </si>
  <si>
    <t>12 31111 6 M15  DEP23 241 E 1 21401 15 2112000 2023 23010102 001</t>
  </si>
  <si>
    <t>12 31111 6 M15  DEP23 241 E 1 21401 15 2112000 2023 23010102 001 001</t>
  </si>
  <si>
    <t>12 31111 6 M15 DEP23 241 E 1 44101 15 2151100 2023</t>
  </si>
  <si>
    <t>12 31111 6 M15 DEP23 241 E 1 44101 15 2151100 2023 23010103</t>
  </si>
  <si>
    <t>12 31111 6 M15 DEP23 241 E 1 44101 15 2151100 2023 23010103 001</t>
  </si>
  <si>
    <t>12 31111 6 M15 DEP23 241 E 1 44101 15 2151100 2023 23010103 001 001</t>
  </si>
  <si>
    <t>12 31111 6 M15 DER17 321 E 1 11302 15 2111100 2023</t>
  </si>
  <si>
    <t>12 31111 6 M15 DER17 321 E 1 11302 15 2111100 2023 17010101</t>
  </si>
  <si>
    <t>12 31111 6 M15 DER17 321 E 1 11302 15 2111100 2023 17010101 001</t>
  </si>
  <si>
    <t>12 31111 6 M15 DER17 321 E 1 11302 15 2111100 2023 17010101 001 001</t>
  </si>
  <si>
    <t>12 31111 6 M15 DER17 321 E 1 13201 15 2111100 2023</t>
  </si>
  <si>
    <t>12 31111 6 M15 DER17 321 E 1 13201 15 2111100 2023 17010102</t>
  </si>
  <si>
    <t>12 31111 6 M15 DER17 321 E 1 13201 15 2111100 2023 17010102 001</t>
  </si>
  <si>
    <t>12 31111 6 M15 DER17 321 E 1 13201 15 2111100 2023 17010102 001 001</t>
  </si>
  <si>
    <t>12 31111 6 M15 DER17 321 E 1 13202 15 2111100 2023</t>
  </si>
  <si>
    <t>12 31111 6 M15 DER17 321 E 1 13202 15 2111100 2023 17010102</t>
  </si>
  <si>
    <t>12 31111 6 M15 DER17 321 E 1 13202 15 2111100 2023 17010102 001</t>
  </si>
  <si>
    <t>12 31111 6 M15 DER17 321 E 1 13202 15 2111100 2023 17010102 001 001</t>
  </si>
  <si>
    <t>12 31111 6 M15 DER17 321 E 1 13407 15 2111100 2023</t>
  </si>
  <si>
    <t>12 31111 6 M15 DER17 321 E 1 13407 15 2111100 2023 17010103</t>
  </si>
  <si>
    <t>12 31111 6 M15 DER17 321 E 1 13407 15 2111100 2023 17010103 001</t>
  </si>
  <si>
    <t>12 31111 6 M15 DER17 321 E 1 13407 15 2111100 2023 17010103 001 001</t>
  </si>
  <si>
    <t>12 31111 6 M15 DER17 321 E 1 21101 15 2112000 2023</t>
  </si>
  <si>
    <t>12 31111 6 M15 DER17 321 E 1 21101 15 2112000 2023 17010201</t>
  </si>
  <si>
    <t>12 31111 6 M15 DER17 321 E 1 21101 15 2112000 2023 17010201 001</t>
  </si>
  <si>
    <t>12 31111 6 M15 DER17 321 E 1 21101 15 2112000 2023 17010201 001 001</t>
  </si>
  <si>
    <t>12 31111 6 M15 DER17 321 E 1 21401 15 2112000 2023</t>
  </si>
  <si>
    <t>12 31111 6 M15 DER17 321 E 1 21401 15 2112000 2023 17010201</t>
  </si>
  <si>
    <t>12 31111 6 M15 DER17 321 E 1 21401 15 2112000 2023 17010201 001</t>
  </si>
  <si>
    <t>12 31111 6 M15 DER17 321 E 1 21401 15 2112000 2023 17010201 001 001</t>
  </si>
  <si>
    <t>12 31111 6 M15 DER17 321 E 1 35501 15 2112000 2023</t>
  </si>
  <si>
    <t>12 31111 6 M15 DER17 321 E 1 35501 15 2112000 2023 17010201</t>
  </si>
  <si>
    <t>12 31111 6 M15 DER17 321 E 1 35501 15 2112000 2023 17010201 001</t>
  </si>
  <si>
    <t>12 31111 6 M15 DER17 321 E 1 35501 15 2112000 2023 17010201 001 001</t>
  </si>
  <si>
    <t>12 31111 6 M15 DES16 269 E 1 11302 15 2111100 2023</t>
  </si>
  <si>
    <t>12 31111 6 M15 DES16 269 E 1 11302 15 2111100 2023 16010101</t>
  </si>
  <si>
    <t>12 31111 6 M15 DES16 269 E 1 11302 15 2111100 2023 16010101 001</t>
  </si>
  <si>
    <t>12 31111 6 M15 DES16 269 E 1 11302 15 2111100 2023 16010101 001 001</t>
  </si>
  <si>
    <t>12 31111 6 M15 DES16 269 E 1 13201 15 2111100 2023</t>
  </si>
  <si>
    <t>12 31111 6 M15 DES16 269 E 1 13201 15 2111100 2023 16010201</t>
  </si>
  <si>
    <t>12 31111 6 M15 DES16 269 E 1 13201 15 2111100 2023 16010201 001</t>
  </si>
  <si>
    <t>12 31111 6 M15 DES16 269 E 1 13201 15 2111100 2023 16010201 001 001</t>
  </si>
  <si>
    <t>12 31111 6 M15 DES16 269 E 1 13202 15 2111100 2023</t>
  </si>
  <si>
    <t>12 31111 6 M15 DES16 269 E 1 13202 15 2111100 2023 16010201</t>
  </si>
  <si>
    <t>12 31111 6 M15 DES16 269 E 1 13202 15 2111100 2023 16010201 001</t>
  </si>
  <si>
    <t>12 31111 6 M15 DES16 269 E 1 13202 15 2111100 2023 16010201 001 001</t>
  </si>
  <si>
    <t>12 31111 6 M15 DES16 269 E 1 13407 15 2111100 2023</t>
  </si>
  <si>
    <t>12 31111 6 M15 DES16 269 E 1 13407 15 2111100 2023 16010101</t>
  </si>
  <si>
    <t>12 31111 6 M15 DES16 269 E 1 13407 15 2111100 2023 16010101 001</t>
  </si>
  <si>
    <t>12 31111 6 M15 DES16 269 E 1 13407 15 2111100 2023 16010101 001 001</t>
  </si>
  <si>
    <t>12 31111 6 M15 DES16 269 E 1 21101 15 2112000 2023</t>
  </si>
  <si>
    <t>12 31111 6 M15 DES16 269 E 1 21101 15 2112000 2023 16010201</t>
  </si>
  <si>
    <t>12 31111 6 M15 DES16 269 E 1 21101 15 2112000 2023 16010201 001</t>
  </si>
  <si>
    <t>12 31111 6 M15 DES16 269 E 1 21101 15 2112000 2023 16010201 001 001</t>
  </si>
  <si>
    <t>12 31111 6 M15 DES16 269 E 1 21401 15 2112000 2023</t>
  </si>
  <si>
    <t>12 31111 6 M15 DES16 269 E 1 21401 15 2112000 2023 16010201</t>
  </si>
  <si>
    <t>12 31111 6 M15 DES16 269 E 1 21401 15 2112000 2023 16010201 001</t>
  </si>
  <si>
    <t>12 31111 6 M15 DES16 269 E 1 21401 15 2112000 2023 16010201 001 001</t>
  </si>
  <si>
    <t>12 31111 6 M15 DIF12 271 E 1 11301 15 2111100 2023</t>
  </si>
  <si>
    <t>12 31111 6 M15 DIF12 271 E 1 11301 15 2111100 2023 12010101</t>
  </si>
  <si>
    <t>12 31111 6 M15 DIF12 271 E 1 11301 15 2111100 2023 12010101 001</t>
  </si>
  <si>
    <t>12 31111 6 M15 DIF12 271 E 1 11301 15 2111100 2023 12010101 001 001</t>
  </si>
  <si>
    <t>12 31111 6 M15 DIF12 271 E 1 11302 15 2111100 2023</t>
  </si>
  <si>
    <t>12 31111 6 M15 DIF12 271 E 1 11302 15 2111100 2023 12010101</t>
  </si>
  <si>
    <t>12 31111 6 M15 DIF12 271 E 1 11302 15 2111100 2023 12010101 001</t>
  </si>
  <si>
    <t>12 31111 6 M15 DIF12 271 E 1 11302 15 2111100 2023 12010101 001 001</t>
  </si>
  <si>
    <t>12 31111 6 M15 DIF12 271 E 1 13201 15 2111100 2023</t>
  </si>
  <si>
    <t>12 31111 6 M15 DIF12 271 E 1 13201 15 2111100 2023 12010102</t>
  </si>
  <si>
    <t>12 31111 6 M15 DIF12 271 E 1 13201 15 2111100 2023 12010102 001</t>
  </si>
  <si>
    <t>12 31111 6 M15 DIF12 271 E 1 13201 15 2111100 2023 12010102 001 001</t>
  </si>
  <si>
    <t>12 31111 6 M15 DIF12 271 E 1 13202 15 2111100 2023</t>
  </si>
  <si>
    <t>12 31111 6 M15 DIF12 271 E 1 13202 15 2111100 2023 12010102</t>
  </si>
  <si>
    <t>12 31111 6 M15 DIF12 271 E 1 13202 15 2111100 2023 12010102 001</t>
  </si>
  <si>
    <t>12 31111 6 M15 DIF12 271 E 1 13202 15 2111100 2023 12010102 001 001</t>
  </si>
  <si>
    <t>12 31111 6 M15 DIF12 271 E 1 13407 15 2111100 2023</t>
  </si>
  <si>
    <t>12 31111 6 M15 DIF12 271 E 1 13407 15 2111100 2023 12010103</t>
  </si>
  <si>
    <t>12 31111 6 M15 DIF12 271 E 1 13407 15 2111100 2023 12010103 001</t>
  </si>
  <si>
    <t>12 31111 6 M15 DIF12 271 E 1 13407 15 2111100 2023 12010103 001 001</t>
  </si>
  <si>
    <t>12 31111 6 M15 DIF12 271 E 1 14104 15 2111100 2023</t>
  </si>
  <si>
    <t>12 31111 6 M15 DIF12 271 E 1 14104 15 2111100 2023 12010103</t>
  </si>
  <si>
    <t>12 31111 6 M15 DIF12 271 E 1 14104 15 2111100 2023 12010103 001</t>
  </si>
  <si>
    <t>12 31111 6 M15 DIF12 271 E 1 14104 15 2111100 2023 12010103 001 001</t>
  </si>
  <si>
    <t>12 31111 6 M15 DIF12 271 E 1 21101 15 2112000 2023</t>
  </si>
  <si>
    <t>12 31111 6 M15 DIF12 271 E 1 21101 15 2112000 2023 12010103</t>
  </si>
  <si>
    <t>12 31111 6 M15 DIF12 271 E 1 21101 15 2112000 2023 12010103 001</t>
  </si>
  <si>
    <t>12 31111 6 M15 DIF12 271 E 1 21101 15 2112000 2023 12010103 001 001</t>
  </si>
  <si>
    <t>12 31111 6 M15 DIF12 271 E 1 21401 15 2112000 2023</t>
  </si>
  <si>
    <t>12 31111 6 M15 DIF12 271 E 1 21401 15 2112000 2023 12010103</t>
  </si>
  <si>
    <t>12 31111 6 M15 DIF12 271 E 1 21401 15 2112000 2023 12010103 001</t>
  </si>
  <si>
    <t>12 31111 6 M15 DIF12 271 E 1 21401 15 2112000 2023 12010103 001 001</t>
  </si>
  <si>
    <t>12 31111 6 M15 DIF12 271 E 1 26102 15 2112000 2023</t>
  </si>
  <si>
    <t>12 31111 6 M15 DIF12 271 E 1 26102 15 2112000 2023 12010101</t>
  </si>
  <si>
    <t>12 31111 6 M15 DIF12 271 E 1 26102 15 2112000 2023 12010101 001</t>
  </si>
  <si>
    <t>12 31111 6 M15 DIF12 271 E 1 26102 15 2112000 2023 12010101 001 001</t>
  </si>
  <si>
    <t>12 31111 6 M15 DIF12 271 E 1 32201 15 2112000 2023</t>
  </si>
  <si>
    <t>12 31111 6 M15 DIF12 271 E 1 32201 15 2112000 2023 12010101</t>
  </si>
  <si>
    <t>12 31111 6 M15 DIF12 271 E 1 32201 15 2112000 2023 12010101 001</t>
  </si>
  <si>
    <t>12 31111 6 M15 DIF12 271 E 1 32201 15 2112000 2023 12010101 001 001</t>
  </si>
  <si>
    <t>12 31111 6 M15 DIF12 271 E 1 35501 15 2112000 2023</t>
  </si>
  <si>
    <t>12 31111 6 M15 DIF12 271 E 1 35501 15 2112000 2023 12010101</t>
  </si>
  <si>
    <t>12 31111 6 M15 DIF12 271 E 1 35501 15 2112000 2023 12010101 001</t>
  </si>
  <si>
    <t>12 31111 6 M15 DIF12 271 E 1 35501 15 2112000 2023 12010101 001 001</t>
  </si>
  <si>
    <t>12 31111 6 M15 DIF12 271 E 1 38201 15 2112000 2023</t>
  </si>
  <si>
    <t>12 31111 6 M15 DIF12 271 E 1 38201 15 2112000 2023 12010101</t>
  </si>
  <si>
    <t>12 31111 6 M15 DIF12 271 E 1 38201 15 2112000 2023 12010101 001</t>
  </si>
  <si>
    <t>12 31111 6 M15 DIF12 271 E 1 38201 15 2112000 2023 12010101 001 001</t>
  </si>
  <si>
    <t>12 31111 6 M15 DIF12 271 E 1 44101 15 2151100 2023</t>
  </si>
  <si>
    <t>12 31111 6 M15 DIF12 271 E 1 44101 15 2151100 2023 12010101</t>
  </si>
  <si>
    <t>12 31111 6 M15 DIF12 271 E 1 44101 15 2151100 2023 12010101 001</t>
  </si>
  <si>
    <t>12 31111 6 M15 DIF12 271 E 1 44101 15 2151100 2023 12010101 001 001</t>
  </si>
  <si>
    <t>12 31111 6 M15 ECO21 216 E 1 11302 15 2111100 2023</t>
  </si>
  <si>
    <t>12 31111 6 M15 ECO21 216 E 1 11302 15 2111100 2023 21010101</t>
  </si>
  <si>
    <t>12 31111 6 M15 ECO21 216 E 1 11302 15 2111100 2023 21010101 001</t>
  </si>
  <si>
    <t>12 31111 6 M15 ECO21 216 E 1 11302 15 2111100 2023 21010101 001 001</t>
  </si>
  <si>
    <t>12 31111 6 M15 ECO21 216 E 1 13201 15 2111100 2023</t>
  </si>
  <si>
    <t>12 31111 6 M15 ECO21 216 E 1 13201 15 2111100 2023 21010102</t>
  </si>
  <si>
    <t>12 31111 6 M15 ECO21 216 E 1 13201 15 2111100 2023 21010102 001</t>
  </si>
  <si>
    <t>12 31111 6 M15 ECO21 216 E 1 13201 15 2111100 2023 21010102 001 001</t>
  </si>
  <si>
    <t>12 31111 6 M15 ECO21 216 E 1 13202 15 2111100 2023</t>
  </si>
  <si>
    <t>12 31111 6 M15 ECO21 216 E 1 13202 15 2111100 2023 21010102</t>
  </si>
  <si>
    <t>12 31111 6 M15 ECO21 216 E 1 13202 15 2111100 2023 21010102 001</t>
  </si>
  <si>
    <t>12 31111 6 M15 ECO21 216 E 1 13202 15 2111100 2023 21010102 001 001</t>
  </si>
  <si>
    <t>12 31111 6 M15 ECO21 216 E 1 13407 15 2111100 2023</t>
  </si>
  <si>
    <t>12 31111 6 M15 ECO21 216 E 1 13407 15 2111100 2023 21010201</t>
  </si>
  <si>
    <t>12 31111 6 M15 ECO21 216 E 1 13407 15 2111100 2023 21010201 001</t>
  </si>
  <si>
    <t>12 31111 6 M15 ECO21 216 E 1 13407 15 2111100 2023 21010201 001 001</t>
  </si>
  <si>
    <t>12 31111 6 M15 ECO21 216 E 1 21101 15 2112000 2023</t>
  </si>
  <si>
    <t>12 31111 6 M15 ECO21 216 E 1 21101 15 2112000 2023 21010201</t>
  </si>
  <si>
    <t>12 31111 6 M15 ECO21 216 E 1 21101 15 2112000 2023 21010201 001</t>
  </si>
  <si>
    <t>12 31111 6 M15 ECO21 216 E 1 21101 15 2112000 2023 21010201 001 001</t>
  </si>
  <si>
    <t>12 31111 6 M15 ECO21 216 E 1 21401 15 2112000 2023</t>
  </si>
  <si>
    <t>12 31111 6 M15 ECO21 216 E 1 21401 15 2112000 2023 21010201</t>
  </si>
  <si>
    <t>12 31111 6 M15 ECO21 216 E 1 21401 15 2112000 2023 21010201 001</t>
  </si>
  <si>
    <t>12 31111 6 M15 ECO21 216 E 1 21401 15 2112000 2023 21010201 001 001</t>
  </si>
  <si>
    <t>12 31111 6 M15 EDU20 256 E 1 11301 15 2111100 2023</t>
  </si>
  <si>
    <t>12 31111 6 M15 EDU20 256 E 1 11301 15 2111100 2023 20010101</t>
  </si>
  <si>
    <t>12 31111 6 M15 EDU20 256 E 1 11301 15 2111100 2023 20010101 001</t>
  </si>
  <si>
    <t>12 31111 6 M15 EDU20 256 E 1 11301 15 2111100 2023 20010101 001 001</t>
  </si>
  <si>
    <t>12 31111 6 M15 EDU20 256 E 1 11302 15 2111100 2023</t>
  </si>
  <si>
    <t>12 31111 6 M15 EDU20 256 E 1 11302 15 2111100 2023 20010101</t>
  </si>
  <si>
    <t>12 31111 6 M15 EDU20 256 E 1 11302 15 2111100 2023 20010101 001</t>
  </si>
  <si>
    <t>12 31111 6 M15 EDU20 256 E 1 11302 15 2111100 2023 20010101 001 001</t>
  </si>
  <si>
    <t>12 31111 6 M15 EDU20 256 E 1 13201 15 2111100 2023</t>
  </si>
  <si>
    <t>12 31111 6 M15 EDU20 256 E 1 13201 15 2111100 2023 20010102</t>
  </si>
  <si>
    <t>12 31111 6 M15 EDU20 256 E 1 13201 15 2111100 2023 20010102 001</t>
  </si>
  <si>
    <t>12 31111 6 M15 EDU20 256 E 1 13201 15 2111100 2023 20010102 001 001</t>
  </si>
  <si>
    <t>12 31111 6 M15 EDU20 256 E 1 13202 15 2111100 2023</t>
  </si>
  <si>
    <t>12 31111 6 M15 EDU20 256 E 1 13202 15 2111100 2023 20010102</t>
  </si>
  <si>
    <t>12 31111 6 M15 EDU20 256 E 1 13202 15 2111100 2023 20010102 001</t>
  </si>
  <si>
    <t>12 31111 6 M15 EDU20 256 E 1 13202 15 2111100 2023 20010102 001 001</t>
  </si>
  <si>
    <t>12 31111 6 M15 EDU20 256 E 1 13407 15 2111100 2023</t>
  </si>
  <si>
    <t>12 31111 6 M15 EDU20 256 E 1 13407 15 2111100 2023 20010103</t>
  </si>
  <si>
    <t>12 31111 6 M15 EDU20 256 E 1 13407 15 2111100 2023 20010103 001</t>
  </si>
  <si>
    <t>12 31111 6 M15 EDU20 256 E 1 13407 15 2111100 2023 20010103 001 001</t>
  </si>
  <si>
    <t>12 31111 6 M15 EDU20 256 E 1 14104 15 2111100 2023</t>
  </si>
  <si>
    <t>12 31111 6 M15 EDU20 256 E 1 14104 15 2111100 2023 20010103</t>
  </si>
  <si>
    <t>12 31111 6 M15 EDU20 256 E 1 14104 15 2111100 2023 20010103 001</t>
  </si>
  <si>
    <t>12 31111 6 M15 EDU20 256 E 1 14104 15 2111100 2023 20010103 001 001</t>
  </si>
  <si>
    <t>12 31111 6 M15 EDU20 256 E 1 21101 15 2112000 2023</t>
  </si>
  <si>
    <t>12 31111 6 M15 EDU20 256 E 1 21101 15 2112000 2023 20010103</t>
  </si>
  <si>
    <t>12 31111 6 M15 EDU20 256 E 1 21101 15 2112000 2023 20010103 001</t>
  </si>
  <si>
    <t>12 31111 6 M15 EDU20 256 E 1 21101 15 2112000 2023 20010103 001 001</t>
  </si>
  <si>
    <t>12 31111 6 M15 EDU20 256 E 1 21401 15 2112000 2023</t>
  </si>
  <si>
    <t>12 31111 6 M15 EDU20 256 E 1 21401 15 2112000 2023 20010103</t>
  </si>
  <si>
    <t>12 31111 6 M15 EDU20 256 E 1 21401 15 2112000 2023 20010103 001</t>
  </si>
  <si>
    <t>12 31111 6 M15 EDU20 256 E 1 21401 15 2112000 2023 20010103 001 001</t>
  </si>
  <si>
    <t>12 31111 6 M15 MUJ22 263 E 1 11302 15 2111100 2023</t>
  </si>
  <si>
    <t>12 31111 6 M15 MUJ22 263 E 1 11302 15 2111100 2023 22010102</t>
  </si>
  <si>
    <t>12 31111 6 M15 MUJ22 263 E 1 11302 15 2111100 2023 22010102 001</t>
  </si>
  <si>
    <t>12 31111 6 M15 MUJ22 263 E 1 11302 15 2111100 2023 22010102 001 001</t>
  </si>
  <si>
    <t>12 31111 6 M15 MUJ22 263 E 1 13201 15 2111100 2023</t>
  </si>
  <si>
    <t>12 31111 6 M15 MUJ22 263 E 1 13201 15 2111100 2023 22010201</t>
  </si>
  <si>
    <t>12 31111 6 M15 MUJ22 263 E 1 13201 15 2111100 2023 22010201 001</t>
  </si>
  <si>
    <t>12 31111 6 M15 MUJ22 263 E 1 13201 15 2111100 2023 22010201 001 001</t>
  </si>
  <si>
    <t>12 31111 6 M15 MUJ22 263 E 1 13202 15 2111100 2023</t>
  </si>
  <si>
    <t>12 31111 6 M15 MUJ22 263 E 1 13202 15 2111100 2023 22010202</t>
  </si>
  <si>
    <t>12 31111 6 M15 MUJ22 263 E 1 13202 15 2111100 2023 22010202 001</t>
  </si>
  <si>
    <t>12 31111 6 M15 MUJ22 263 E 1 13202 15 2111100 2023 22010202 001 001</t>
  </si>
  <si>
    <t>12 31111 6 M15 MUJ22 263 E 1 13407 15 2111100 2023</t>
  </si>
  <si>
    <t>12 31111 6 M15 MUJ22 263 E 1 13407 15 2111100 2023 22010203</t>
  </si>
  <si>
    <t>12 31111 6 M15 MUJ22 263 E 1 13407 15 2111100 2023 22010203 001</t>
  </si>
  <si>
    <t>12 31111 6 M15 MUJ22 263 E 1 13407 15 2111100 2023 22010203 001 001</t>
  </si>
  <si>
    <t>12 31111 6 M15 MUJ22 263 E 1 21101 15 2112000 2023</t>
  </si>
  <si>
    <t>12 31111 6 M15 MUJ22 263 E 1 21101 15 2112000 2023 22010201</t>
  </si>
  <si>
    <t>12 31111 6 M15 MUJ22 263 E 1 21101 15 2112000 2023 22010201 001</t>
  </si>
  <si>
    <t>12 31111 6 M15 MUJ22 263 E 1 21101 15 2112000 2023 22010201 001 001</t>
  </si>
  <si>
    <t>12 31111 6 M15 MUJ22 263 E 1 21401 15 2112000 2023</t>
  </si>
  <si>
    <t>12 31111 6 M15 MUJ22 263 E 1 21401 15 2112000 2023 22010201</t>
  </si>
  <si>
    <t>12 31111 6 M15 MUJ22 263 E 1 21401 15 2112000 2023 22010201 001</t>
  </si>
  <si>
    <t>12 31111 6 M15 MUJ22 263 E 1 21401 15 2112000 2023 22010201 001 001</t>
  </si>
  <si>
    <t>12 31111 6 M15 PLA18 181 E 1 11302 15 2111100 2023</t>
  </si>
  <si>
    <t>12 31111 6 M15 PLA18 181 E 1 11302 15 2111100 2023 18010101</t>
  </si>
  <si>
    <t>12 31111 6 M15 PLA18 181 E 1 11302 15 2111100 2023 18010101 001</t>
  </si>
  <si>
    <t>12 31111 6 M15 PLA18 181 E 1 11302 15 2111100 2023 18010101 001 001</t>
  </si>
  <si>
    <t>12 31111 6 M15 PLA18 181 E 1 13201 15 2111100 2023</t>
  </si>
  <si>
    <t>12 31111 6 M15 PLA18 181 E 1 13201 15 2111100 2023 18010102</t>
  </si>
  <si>
    <t>12 31111 6 M15 PLA18 181 E 1 13201 15 2111100 2023 18010102 001</t>
  </si>
  <si>
    <t>12 31111 6 M15 PLA18 181 E 1 13201 15 2111100 2023 18010102 001 001</t>
  </si>
  <si>
    <t>12 31111 6 M15 PLA18 181 E 1 13202 15 2111100 2023</t>
  </si>
  <si>
    <t>12 31111 6 M15 PLA18 181 E 1 13202 15 2111100 2023 18010102</t>
  </si>
  <si>
    <t>12 31111 6 M15 PLA18 181 E 1 13202 15 2111100 2023 18010102 001</t>
  </si>
  <si>
    <t>12 31111 6 M15 PLA18 181 E 1 13202 15 2111100 2023 18010102 001 001</t>
  </si>
  <si>
    <t>12 31111 6 M15 PLA18 181 E 1 13407 15 2111100 2023</t>
  </si>
  <si>
    <t>12 31111 6 M15 PLA18 181 E 1 13407 15 2111100 2023 18010101</t>
  </si>
  <si>
    <t>12 31111 6 M15 PLA18 181 E 1 13407 15 2111100 2023 18010101 001</t>
  </si>
  <si>
    <t>12 31111 6 M15 PLA18 181 E 1 13407 15 2111100 2023 18010101 001 001</t>
  </si>
  <si>
    <t>12 31111 6 M15 PLA18 181 E 1 21101 15 2112000 2023</t>
  </si>
  <si>
    <t>12 31111 6 M15 PLA18 181 E 1 21101 15 2112000 2023 18010102</t>
  </si>
  <si>
    <t>12 31111 6 M15 PLA18 181 E 1 21101 15 2112000 2023 18010102 001</t>
  </si>
  <si>
    <t>12 31111 6 M15 PLA18 181 E 1 21101 15 2112000 2023 18010102 001 001</t>
  </si>
  <si>
    <t>12 31111 6 M15 PLA18 181 E 1 21401 15 2112000 2023</t>
  </si>
  <si>
    <t>12 31111 6 M15 PLA18 181 E 1 21401 15 2112000 2023 18010102</t>
  </si>
  <si>
    <t>12 31111 6 M15 PLA18 181 E 1 21401 15 2112000 2023 18010102 001</t>
  </si>
  <si>
    <t>12 31111 6 M15 PLA18 181 E 1 21401 15 2112000 2023 18010102 001 001</t>
  </si>
  <si>
    <t>12 31111 6 M15 REG11 181 E 1 11302 15 2111100 2023</t>
  </si>
  <si>
    <t>12 31111 6 M15 REG11 181 E 1 11302 15 2111100 2023 11010102</t>
  </si>
  <si>
    <t>12 31111 6 M15 REG11 181 E 1 11302 15 2111100 2023 11010102 001</t>
  </si>
  <si>
    <t>12 31111 6 M15 REG11 181 E 1 11302 15 2111100 2023 11010102 001 001</t>
  </si>
  <si>
    <t>12 31111 6 M15 REG11 181 E 1 13201 15 2111100 2023</t>
  </si>
  <si>
    <t>12 31111 6 M15 REG11 181 E 1 13201 15 2111100 2023 11010103</t>
  </si>
  <si>
    <t>12 31111 6 M15 REG11 181 E 1 13201 15 2111100 2023 11010103 001</t>
  </si>
  <si>
    <t>12 31111 6 M15 REG11 181 E 1 13201 15 2111100 2023 11010103 001 001</t>
  </si>
  <si>
    <t>12 31111 6 M15 REG11 181 E 1 13202 15 2111100 2023</t>
  </si>
  <si>
    <t>12 31111 6 M15 REG11 181 E 1 13202 15 2111100 2023 11010104</t>
  </si>
  <si>
    <t>12 31111 6 M15 REG11 181 E 1 13202 15 2111100 2023 11010104 001</t>
  </si>
  <si>
    <t>12 31111 6 M15 REG11 181 E 1 13202 15 2111100 2023 11010104 001 001</t>
  </si>
  <si>
    <t>12 31111 6 M15 REG11 181 E 1 13407 15 2111100 2023</t>
  </si>
  <si>
    <t>12 31111 6 M15 REG11 181 E 1 13407 15 2111100 2023 11010103</t>
  </si>
  <si>
    <t>12 31111 6 M15 REG11 181 E 1 13407 15 2111100 2023 11010103 001</t>
  </si>
  <si>
    <t>12 31111 6 M15 REG11 181 E 1 13407 15 2111100 2023 11010103 001 001</t>
  </si>
  <si>
    <t>12 31111 6 M15 REG11 181 E 1 21101 15 2112000 2023</t>
  </si>
  <si>
    <t>12 31111 6 M15 REG11 181 E 1 21101 15 2112000 2023 11010102</t>
  </si>
  <si>
    <t>12 31111 6 M15 REG11 181 E 1 21101 15 2112000 2023 11010102 001</t>
  </si>
  <si>
    <t>12 31111 6 M15 REG11 181 E 1 21101 15 2112000 2023 11010102 001 001</t>
  </si>
  <si>
    <t>12 31111 6 M15 REG11 181 E 1 21201 15 2112000 2023</t>
  </si>
  <si>
    <t>12 31111 6 M15 REG11 181 E 1 21201 15 2112000 2023 11010103</t>
  </si>
  <si>
    <t>12 31111 6 M15 REG11 181 E 1 21201 15 2112000 2023 11010103 001</t>
  </si>
  <si>
    <t>12 31111 6 M15 REG11 181 E 1 21201 15 2112000 2023 11010103 001 001</t>
  </si>
  <si>
    <t>12 31111 6 M15 REG11 181 E 1 21201 15 2112000 2023 11010103 001 001 001</t>
  </si>
  <si>
    <t>12 31111 6 M15 REG11 181 E 1 21401 15 2112000 2023</t>
  </si>
  <si>
    <t>12 31111 6 M15 REG11 181 E 1 21401 15 2112000 2023 11010103</t>
  </si>
  <si>
    <t>12 31111 6 M15 REG11 181 E 1 21401 15 2112000 2023 11010103 001</t>
  </si>
  <si>
    <t>12 31111 6 M15 REG11 181 E 1 21401 15 2112000 2023 11010103 001 001</t>
  </si>
  <si>
    <t>12 31111 6 M15 REG11 181 E 1 37504 15 2112000 2023</t>
  </si>
  <si>
    <t>12 31111 6 M15 REG11 181 E 1 37504 15 2112000 2023 11010103</t>
  </si>
  <si>
    <t>12 31111 6 M15 REG11 181 E 1 37504 15 2112000 2023 11010103 001</t>
  </si>
  <si>
    <t>12 31111 6 M15 REG11 181 E 1 37504 15 2112000 2023 11010103 001 001</t>
  </si>
  <si>
    <t>12 31111 6 M15 SAL15 231 E 1 11302 15 2111100 2023</t>
  </si>
  <si>
    <t>12 31111 6 M15 SAL15 231 E 1 11302 15 2111100 2023 15010102</t>
  </si>
  <si>
    <t>12 31111 6 M15 SAL15 231 E 1 11302 15 2111100 2023 15010102 001</t>
  </si>
  <si>
    <t>12 31111 6 M15 SAL15 231 E 1 11302 15 2111100 2023 15010102 001 001</t>
  </si>
  <si>
    <t>12 31111 6 M15 SAL15 231 E 1 13201 15 2111100 2023</t>
  </si>
  <si>
    <t>12 31111 6 M15 SAL15 231 E 1 13201 15 2111100 2023 15010103</t>
  </si>
  <si>
    <t>12 31111 6 M15 SAL15 231 E 1 13201 15 2111100 2023 15010103 001</t>
  </si>
  <si>
    <t>12 31111 6 M15 SAL15 231 E 1 13201 15 2111100 2023 15010103 001 001</t>
  </si>
  <si>
    <t>12 31111 6 M15 SAL15 231 E 1 13202 15 2111100 2023</t>
  </si>
  <si>
    <t>12 31111 6 M15 SAL15 231 E 1 13202 15 2111100 2023 15010104</t>
  </si>
  <si>
    <t>12 31111 6 M15 SAL15 231 E 1 13202 15 2111100 2023 15010104 001</t>
  </si>
  <si>
    <t>12 31111 6 M15 SAL15 231 E 1 13202 15 2111100 2023 15010104 001 001</t>
  </si>
  <si>
    <t>12 31111 6 M15 SAL15 231 E 1 13407 15 2111100 2023</t>
  </si>
  <si>
    <t>12 31111 6 M15 SAL15 231 E 1 13407 15 2111100 2023 15010101</t>
  </si>
  <si>
    <t>12 31111 6 M15 SAL15 231 E 1 13407 15 2111100 2023 15010101 001</t>
  </si>
  <si>
    <t>12 31111 6 M15 SAL15 231 E 1 13407 15 2111100 2023 15010101 001 001</t>
  </si>
  <si>
    <t>12 31111 6 M15 SAL15 231 E 1 21101 15 2112000 2023</t>
  </si>
  <si>
    <t>12 31111 6 M15 SAL15 231 E 1 21101 15 2112000 2023 15010102</t>
  </si>
  <si>
    <t>12 31111 6 M15 SAL15 231 E 1 21101 15 2112000 2023 15010102 001</t>
  </si>
  <si>
    <t>12 31111 6 M15 SAL15 231 E 1 21101 15 2112000 2023 15010102 001 001</t>
  </si>
  <si>
    <t>12 31111 6 M15 SAL15 231 E 1 21401 15 2112000 2023</t>
  </si>
  <si>
    <t>12 31111 6 M15 SAL15 231 E 1 21401 15 2112000 2023 15010102</t>
  </si>
  <si>
    <t>12 31111 6 M15 SAL15 231 E 1 21401 15 2112000 2023 15010102 001</t>
  </si>
  <si>
    <t>12 31111 6 M15 SAL15 231 E 1 21401 15 2112000 2023 15010102 001 001</t>
  </si>
  <si>
    <t>12 31111 6 M15 SEP13 216 E 1 11301 15 2111100 2023</t>
  </si>
  <si>
    <t>12 31111 6 M15 SEP13 216 E 1 11301 15 2111100 2023 13010101</t>
  </si>
  <si>
    <t>12 31111 6 M15 SEP13 216 E 1 11301 15 2111100 2023 13010101 001</t>
  </si>
  <si>
    <t>12 31111 6 M15 SEP13 216 E 1 11301 15 2111100 2023 13010101 001 001</t>
  </si>
  <si>
    <t>12 31111 6 M15 SEP13 216 E 1 11302 15 2111100 2023</t>
  </si>
  <si>
    <t>12 31111 6 M15 SEP13 216 E 1 11302 15 2111100 2023 13010101</t>
  </si>
  <si>
    <t>12 31111 6 M15 SEP13 216 E 1 11302 15 2111100 2023 13010101 001</t>
  </si>
  <si>
    <t>12 31111 6 M15 SEP13 216 E 1 11302 15 2111100 2023 13010101 001 001</t>
  </si>
  <si>
    <t>12 31111 6 M15 SEP13 216 E 1 13201 15 2111100 2023</t>
  </si>
  <si>
    <t>12 31111 6 M15 SEP13 216 E 1 13201 15 2111100 2023 13010102</t>
  </si>
  <si>
    <t>12 31111 6 M15 SEP13 216 E 1 13201 15 2111100 2023 13010102 001</t>
  </si>
  <si>
    <t>12 31111 6 M15 SEP13 216 E 1 13201 15 2111100 2023 13010102 001 001</t>
  </si>
  <si>
    <t>12 31111 6 M15 SEP13 216 E 1 13202 15 2111100 2023</t>
  </si>
  <si>
    <t>12 31111 6 M15 SEP13 216 E 1 13202 15 2111100 2023 13010102</t>
  </si>
  <si>
    <t>12 31111 6 M15 SEP13 216 E 1 13202 15 2111100 2023 13010102 001</t>
  </si>
  <si>
    <t>12 31111 6 M15 SEP13 216 E 1 13202 15 2111100 2023 13010102 001 001</t>
  </si>
  <si>
    <t>12 31111 6 M15 SEP13 216 E 1 13407 15 2111100 2023</t>
  </si>
  <si>
    <t>12 31111 6 M15 SEP13 216 E 1 13407 15 2111100 2023 13010103</t>
  </si>
  <si>
    <t>12 31111 6 M15 SEP13 216 E 1 13407 15 2111100 2023 13010103 001</t>
  </si>
  <si>
    <t>12 31111 6 M15 SEP13 216 E 1 13407 15 2111100 2023 13010103 001 001</t>
  </si>
  <si>
    <t>12 31111 6 M15 SEP13 216 E 1 14104 15 2111100 2023</t>
  </si>
  <si>
    <t>12 31111 6 M15 SEP13 216 E 1 14104 15 2111100 2023 13010102</t>
  </si>
  <si>
    <t>12 31111 6 M15 SEP13 216 E 1 14104 15 2111100 2023 13010102 001</t>
  </si>
  <si>
    <t>12 31111 6 M15 SEP13 216 E 1 14104 15 2111100 2023 13010102 001 001</t>
  </si>
  <si>
    <t>12 31111 6 M15 SEP13 216 E 1 21101 15 2112000 2023</t>
  </si>
  <si>
    <t>12 31111 6 M15 SEP13 216 E 1 21101 15 2112000 2023 13010103</t>
  </si>
  <si>
    <t>12 31111 6 M15 SEP13 216 E 1 21101 15 2112000 2023 13010103 001</t>
  </si>
  <si>
    <t>12 31111 6 M15 SEP13 216 E 1 21101 15 2112000 2023 13010103 001 001</t>
  </si>
  <si>
    <t>12 31111 6 M15 SEP13 216 E 1 21401 15 2112000 2023</t>
  </si>
  <si>
    <t>12 31111 6 M15 SEP13 216 E 1 21401 15 2112000 2023 13010102</t>
  </si>
  <si>
    <t>12 31111 6 M15 SEP13 216 E 1 21401 15 2112000 2023 13010102 001</t>
  </si>
  <si>
    <t>12 31111 6 M15 SEP13 216 E 1 24901 15 2112000 2023</t>
  </si>
  <si>
    <t>12 31111 6 M15 SEP13 216 E 1 24901 15 2112000 2023 13010107</t>
  </si>
  <si>
    <t>12 31111 6 M15 SEP13 216 E 1 24901 15 2112000 2023 13010107 001</t>
  </si>
  <si>
    <t>12 31111 6 M15 SEP13 216 E 1 24901 15 2112000 2023 13010107 001 003</t>
  </si>
  <si>
    <t>12 31111 6 M15 SEP13 216 E 1 26102 15 2112000 2023</t>
  </si>
  <si>
    <t>12 31111 6 M15 SEP13 216 E 1 26102 15 2112000 2023 13010102</t>
  </si>
  <si>
    <t>12 31111 6 M15 SEP13 216 E 1 26102 15 2112000 2023 13010102 001</t>
  </si>
  <si>
    <t>12 31111 6 M15 SEP13 216 E 1 26102 15 2112000 2023 13010102 001 001</t>
  </si>
  <si>
    <t>12 31111 6 M15 SEP13 216 E 1 29601 15 2112000 2023</t>
  </si>
  <si>
    <t>12 31111 6 M15 SEP13 216 E 1 29601 15 2112000 2023 13010107</t>
  </si>
  <si>
    <t>12 31111 6 M15 SEP13 216 E 1 29601 15 2112000 2023 13010107 001</t>
  </si>
  <si>
    <t>12 31111 6 M15 SEP13 216 E 1 29601 15 2112000 2023 13010107 001 001</t>
  </si>
  <si>
    <t>12 31111 6 M15 SEP13 216 E 1 31101 15 2112000 2023</t>
  </si>
  <si>
    <t>12 31111 6 M15 SEP13 216 E 1 31101 15 2112000 2023 13010107</t>
  </si>
  <si>
    <t>12 31111 6 M15 SEP13 216 E 1 31101 15 2112000 2023 13010107 001</t>
  </si>
  <si>
    <t>12 31111 6 M15 SEP13 216 E 1 31101 15 2112000 2023 13010107 001 001</t>
  </si>
  <si>
    <t>12 31111 6 M15 SEP13 216 E 1 32502 15 2112000 2023</t>
  </si>
  <si>
    <t>12 31111 6 M15 SEP13 216 E 1 32502 15 2112000 2023 13010106</t>
  </si>
  <si>
    <t>12 31111 6 M15 SEP13 216 E 1 32502 15 2112000 2023 13010106 001</t>
  </si>
  <si>
    <t>12 31111 6 M15 SEP13 216 E 1 32502 15 2112000 2023 13010106 001 001</t>
  </si>
  <si>
    <t>12 31111 6 M15 SEP13 216 E 1 32601 15 2112000 2023</t>
  </si>
  <si>
    <t>12 31111 6 M15 SEP13 216 E 1 32601 15 2112000 2023 13010106</t>
  </si>
  <si>
    <t>12 31111 6 M15 SEP13 216 E 1 32601 15 2112000 2023 13010106 001</t>
  </si>
  <si>
    <t>12 31111 6 M15 SEP13 216 E 1 32601 15 2112000 2023 13010106 001 001</t>
  </si>
  <si>
    <t>12 31111 6 M15 SEP13 216 E 1 35501 15 2112000 2023</t>
  </si>
  <si>
    <t>12 31111 6 M15 SEP13 216 E 1 35501 15 2112000 2023 13010105</t>
  </si>
  <si>
    <t>12 31111 6 M15 SEP13 216 E 1 35501 15 2112000 2023 13010105 001</t>
  </si>
  <si>
    <t>12 31111 6 M15 SEP13 216 E 1 35501 15 2112000 2023 13010105 001 001</t>
  </si>
  <si>
    <t>12 31111 6 M15 SEP13 216 E 2 56701 15 2222300 2023</t>
  </si>
  <si>
    <t>12 31111 6 M15 SEP13 216 E 2 56701 15 2222300 2023 13010105</t>
  </si>
  <si>
    <t>12 31111 6 M15 SEP13 216 E 2 56701 15 2222300 2023 13010105 001</t>
  </si>
  <si>
    <t>12 31111 6 M15 SEP13 216 E 2 56701 15 2222300 2023 13010105 001 001</t>
  </si>
  <si>
    <t>12 31111 6 M15 SEP13 216 E 2 56701 15 2222300 2023 13010105 001 001 001</t>
  </si>
  <si>
    <t>12 31111 6 M15 SEP13 216 E 2 56902 15 2222300 2023</t>
  </si>
  <si>
    <t>12 31111 6 M15 SEP13 216 E 2 56902 15 2222300 2023 13010105</t>
  </si>
  <si>
    <t>12 31111 6 M15 SEP13 216 E 2 56902 15 2222300 2023 13010105 001</t>
  </si>
  <si>
    <t>12 31111 6 M15 SEP13 216 E 2 56902 15 2222300 2023 13010105 001 001</t>
  </si>
  <si>
    <t>12 31111 6 M15 SEP13 216 E 2 56902 15 2222300 2023 13010105 001 001 001</t>
  </si>
  <si>
    <t>12 31111 6 M15 DEL32 173 I 1 11302 25 2111100 2023</t>
  </si>
  <si>
    <t>12 31111 6 M15 DEL32 173 I 1 11302 25 2111100 2023 32010101</t>
  </si>
  <si>
    <t>12 31111 6 M15 DEL32 173 I 1 11302 25 2111100 2023 32010101 003</t>
  </si>
  <si>
    <t>12 31111 6 M15 DEL32 173 I 1 11302 25 2111100 2023 32010101 003 001</t>
  </si>
  <si>
    <t>12 31111 6 M15 DEL32 173 I 1 13201 25 2111100 2023</t>
  </si>
  <si>
    <t>12 31111 6 M15 DEL32 173 I 1 13201 25 2111100 2023 32010102</t>
  </si>
  <si>
    <t>12 31111 6 M15 DEL32 173 I 1 13201 25 2111100 2023 32010102 003</t>
  </si>
  <si>
    <t>12 31111 6 M15 DEL32 173 I 1 13201 25 2111100 2023 32010102 003 001</t>
  </si>
  <si>
    <t>12 31111 6 M15 DEL32 173 I 1 13202 25 2111100 2023</t>
  </si>
  <si>
    <t>12 31111 6 M15 DEL32 173 I 1 13202 25 2111100 2023 32010102</t>
  </si>
  <si>
    <t>12 31111 6 M15 DEL32 173 I 1 13202 25 2111100 2023 32010102 003</t>
  </si>
  <si>
    <t>12 31111 6 M15 DEL32 173 I 1 13202 25 2111100 2023 32010102 003 001</t>
  </si>
  <si>
    <t>12 31111 6 M15 DEL32 173 I 1 13407 25 2111100 2023</t>
  </si>
  <si>
    <t>12 31111 6 M15 DEL32 173 I 1 13407 25 2111100 2023 32010103</t>
  </si>
  <si>
    <t>12 31111 6 M15 DEL32 173 I 1 13407 25 2111100 2023 32010103 003</t>
  </si>
  <si>
    <t>12 31111 6 M15 DEL32 173 I 1 13407 25 2111100 2023 32010103 003 001</t>
  </si>
  <si>
    <t>12 31111 6 M15 DEL32 173 I 1 21401 25 2112000 2023</t>
  </si>
  <si>
    <t>12 31111 6 M15 DEL32 173 I 1 21401 25 2112000 2023 32010103</t>
  </si>
  <si>
    <t>12 31111 6 M15 DEL32 173 I 1 21401 25 2112000 2023 32010103 003</t>
  </si>
  <si>
    <t>12 31111 6 M15 DEL32 173 I 1 21401 25 2112000 2023 32010103 003 001</t>
  </si>
  <si>
    <t>12 31111 6 M15 DEL32 173 I 1 37504 25 2112000 2023</t>
  </si>
  <si>
    <t>12 31111 6 M15 DEL32 173 I 1 37504 25 2112000 2023 32010103</t>
  </si>
  <si>
    <t>12 31111 6 M15 DEL32 173 I 1 37504 25 2112000 2023 32010103 003</t>
  </si>
  <si>
    <t>12 31111 6 M15 DEL32 173 I 1 37504 25 2112000 2023 32010103 003 001</t>
  </si>
  <si>
    <t>12 31111 6 M15 PRO30 172 I 1 11302 25 2111100 2023</t>
  </si>
  <si>
    <t>12 31111 6 M15 PRO30 172 I 1 11302 25 2111100 2023 30010101</t>
  </si>
  <si>
    <t>12 31111 6 M15 PRO30 172 I 1 11302 25 2111100 2023 30010101 003</t>
  </si>
  <si>
    <t>12 31111 6 M15 PRO30 172 I 1 11302 25 2111100 2023 30010101 003 001</t>
  </si>
  <si>
    <t>12 31111 6 M15 PRO30 172 I 1 13201 25 2111100 2023</t>
  </si>
  <si>
    <t>12 31111 6 M15 PRO30 172 I 1 13201 25 2111100 2023 30010102</t>
  </si>
  <si>
    <t>12 31111 6 M15 PRO30 172 I 1 13201 25 2111100 2023 30010102 003</t>
  </si>
  <si>
    <t>12 31111 6 M15 PRO30 172 I 1 13201 25 2111100 2023 30010102 003 001</t>
  </si>
  <si>
    <t>12 31111 6 M15 PRO30 172 I 1 13202 25 2111100 2023</t>
  </si>
  <si>
    <t>12 31111 6 M15 PRO30 172 I 1 13202 25 2111100 2023 30010102</t>
  </si>
  <si>
    <t>12 31111 6 M15 PRO30 172 I 1 13202 25 2111100 2023 30010102 003</t>
  </si>
  <si>
    <t>12 31111 6 M15 PRO30 172 I 1 13202 25 2111100 2023 30010102 003 001</t>
  </si>
  <si>
    <t>12 31111 6 M15 PRO30 172 I 1 13407 25 2111100 2023</t>
  </si>
  <si>
    <t>12 31111 6 M15 PRO30 172 I 1 13407 25 2111100 2023 30010103</t>
  </si>
  <si>
    <t>12 31111 6 M15 PRO30 172 I 1 13407 25 2111100 2023 30010103 003</t>
  </si>
  <si>
    <t>12 31111 6 M15 PRO30 172 I 1 13407 25 2111100 2023 30010103 003 001</t>
  </si>
  <si>
    <t>12 31111 6 M15 PRO30 172 I 1 21101 25 2112000 2023</t>
  </si>
  <si>
    <t>12 31111 6 M15 PRO30 172 I 1 21101 25 2112000 2023 30010103</t>
  </si>
  <si>
    <t>12 31111 6 M15 PRO30 172 I 1 21101 25 2112000 2023 30010103 003</t>
  </si>
  <si>
    <t>12 31111 6 M15 PRO30 172 I 1 21101 25 2112000 2023 30010103 003 001</t>
  </si>
  <si>
    <t>12 31111 6 M15 PRO30 172 I 1 21401 25 2112000 2023</t>
  </si>
  <si>
    <t>12 31111 6 M15 PRO30 172 I 1 21401 25 2112000 2023 30010103</t>
  </si>
  <si>
    <t>12 31111 6 M15 PRO30 172 I 1 21401 25 2112000 2023 30010103 003</t>
  </si>
  <si>
    <t>12 31111 6 M15 PRO30 172 I 1 21401 25 2112000 2023 30010103 003 001</t>
  </si>
  <si>
    <t>12 31111 6 M15 PRO30 172 I 1 26102 25 2112000 2023</t>
  </si>
  <si>
    <t>12 31111 6 M15 PRO30 172 I 1 26102 25 2112000 2023 30010101</t>
  </si>
  <si>
    <t>12 31111 6 M15 PRO30 172 I 1 26102 25 2112000 2023 30010101 003</t>
  </si>
  <si>
    <t>12 31111 6 M15 PRO30 172 I 1 26102 25 2112000 2023 30010101 003 001</t>
  </si>
  <si>
    <t>12 31111 6 M15 PRO30 172 I 1 27101 25 2112000 2023</t>
  </si>
  <si>
    <t>12 31111 6 M15 PRO30 172 I 1 27101 25 2112000 2023 30010101</t>
  </si>
  <si>
    <t>12 31111 6 M15 PRO30 172 I 1 27101 25 2112000 2023 30010101 003</t>
  </si>
  <si>
    <t>12 31111 6 M15 PRO30 172 I 1 27101 25 2112000 2023 30010101 003 001</t>
  </si>
  <si>
    <t>12 31111 6 M15 PRO30 172 I 1 29601 25 2112000 2023</t>
  </si>
  <si>
    <t>12 31111 6 M15 PRO30 172 I 1 29601 25 2112000 2023 30010101</t>
  </si>
  <si>
    <t>12 31111 6 M15 PRO30 172 I 1 29601 25 2112000 2023 30010101 003</t>
  </si>
  <si>
    <t>12 31111 6 M15 PRO30 172 I 1 29601 25 2112000 2023 30010101 003 001</t>
  </si>
  <si>
    <t>12 31111 6 M15 PRO30 172 I 1 29601 25 2112000 2023 30010101 003 002</t>
  </si>
  <si>
    <t>12 31111 6 M15 PRO30 172 I 1 35501 25 2112000 2023</t>
  </si>
  <si>
    <t>12 31111 6 M15 PRO30 172 I 1 35501 25 2112000 2023 30010101</t>
  </si>
  <si>
    <t>12 31111 6 M15 PRO30 172 I 1 35501 25 2112000 2023 30010101 003</t>
  </si>
  <si>
    <t>12 31111 6 M15 PRO30 172 I 1 35501 25 2112000 2023 30010101 003 001</t>
  </si>
  <si>
    <t>12 31111 6 M15 PRO30 172 I 1 35801 25 2112000 2023</t>
  </si>
  <si>
    <t>12 31111 6 M15 PRO30 172 I 1 35801 25 2112000 2023 30010101</t>
  </si>
  <si>
    <t>12 31111 6 M15 PRO30 172 I 1 35801 25 2112000 2023 30010101 003</t>
  </si>
  <si>
    <t>12 31111 6 M15 PRO30 172 I 1 35801 25 2112000 2023 30010101 003 002</t>
  </si>
  <si>
    <t>12 31111 6 M15 PRO30 172 I 1 37504 25 2112000 2023</t>
  </si>
  <si>
    <t>12 31111 6 M15 PRO30 172 I 1 37504 25 2112000 2023 30010103</t>
  </si>
  <si>
    <t>12 31111 6 M15 PRO30 172 I 1 37504 25 2112000 2023 30010103 003</t>
  </si>
  <si>
    <t>12 31111 6 M15 PRO30 172 I 1 37504 25 2112000 2023 30010103 003 001</t>
  </si>
  <si>
    <t>12 31111 6 M15 PRO30 172 I 2 54101 25 2222300 2023</t>
  </si>
  <si>
    <t>12 31111 6 M15 PRO30 172 I 2 54101 25 2222300 2023 30010101</t>
  </si>
  <si>
    <t>12 31111 6 M15 PRO30 172 I 2 54101 25 2222300 2023 30010101 001</t>
  </si>
  <si>
    <t>12 31111 6 M15 PRO30 172 I 2 54101 25 2222300 2023 30010101 001 001</t>
  </si>
  <si>
    <t>12 31111 6 M15 SEG29 171 I 1 11302 25 2111100 2023</t>
  </si>
  <si>
    <t>12 31111 6 M15 SEG29 171 I 1 11302 25 2111100 2023 29010101</t>
  </si>
  <si>
    <t>12 31111 6 M15 SEG29 171 I 1 11302 25 2111100 2023 29010101 003</t>
  </si>
  <si>
    <t>12 31111 6 M15 SEG29 171 I 1 11302 25 2111100 2023 29010101 003 001</t>
  </si>
  <si>
    <t>12 31111 6 M15 SEG29 171 I 1 13201 25 2111100 2023</t>
  </si>
  <si>
    <t>12 31111 6 M15 SEG29 171 I 1 13201 25 2111100 2023 29010102</t>
  </si>
  <si>
    <t>12 31111 6 M15 SEG29 171 I 1 13201 25 2111100 2023 29010102 003</t>
  </si>
  <si>
    <t>12 31111 6 M15 SEG29 171 I 1 13201 25 2111100 2023 29010102 003 001</t>
  </si>
  <si>
    <t>12 31111 6 M15 SEG29 171 I 1 13202 25 2111100 2023</t>
  </si>
  <si>
    <t>12 31111 6 M15 SEG29 171 I 1 13202 25 2111100 2023 29010102</t>
  </si>
  <si>
    <t>12 31111 6 M15 SEG29 171 I 1 13202 25 2111100 2023 29010102 003</t>
  </si>
  <si>
    <t>12 31111 6 M15 SEG29 171 I 1 13202 25 2111100 2023 29010102 003 001</t>
  </si>
  <si>
    <t>12 31111 6 M15 SEG29 171 I 1 13407 25 2111100 2023</t>
  </si>
  <si>
    <t>12 31111 6 M15 SEG29 171 I 1 13407 25 2111100 2023 29010103</t>
  </si>
  <si>
    <t>12 31111 6 M15 SEG29 171 I 1 13407 25 2111100 2023 29010103 003</t>
  </si>
  <si>
    <t>12 31111 6 M15 SEG29 171 I 1 13407 25 2111100 2023 29010103 003 001</t>
  </si>
  <si>
    <t>12 31111 6 M15 SEG29 171 I 1 21101 25 2112000 2023</t>
  </si>
  <si>
    <t>12 31111 6 M15 SEG29 171 I 1 21101 25 2112000 2023 29010203</t>
  </si>
  <si>
    <t>12 31111 6 M15 SEG29 171 I 1 21101 25 2112000 2023 29010203 003</t>
  </si>
  <si>
    <t>12 31111 6 M15 SEG29 171 I 1 21101 25 2112000 2023 29010203 003 001</t>
  </si>
  <si>
    <t>12 31111 6 M15 SEG29 171 I 1 21401 25 2112000 2023</t>
  </si>
  <si>
    <t>12 31111 6 M15 SEG29 171 I 1 21401 25 2112000 2023 29010102</t>
  </si>
  <si>
    <t>12 31111 6 M15 SEG29 171 I 1 21401 25 2112000 2023 29010102 003</t>
  </si>
  <si>
    <t>12 31111 6 M15 SEG29 171 I 1 21401 25 2112000 2023 29010102 003 001</t>
  </si>
  <si>
    <t>12 31111 6 M15 SEG29 171 I 1 26102 25 2112000 2023</t>
  </si>
  <si>
    <t>12 31111 6 M15 SEG29 171 I 1 26102 25 2112000 2023 29010103</t>
  </si>
  <si>
    <t>12 31111 6 M15 SEG29 171 I 1 26102 25 2112000 2023 29010103 003</t>
  </si>
  <si>
    <t>12 31111 6 M15 SEG29 171 I 1 26102 25 2112000 2023 29010103 003 001</t>
  </si>
  <si>
    <t>12 31111 6 M15 SEG29 171 I 1 27101 25 2112000 2023</t>
  </si>
  <si>
    <t>12 31111 6 M15 SEG29 171 I 1 27101 25 2112000 2023 29010103</t>
  </si>
  <si>
    <t>12 31111 6 M15 SEG29 171 I 1 27101 25 2112000 2023 29010103 003</t>
  </si>
  <si>
    <t>12 31111 6 M15 SEG29 171 I 1 27101 25 2112000 2023 29010103 003 001</t>
  </si>
  <si>
    <t>12 31111 6 M15 SEG29 171 I 1 29601 25 2112000 2023</t>
  </si>
  <si>
    <t>12 31111 6 M15 SEG29 171 I 1 29601 25 2112000 2023 29010201</t>
  </si>
  <si>
    <t>12 31111 6 M15 SEG29 171 I 1 29601 25 2112000 2023 29010201 003</t>
  </si>
  <si>
    <t>12 31111 6 M15 SEG29 171 I 1 29601 25 2112000 2023 29010201 003 001</t>
  </si>
  <si>
    <t>12 31111 6 M15 SEG29 171 I 1 29601 25 2112000 2023 29010201 003 002</t>
  </si>
  <si>
    <t>12 31111 6 M15 SEG29 171 I 1 31101 25 2112000 2023</t>
  </si>
  <si>
    <t>12 31111 6 M15 SEG29 171 I 1 31101 25 2112000 2023 29010104</t>
  </si>
  <si>
    <t>12 31111 6 M15 SEG29 171 I 1 31101 25 2112000 2023 29010104 003</t>
  </si>
  <si>
    <t>12 31111 6 M15 SEG29 171 I 1 31101 25 2112000 2023 29010104 003 001</t>
  </si>
  <si>
    <t>12 31111 6 M15 SEG29 171 I 1 31102 25 2112000 2023</t>
  </si>
  <si>
    <t>12 31111 6 M15 SEG29 171 I 1 31102 25 2112000 2023 29010201</t>
  </si>
  <si>
    <t>12 31111 6 M15 SEG29 171 I 1 31102 25 2112000 2023 29010201 003</t>
  </si>
  <si>
    <t>12 31111 6 M15 SEG29 171 I 1 31102 25 2112000 2023 29010201 003 001</t>
  </si>
  <si>
    <t>12 31111 6 M15 SEG29 171 I 1 31401 25 2112000 2023</t>
  </si>
  <si>
    <t>12 31111 6 M15 SEG29 171 I 1 31401 25 2112000 2023 29010203</t>
  </si>
  <si>
    <t>12 31111 6 M15 SEG29 171 I 1 31401 25 2112000 2023 29010203 003</t>
  </si>
  <si>
    <t>12 31111 6 M15 SEG29 171 I 1 31401 25 2112000 2023 29010203 003 001</t>
  </si>
  <si>
    <t>12 31111 6 M15 SEG29 171 I 1 35501 25 2112000 2023</t>
  </si>
  <si>
    <t>12 31111 6 M15 SEG29 171 I 1 35501 25 2112000 2023 29010101</t>
  </si>
  <si>
    <t>12 31111 6 M15 SEG29 171 I 1 35501 25 2112000 2023 29010101 003</t>
  </si>
  <si>
    <t>12 31111 6 M15 SEG29 171 I 1 35501 25 2112000 2023 29010101 003 001</t>
  </si>
  <si>
    <t>12 31111 6 M15 SEG29 171 I 1 37504 25 2112000 2023</t>
  </si>
  <si>
    <t>12 31111 6 M15 SEG29 171 I 1 37504 25 2112000 2023 29010202</t>
  </si>
  <si>
    <t>12 31111 6 M15 SEG29 171 I 1 37504 25 2112000 2023 29010202 003</t>
  </si>
  <si>
    <t>12 31111 6 M15 SEG29 171 I 1 37504 25 2112000 2023 29010202 003 001</t>
  </si>
  <si>
    <t>12 31111 6 M15 SEG29 171 I 1 39202 25 2112000 2023</t>
  </si>
  <si>
    <t>12 31111 6 M15 SEG29 171 I 1 39202 25 2112000 2023 29010101</t>
  </si>
  <si>
    <t>12 31111 6 M15 SEG29 171 I 1 39202 25 2112000 2023 29010101 003</t>
  </si>
  <si>
    <t>12 31111 6 M15 SEG29 171 I 1 39202 25 2112000 2023 29010101 003 001</t>
  </si>
  <si>
    <t>12 31111 6 M15 SEG29 171 I 1 44101 25 2151100 2023</t>
  </si>
  <si>
    <t>12 31111 6 M15 SEG29 171 I 1 44101 25 2151100 2023 29010104</t>
  </si>
  <si>
    <t>12 31111 6 M15 SEG29 171 I 1 44101 25 2151100 2023 29010202 003</t>
  </si>
  <si>
    <t>12 31111 6 M15 SEG29 171 I 1 44101 25 2151100 2023 29010202 003 001</t>
  </si>
  <si>
    <t>12 31111 6 M15 SEG29 171 I 2 54101 25 2222100 2023</t>
  </si>
  <si>
    <t>12 31111 6 M15 SEG29 171 I 2 54101 25 2222100 2023 29010103</t>
  </si>
  <si>
    <t>12 31111 6 M15 SEG29 171 I 2 54101 25 2222100 2023 29010103 001</t>
  </si>
  <si>
    <t>12 31111 6 M15 SEG29 171 I 2 54101 25 2222100 2023 29010103 001 001</t>
  </si>
  <si>
    <t>12 31111 6 M15 SEG29 171 I 2 56501 25 2222200 2023</t>
  </si>
  <si>
    <t>12 31111 6 M15 SEG29 171 I 2 56501 25 2222200 2023 29010104</t>
  </si>
  <si>
    <t>12 31111 6 M15 SEG29 171 I 2 56501 25 2222200 2023 29010104 003</t>
  </si>
  <si>
    <t>12 31111 6 M15 SEG29 171 I 2 56501 25 2222200 2023 29010104 003 001</t>
  </si>
  <si>
    <t>12 31111 6 M15 SEG29 221 I 2 61400 25 2210000 2023</t>
  </si>
  <si>
    <t>12 31111 6 M15 TRA31 173 I 1 11302 25 2111100 2023</t>
  </si>
  <si>
    <t>12 31111 6 M15 TRA31 173 I 1 11302 25 2111100 2023 31010102</t>
  </si>
  <si>
    <t>12 31111 6 M15 TRA31 173 I 1 11302 25 2111100 2023 31010102 003</t>
  </si>
  <si>
    <t>12 31111 6 M15 TRA31 173 I 1 11302 25 2111100 2023 31010102 003 001</t>
  </si>
  <si>
    <t>12 31111 6 M15 TRA31 173 I 1 13201 25 2111100 2023</t>
  </si>
  <si>
    <t>12 31111 6 M15 TRA31 173 I 1 13201 25 2111100 2023 31010103</t>
  </si>
  <si>
    <t>12 31111 6 M15 TRA31 173 I 1 13201 25 2111100 2023 31010103 003</t>
  </si>
  <si>
    <t>12 31111 6 M15 TRA31 173 I 1 13201 25 2111100 2023 31010103 003 001</t>
  </si>
  <si>
    <t>12 31111 6 M15 TRA31 173 I 1 13202 25 2111100 2023</t>
  </si>
  <si>
    <t>12 31111 6 M15 TRA31 173 I 1 13202 25 2111100 2023 31010104</t>
  </si>
  <si>
    <t>12 31111 6 M15 TRA31 173 I 1 13202 25 2111100 2023 31010104 003</t>
  </si>
  <si>
    <t>12 31111 6 M15 TRA31 173 I 1 13202 25 2111100 2023 31010104 003 001</t>
  </si>
  <si>
    <t>12 31111 6 M15 TRA31 173 I 1 13407 25 2111100 2023</t>
  </si>
  <si>
    <t>12 31111 6 M15 TRA31 173 I 1 13407 25 2111100 2023 31010105</t>
  </si>
  <si>
    <t>12 31111 6 M15 TRA31 173 I 1 13407 25 2111100 2023 31010105 003</t>
  </si>
  <si>
    <t>12 31111 6 M15 TRA31 173 I 1 13407 25 2111100 2023 31010105 003 001</t>
  </si>
  <si>
    <t>12 31111 6 M15 TRA31 173 I 1 21101 25 2112000 2023</t>
  </si>
  <si>
    <t>12 31111 6 M15 TRA31 173 I 1 21101 25 2112000 2023 31010105</t>
  </si>
  <si>
    <t>12 31111 6 M15 TRA31 173 I 1 21101 25 2112000 2023 31010105 003</t>
  </si>
  <si>
    <t>12 31111 6 M15 TRA31 173 I 1 21101 25 2112000 2023 31010105 003 001</t>
  </si>
  <si>
    <t>12 31111 6 M15 TRA31 173 I 1 21201 25 2112000 2023</t>
  </si>
  <si>
    <t>12 31111 6 M15 TRA31 173 I 1 21201 25 2112000 2023 31010105</t>
  </si>
  <si>
    <t>12 31111 6 M15 TRA31 173 I 1 21201 25 2112000 2023 31010105 003</t>
  </si>
  <si>
    <t>12 31111 6 M15 TRA31 173 I 1 21201 25 2112000 2023 31010105 003 001</t>
  </si>
  <si>
    <t>12 31111 6 M15 TRA31 173 I 1 21401 25 2112000 2023</t>
  </si>
  <si>
    <t>12 31111 6 M15 TRA31 173 I 1 21401 25 2112000 2023 31010105</t>
  </si>
  <si>
    <t>12 31111 6 M15 TRA31 173 I 1 21401 25 2112000 2023 31010105 003</t>
  </si>
  <si>
    <t>12 31111 6 M15 TRA31 173 I 1 21401 25 2112000 2023 31010105 003 001</t>
  </si>
  <si>
    <t>12 31111 6 M15 TRA31 173 I 1 24901 25 2112000 2023</t>
  </si>
  <si>
    <t>12 31111 6 M15 TRA31 173 I 124901 25 2112000 2023 31010103</t>
  </si>
  <si>
    <t>12 31111 6 M15 TRA31 173 I 1 24901 25 2112000 2023 31010103 003</t>
  </si>
  <si>
    <t>12 31111 6 M15 TRA31 173 I 1 24901 25 2112000 2023 31010103 003 004</t>
  </si>
  <si>
    <t>12 31111 6 M15 TRA31 173 I 1 26102 25 2112000 2023</t>
  </si>
  <si>
    <t>12 31111 6 M15 TRA31 173 I 1 26102 25 2112000 2023 31010106</t>
  </si>
  <si>
    <t>12 31111 6 M15 TRA31 173 I 1 26102 25 2112000 2023 31010106 003</t>
  </si>
  <si>
    <t>12 31111 6 M15 TRA31 173 I 1 26102 25 2112000 2023 31010106 003 001</t>
  </si>
  <si>
    <t>12 31111 6 M15 TRA31 173 I 1 27101 25 2112000 2023</t>
  </si>
  <si>
    <t>12 31111 6 M15 TRA31 173 I 1 27101 25 2112000 2023 31010106</t>
  </si>
  <si>
    <t>12 31111 6 M15 TRA31 173 I 1 27101 25 2112000 2023 31010106 003</t>
  </si>
  <si>
    <t>12 31111 6 M15 TRA31 173 I 1 27101 25 2112000 2023 31010106 003 001</t>
  </si>
  <si>
    <t>12 31111 6 M15 TRA31 173 I 1 29601 25 2112000 2023</t>
  </si>
  <si>
    <t>12 31111 6 M15 TRA31 173 I 1 29601 25 2112000 2023 31010106</t>
  </si>
  <si>
    <t>12 31111 6 M15 TRA31 173 I 1 29601 25 2112000 2023 31010106 003</t>
  </si>
  <si>
    <t>12 31111 6 M15 TRA31 173 I 1 29601 25 2112000 2023 31010106 003 001</t>
  </si>
  <si>
    <t>12 31111 6 M15 TRA31 173 I 1 29601 25 2112000 2023 31010106 003 002</t>
  </si>
  <si>
    <t>12 31111 6 M15 TRA31 173 I 1 35501 25 2112000 2023</t>
  </si>
  <si>
    <t>12 31111 6 M15 TRA31 173 I 1 35501 25 2112000 2023 31010106</t>
  </si>
  <si>
    <t>12 31111 6 M15 TRA31 173 I 1 35501 25 2112000 2023 31010106 003</t>
  </si>
  <si>
    <t>12 31111 6 M15 TRA31 173 I 1 35501 25 2112000 2023 31010106 003 001</t>
  </si>
  <si>
    <t>12 31111 6 M15 TRA31 173 I 1 37504 25 2112000 2023</t>
  </si>
  <si>
    <t>12 31111 6 M15 TRA31 173 I 1 37504 25 2112000 2023 31010107</t>
  </si>
  <si>
    <t>12 31111 6 M15 TRA31 173 I 1 37504 25 2112000 2023 31010107 003</t>
  </si>
  <si>
    <t>12 31111 6 M15 TRA31 173 I 1 37504 25 2112000 2023 31010107 003 001</t>
  </si>
  <si>
    <t>12 31111 6 M15 TRA31 173 I 2 51101 25 2222300 2023</t>
  </si>
  <si>
    <t>12 31111 6 M15 TRA31 173 I 2 51101 25 2222300 2023 31010107</t>
  </si>
  <si>
    <t>12 31111 6 M15 TRA31 173 I 2 51101 25 2222300 2023 31010107 001</t>
  </si>
  <si>
    <t>12 31111 6 M15 TRA31 173 I 2 51101 25 2222300 2023 31010107 001 001</t>
  </si>
  <si>
    <t>12 31111 6 M15 TRA31 173 I 2 51501 25 2222200 2023</t>
  </si>
  <si>
    <t>12 31111 6 M15 TRA31 173 I 2 51501 25 2222200 2023 31010107</t>
  </si>
  <si>
    <t>12 31111 6 M15 TRA31 173 I 2 51501 25 2222200 2023 31010107 001</t>
  </si>
  <si>
    <t>12 31111 6 M15 TRA31 173 I 2 51501 25 2222200 2023 31010107 001 001</t>
  </si>
  <si>
    <t>12 31111 6 M15 TRA31 173 I 2 54101 25 2222100 2023</t>
  </si>
  <si>
    <t>12 31111 6 M15 TRA31 173 I 2 54101 25 2222100 2023 31010107</t>
  </si>
  <si>
    <t>12 31111 6 M15 TRA31 173 I 2 54101 25 2222100 2023 31010107 001</t>
  </si>
  <si>
    <t>12 31111 6 M15 TRA31 173 I 2 54101 25 2222100 2023 31010107 001 001</t>
  </si>
  <si>
    <t>FONDO DE APORTACIONES PARA LA INFRAESTRUCTURA SOCIAL MUNICIPAL Y DE LAS DEMARCACIONES TERRITORIALES DEL DISTRITO FEDERAL (FAISM-DF)</t>
  </si>
  <si>
    <t>12 31111 6 M15 PRE01 131 E 2 58101 15 2251100</t>
  </si>
  <si>
    <t>12 31111 6 M15 PRE01 131 E 2 58101 15 2251100 2023</t>
  </si>
  <si>
    <t>12 31111 6 M15 PRE01 131 E 2 58101 15 2251100 2023 01010102</t>
  </si>
  <si>
    <t>5 1 1 1 3</t>
  </si>
  <si>
    <t>5 1 1 3 2</t>
  </si>
  <si>
    <t>5 1 1 3 4</t>
  </si>
  <si>
    <t>5 1 1 4 1</t>
  </si>
  <si>
    <t>5 1 1 8 1</t>
  </si>
  <si>
    <t>5 1 1 5 9</t>
  </si>
  <si>
    <t>5 1 2 1 1</t>
  </si>
  <si>
    <t>5 1 2 3 5</t>
  </si>
  <si>
    <t>5 1 2 1 2</t>
  </si>
  <si>
    <t>5 1 3 7 5</t>
  </si>
  <si>
    <t>5 1 2 6 1</t>
  </si>
  <si>
    <t xml:space="preserve">5 1 3 5 5 </t>
  </si>
  <si>
    <t>5 1 2 9 6</t>
  </si>
  <si>
    <t>5 1 3 2 6</t>
  </si>
  <si>
    <t>5 1 3 2 2</t>
  </si>
  <si>
    <t>5 1 3 8 2</t>
  </si>
  <si>
    <t>5 2 4 4 1</t>
  </si>
  <si>
    <t>5 6 2 2 7</t>
  </si>
  <si>
    <t>5 6 2 3 1</t>
  </si>
  <si>
    <t xml:space="preserve">5 6 1 1 3 </t>
  </si>
  <si>
    <t>5 6 1 1 2</t>
  </si>
  <si>
    <t>5 1 1 5 2</t>
  </si>
  <si>
    <t>5 1 2 2 1</t>
  </si>
  <si>
    <t>5 1 2 4 9</t>
  </si>
  <si>
    <t>5 1 3 1 1</t>
  </si>
  <si>
    <t>5 1 3 1 4</t>
  </si>
  <si>
    <t xml:space="preserve">5 1 3 2 2 </t>
  </si>
  <si>
    <t>5 1 3 7 2</t>
  </si>
  <si>
    <t>5 1 3 8 5</t>
  </si>
  <si>
    <t>5 1 5 1 1</t>
  </si>
  <si>
    <t>5 1 5 6 5</t>
  </si>
  <si>
    <t>5 1 5 8 1</t>
  </si>
  <si>
    <t>5 1 2 7 1</t>
  </si>
  <si>
    <t>5 1 3 5 8</t>
  </si>
  <si>
    <t>5 1 5 4 1</t>
  </si>
  <si>
    <t xml:space="preserve">5 1 3 1 1 </t>
  </si>
  <si>
    <t>5 1 3 9 2</t>
  </si>
  <si>
    <t>5 6 1 1 4</t>
  </si>
  <si>
    <t>5 1 3 2 5</t>
  </si>
  <si>
    <t>5 1 5 6 7</t>
  </si>
  <si>
    <t>5 1 5 6 9</t>
  </si>
  <si>
    <t>5 1 2 1 6</t>
  </si>
  <si>
    <t>5 1 3 4 1</t>
  </si>
  <si>
    <t>5 1 5 1 5</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</si>
  <si>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</si>
  <si>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</si>
  <si>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</si>
  <si>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</si>
  <si>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</si>
  <si>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</si>
  <si>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</si>
  <si>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</si>
  <si>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</si>
  <si>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</si>
  <si>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Clasificación Fuente de financiamiento</t>
  </si>
  <si>
    <t>1. NO ETIQUETADO</t>
  </si>
  <si>
    <t>2. ETIQUETADO</t>
  </si>
  <si>
    <t>PROGRAMAS PRESUPUESTARIOS</t>
  </si>
  <si>
    <t>MONTO</t>
  </si>
  <si>
    <t>Desempeño de las Funciones</t>
  </si>
  <si>
    <t>Prestación de Servicios Públicos E</t>
  </si>
  <si>
    <t>Programas de Gasto Federalizado (Gobierno Federal)</t>
  </si>
  <si>
    <t>Gasto Federalizado I</t>
  </si>
  <si>
    <t>Presupuesto de Egresos para el ejercicio Fiscal 2021.</t>
  </si>
  <si>
    <t>Clasificador por Objeto del Gasto</t>
  </si>
  <si>
    <t>SERVICIOS PERSONALES.</t>
  </si>
  <si>
    <t>REMUNERACIONES AL PERSONAL DE CARACTER PERMANENTE.</t>
  </si>
  <si>
    <t>REMUNERACIONES ADICIONALES Y ESPECIALES.</t>
  </si>
  <si>
    <t>OTRAS PRESTACIONES SOCIALES Y ECONOMICAS.</t>
  </si>
  <si>
    <t>MATERIALES Y SUMINISTROS.</t>
  </si>
  <si>
    <t>MATERIALES DE ADMINISTRACION, EMISION DE DOCUMENTOS Y ARTICULOS OFICIALES.</t>
  </si>
  <si>
    <t>MATERIALES Y ARTICULOS DE CONSTRUCCION Y DE REPARACION.</t>
  </si>
  <si>
    <t>COMBUSTIBLES, LUBRICANTES Y ADITIVOS.</t>
  </si>
  <si>
    <t>VESTUARIO, BLANCOS, PRENDAS DE PROTECCION Y ARTICULOS DEPORTIVOS.</t>
  </si>
  <si>
    <t>HERRAMIENTAS, REFACCIONES Y ACCESORIOS MENORES</t>
  </si>
  <si>
    <t>SERVICIOS GENERALES.</t>
  </si>
  <si>
    <t>SERVICIOS BASICOS.</t>
  </si>
  <si>
    <t>SERVICIOS FINANCIEROS, BANCARIOS Y COMERCIALES.</t>
  </si>
  <si>
    <t>SERVICIOS OFICIALES</t>
  </si>
  <si>
    <t>OTROS SERVICIOS GENERALES.</t>
  </si>
  <si>
    <t>TRANSFERENCIAS, ASIGNACIONES, SUBSIDIOS Y OTRAS AYUDAS.</t>
  </si>
  <si>
    <t>AYUDAS SOCIALES.</t>
  </si>
  <si>
    <t>INVERSION PUBLICA.</t>
  </si>
  <si>
    <t>OBRA PUBLICA EN BIENES DE DOMINIO PUBLICO.</t>
  </si>
  <si>
    <t xml:space="preserve">Total </t>
  </si>
  <si>
    <t>SEGURIDAD SOCIAL</t>
  </si>
  <si>
    <t>ALIMENTOS Y UTENSILIOS</t>
  </si>
  <si>
    <t>MATERIAS PRIMAS Y MATERIALES DE PRODUCCION Y COMERCIALIZACION</t>
  </si>
  <si>
    <t>SERVICIOS DE ARRENDAMIENTO</t>
  </si>
  <si>
    <t>SERVICIOS DE INSTALACION, REPARACION, MANTENIMIENTO Y CONSERVACION</t>
  </si>
  <si>
    <t>SERVICIOS DE TRASLADO Y VIATICOS</t>
  </si>
  <si>
    <t>MOBILIARIO Y EQUIPO DE ADMINISTRACION</t>
  </si>
  <si>
    <t>MAQUINARIA, OTROS EQUIPOS Y HERRAMIENTAS</t>
  </si>
  <si>
    <t>BIENES INMUEBLES</t>
  </si>
  <si>
    <t>OBRA PUBLICA EN BIENES PROPIOS</t>
  </si>
  <si>
    <t>PROYECTOS PRODUCTIVOS Y ACCIONES DE FOMENTO</t>
  </si>
  <si>
    <t>12 31111 6 M15 PRE01 131 E 2 58101 15 2251100 2023 01010102 001</t>
  </si>
  <si>
    <t>12 31111 6 M15 PRE01 131 E 2 58101 15 2251100 2023 01010102 001 001</t>
  </si>
  <si>
    <t>12 31111 6 M15 SEP13 216 E 1 29601 15 2112000 2023 13010107 001 002</t>
  </si>
  <si>
    <t>12 31111 6 M15 EDU20 256 E 1 18101 15 2111100 2023 20010103</t>
  </si>
  <si>
    <t>12 31111 6 M15 SEG29 221 I 2 61400 25 2210000 2023 29010204</t>
  </si>
  <si>
    <t>12 31111 6 M15 SEG29 221 I 2 61400 25 2210000 2023 29010204 003</t>
  </si>
  <si>
    <t>12 31111 6 M15 SEG29 221 I 2 61400 25 2210000 2023 29010204 003 001</t>
  </si>
  <si>
    <t>12 31111 6 M15 SEG29 221 I 2 61400 25 2210000 2023 29010204 003 001 001</t>
  </si>
  <si>
    <t>12 31111 6 M15 SEG29 221 I 2 61400 25 2210000 2023 29010204 003 001 001 001</t>
  </si>
  <si>
    <t>No. de beneficiarios</t>
  </si>
  <si>
    <t>No. de revisiones</t>
  </si>
  <si>
    <t>Eficientar el servicio a la ciudadania que los tramites sean mas rapido</t>
  </si>
  <si>
    <t>Numero de solicitudes atendidas / Total de solicitudes presentadas)*100</t>
  </si>
  <si>
    <t xml:space="preserve"> Archivos digitalizados / Total de archivos programados a digitalizar)*100</t>
  </si>
  <si>
    <t>Porcentaje de informes contables</t>
  </si>
  <si>
    <t>Porcentaje de declaraciones realizadas</t>
  </si>
  <si>
    <t>Llevar a cabo las declaraciones mensuales y anuales ante las instancias correspondientes</t>
  </si>
  <si>
    <t>Llevar un registro contable diario del pago de los servicios requeridos</t>
  </si>
  <si>
    <t xml:space="preserve">(Declaraciones realizados / Total de declaraciones programadas)*100 </t>
  </si>
  <si>
    <t>Declaraciones</t>
  </si>
  <si>
    <t>Porcentaje  revisiones a los trabajos propios del area</t>
  </si>
  <si>
    <t>(Número de revisión de trabajos realizadas / Total de revisiones programadas)*100</t>
  </si>
  <si>
    <t>Expediciones</t>
  </si>
  <si>
    <t>Porcentaje de mantenimiento al Alumbrado Publico</t>
  </si>
  <si>
    <t xml:space="preserve">Propocionar mantenimiento al Alumbrado Publico que contribuya en un ahorro de energia </t>
  </si>
  <si>
    <t>Mantenimiento Alumbrado Publico</t>
  </si>
  <si>
    <t>Porcentaje de mantenimiento a Plazas y Jardinez</t>
  </si>
  <si>
    <t>Propocionar mantenimiento a Plazas y Jardinez del Municipio</t>
  </si>
  <si>
    <t>(Mantenimientos realizados / Mantenimientos programados)*100</t>
  </si>
  <si>
    <t>Mantenimiento a Plazas y Jardines</t>
  </si>
  <si>
    <t>Cobertura del servicio de alumbrado publico</t>
  </si>
  <si>
    <t>Llevar un estadistico de la cobertura del alumbrado publico del municipio.</t>
  </si>
  <si>
    <t>Porcentaje de cobertura del servicio de alumbrado publico</t>
  </si>
  <si>
    <t>Porcentaje de luminarias funcionando</t>
  </si>
  <si>
    <t>(Numero de calles con alumbrado en el municipio / Total de calles en el municipio)*100</t>
  </si>
  <si>
    <t>(Total de luminarias en funcionamiento / Total de luminarias instaladas)*100</t>
  </si>
  <si>
    <t>Funcionamiento de Luminarias</t>
  </si>
  <si>
    <t>Costo del servicio de alumbrado publico</t>
  </si>
  <si>
    <t>(Monto anual pagado del DOMAP a la CFE / Numero total de Habitantes del Municipio)*100</t>
  </si>
  <si>
    <t>Costo</t>
  </si>
  <si>
    <t>Tener en cuenta el costo per capita por el servicio de alumbrado publico</t>
  </si>
  <si>
    <t>(Ingreso Impuesto predial / Ingreso Impuesto predial estimado)*100</t>
  </si>
  <si>
    <t>Recaudacion</t>
  </si>
  <si>
    <t>Porcentaje de eficiencia recaudatoria del impuesto predial</t>
  </si>
  <si>
    <t>Tener actualizado el monto total del ingreso por la recaudacion del impuesto predial</t>
  </si>
  <si>
    <t>Actualizar el padron de beneficiarios para evitar la dupicidaad en la entrega de apoyos</t>
  </si>
  <si>
    <t>Porcentaje de cursos y talleres</t>
  </si>
  <si>
    <t>Porcentaje de apoyos de cultura y arte</t>
  </si>
  <si>
    <t>Capacitaciones</t>
  </si>
  <si>
    <t>Porcentaje de becas entregadas</t>
  </si>
  <si>
    <t>(No. de becas entregadas / Total de becas programados)*100</t>
  </si>
  <si>
    <t>Transparencia</t>
  </si>
  <si>
    <t>Trimestral</t>
  </si>
  <si>
    <t>Tomas de agua</t>
  </si>
  <si>
    <t>Porcentaje de cobertura del servicio de agua</t>
  </si>
  <si>
    <t>Dar mantenimiento a los sistemas de agua que abastecen al municipio</t>
  </si>
  <si>
    <t>Porcentaje de mantenimiento</t>
  </si>
  <si>
    <t>Conocer el numero de viviendas que cuentan con el servicio de agua potable</t>
  </si>
  <si>
    <t>(Numero de viviendas que cuentan con el servicio de agua / Total de viviendas en el municipio)*100</t>
  </si>
  <si>
    <t>Eficiencia en el cobro del agua</t>
  </si>
  <si>
    <t>(Volumen de (m3) facturada / Volumen de (m3) distribuida)*100</t>
  </si>
  <si>
    <t>Conocer el volumen de agua distribuida a la poblacion</t>
  </si>
  <si>
    <t xml:space="preserve">Volumen </t>
  </si>
  <si>
    <t>(Total de recaudacion en derechos de agua / Total de gastos de operación y administracion en la distribucion del agua)*100</t>
  </si>
  <si>
    <t>Equilibrio economico - operativo</t>
  </si>
  <si>
    <t>Costos</t>
  </si>
  <si>
    <t xml:space="preserve">Conocer costos que se generan en la distribucion del agua </t>
  </si>
  <si>
    <t>Conocer el numero de elementos por ciudadanos</t>
  </si>
  <si>
    <t>Porcentaje de elementos</t>
  </si>
  <si>
    <t>Total de policias municipales / numero total de habitantes /1000</t>
  </si>
  <si>
    <t>Certiificacion de Instituciones</t>
  </si>
  <si>
    <t>Certiificaciones realizadas / Certificaciones programadas)*100</t>
  </si>
  <si>
    <t>Certificaciones</t>
  </si>
  <si>
    <t>Certificar Instituciones publicas y privadas en materia de Proteccion Civil</t>
  </si>
  <si>
    <t>Capacitar al personal en material de proteccion civil</t>
  </si>
  <si>
    <t>Capacitacion del personal</t>
  </si>
  <si>
    <t>Capacitaciones realizadas / Capacitaciones programadas)*100</t>
  </si>
  <si>
    <t>Porcentaje de atencion de denuncias y quejas</t>
  </si>
  <si>
    <t>Mejorar el area de Transito Municipal</t>
  </si>
  <si>
    <t>No. Denuncias y Quejas recibidas / Numero de Denuncias y Quejas atendidas)*100</t>
  </si>
  <si>
    <t>Denuncias y Quejas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</si>
</sst>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7" formatCode="&quot;$&quot;#,##0.00;\-&quot;$&quot;#,##0.00"/>
    <numFmt numFmtId="44" formatCode="_-&quot;$&quot;* #,##0.00_-;\-&quot;$&quot;* #,##0.00_-;_-&quot;$&quot;* &quot;-&quot;??_-;_-@_-"/>
    <numFmt numFmtId="43" formatCode="_-* #,##0.00_-;\-* #,##0.00_-;_-* &quot;-&quot;??_-;_-@_-"/>
    <numFmt numFmtId="164" formatCode="_(* #,##0.00_);_(* \(#,##0.00\);_(* &quot;-&quot;??_);_(@_)"/>
    <numFmt numFmtId="165" formatCode="_-[$$-409]* #,##0.00_ ;_-[$$-409]* \-#,##0.00\ ;_-[$$-409]* &quot;-&quot;??_ ;_-@_ "/>
    <numFmt numFmtId="166" formatCode="#,##0.00000000"/>
    <numFmt numFmtId="167" formatCode="&quot;$&quot;#,##0.00"/>
    <numFmt numFmtId="168" formatCode="#,##0_ ;[Red]\-#,##0\ "/>
    <numFmt numFmtId="169" formatCode="#,##0.000_ ;[Red]\-#,##0.000\ "/>
    <numFmt numFmtId="170" formatCode="_ &quot;$&quot;\ * #,##0.00_ ;_ &quot;$&quot;\ * \-#,##0.00_ ;_ &quot;$&quot;\ * &quot;-&quot;??_ ;_ @_ "/>
    <numFmt numFmtId="171" formatCode="_-[$$-80A]* #,##0.00_-;\-[$$-80A]* #,##0.00_-;_-[$$-80A]* &quot;-&quot;??_-;_-@_-"/>
  </numFmts>
  <fonts count="125">
    <font>
      <sz val="11"/>
      <color theme="1"/>
      <name val="Calibri"/>
      <family val="2"/>
      <scheme val="minor"/>
    </font>
    <font>
      <b/>
      <sz val="11"/>
      <color theme="1"/>
      <name val="Calibri"/>
      <family val="2"/>
      <scheme val="minor"/>
    </font>
    <font>
      <u/>
      <sz val="11"/>
      <color theme="1"/>
      <name val="Calibri"/>
      <family val="2"/>
      <scheme val="minor"/>
    </font>
    <font>
      <b/>
      <u/>
      <sz val="11"/>
      <color theme="1"/>
      <name val="Calibri"/>
      <family val="2"/>
      <scheme val="minor"/>
    </font>
    <font>
      <sz val="8"/>
      <name val="Arial"/>
      <family val="2"/>
    </font>
    <font>
      <b/>
      <sz val="8"/>
      <name val="Arial"/>
      <family val="2"/>
    </font>
    <font>
      <b/>
      <sz val="8"/>
      <color indexed="10"/>
      <name val="Arial"/>
      <family val="2"/>
    </font>
    <font>
      <sz val="8"/>
      <color theme="1"/>
      <name val="Calibri"/>
      <family val="2"/>
      <scheme val="minor"/>
    </font>
    <font>
      <b/>
      <sz val="8"/>
      <color theme="1"/>
      <name val="Calibri"/>
      <family val="2"/>
      <scheme val="minor"/>
    </font>
    <font>
      <b/>
      <u/>
      <sz val="8"/>
      <color theme="1"/>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b/>
      <sz val="9"/>
      <color theme="3" tint="-0.249977111117893"/>
      <name val="Calibri"/>
      <family val="2"/>
      <scheme val="minor"/>
    </font>
    <font>
      <sz val="11"/>
      <color theme="1"/>
      <name val="Calibri"/>
      <family val="2"/>
      <scheme val="minor"/>
    </font>
    <font>
      <sz val="10"/>
      <name val="Arial"/>
      <family val="2"/>
    </font>
    <font>
      <sz val="11"/>
      <color indexed="8"/>
      <name val="Calibri"/>
      <family val="2"/>
    </font>
    <font>
      <sz val="16"/>
      <color theme="1"/>
      <name val="Calibri"/>
      <family val="2"/>
      <scheme val="minor"/>
    </font>
    <font>
      <sz val="8"/>
      <name val="Calibri"/>
      <family val="2"/>
      <scheme val="minor"/>
    </font>
    <font>
      <u/>
      <sz val="11"/>
      <color theme="10"/>
      <name val="Calibri"/>
      <family val="2"/>
      <scheme val="minor"/>
    </font>
    <font>
      <u/>
      <sz val="11"/>
      <color theme="11"/>
      <name val="Calibri"/>
      <family val="2"/>
      <scheme val="minor"/>
    </font>
    <font>
      <b/>
      <sz val="8"/>
      <color rgb="FF339933"/>
      <name val="Arial"/>
      <family val="2"/>
    </font>
    <font>
      <sz val="8"/>
      <color rgb="FF0070C0"/>
      <name val="Arial"/>
      <family val="2"/>
    </font>
    <font>
      <sz val="10"/>
      <color theme="1"/>
      <name val="Calibri"/>
      <family val="2"/>
      <scheme val="minor"/>
    </font>
    <font>
      <b/>
      <sz val="10"/>
      <color theme="1"/>
      <name val="Calibri"/>
      <family val="2"/>
      <scheme val="minor"/>
    </font>
    <font>
      <sz val="11"/>
      <name val="Calibri"/>
      <family val="2"/>
      <scheme val="minor"/>
    </font>
    <font>
      <sz val="9"/>
      <name val="Calibri"/>
      <family val="2"/>
      <scheme val="minor"/>
    </font>
    <font>
      <sz val="10"/>
      <name val="Calibri"/>
      <family val="2"/>
      <scheme val="minor"/>
    </font>
    <font>
      <sz val="18"/>
      <color rgb="FFFF0000"/>
      <name val="Calibri"/>
      <family val="2"/>
      <scheme val="minor"/>
    </font>
    <font>
      <sz val="18"/>
      <color rgb="FFFF0000"/>
      <name val="Arial"/>
      <family val="2"/>
    </font>
    <font>
      <sz val="11"/>
      <color rgb="FFFF0000"/>
      <name val="Calibri"/>
      <family val="2"/>
      <scheme val="minor"/>
    </font>
    <font>
      <b/>
      <sz val="11"/>
      <color rgb="FFFF0000"/>
      <name val="Calibri"/>
      <family val="2"/>
      <scheme val="minor"/>
    </font>
    <font>
      <b/>
      <sz val="10"/>
      <color rgb="FFFF0000"/>
      <name val="Calibri"/>
      <family val="2"/>
      <scheme val="minor"/>
    </font>
    <font>
      <sz val="18"/>
      <color theme="1"/>
      <name val="Calibri"/>
      <family val="2"/>
      <scheme val="minor"/>
    </font>
    <font>
      <sz val="10"/>
      <name val="Arial"/>
      <family val="2"/>
    </font>
    <font>
      <b/>
      <sz val="14"/>
      <name val="Arial"/>
      <family val="2"/>
    </font>
    <font>
      <sz val="10"/>
      <name val="MS Sans Serif"/>
      <family val="2"/>
    </font>
    <font>
      <b/>
      <sz val="12"/>
      <name val="Arial"/>
      <family val="2"/>
    </font>
    <font>
      <b/>
      <sz val="10"/>
      <name val="Arial"/>
      <family val="2"/>
    </font>
    <font>
      <sz val="10"/>
      <name val="Calibri"/>
      <family val="2"/>
    </font>
    <font>
      <b/>
      <sz val="12"/>
      <name val="Calibri"/>
      <family val="2"/>
    </font>
    <font>
      <b/>
      <sz val="48"/>
      <name val="Carpenter ICG"/>
    </font>
    <font>
      <sz val="36"/>
      <name val="KellyAnnGothic"/>
    </font>
    <font>
      <sz val="48"/>
      <name val="KellyAnnGothic"/>
    </font>
    <font>
      <b/>
      <sz val="16"/>
      <name val="Times New Roman"/>
      <family val="1"/>
    </font>
    <font>
      <b/>
      <sz val="14"/>
      <name val="Times New Roman"/>
      <family val="1"/>
    </font>
    <font>
      <sz val="12"/>
      <name val="Arial"/>
      <family val="2"/>
    </font>
    <font>
      <b/>
      <sz val="24"/>
      <color theme="0"/>
      <name val="Arial"/>
      <family val="2"/>
    </font>
    <font>
      <b/>
      <sz val="22"/>
      <name val="Arial"/>
      <family val="2"/>
    </font>
    <font>
      <b/>
      <sz val="16"/>
      <name val="Arial"/>
      <family val="2"/>
    </font>
    <font>
      <sz val="9"/>
      <name val="Arial"/>
      <family val="2"/>
    </font>
    <font>
      <sz val="14"/>
      <name val="Arial Narrow"/>
      <family val="2"/>
    </font>
    <font>
      <b/>
      <sz val="16"/>
      <color theme="1"/>
      <name val="Calibri"/>
      <family val="2"/>
      <scheme val="minor"/>
    </font>
    <font>
      <b/>
      <sz val="14"/>
      <color theme="1"/>
      <name val="Calibri"/>
      <family val="2"/>
      <scheme val="minor"/>
    </font>
    <font>
      <sz val="10"/>
      <name val="Arial"/>
      <family val="2"/>
    </font>
    <font>
      <sz val="12"/>
      <name val="Calibri"/>
      <family val="2"/>
    </font>
    <font>
      <b/>
      <sz val="11"/>
      <name val="Calibri"/>
      <family val="2"/>
      <scheme val="minor"/>
    </font>
    <font>
      <b/>
      <sz val="10"/>
      <color theme="1"/>
      <name val="Arial"/>
      <family val="2"/>
    </font>
    <font>
      <sz val="10"/>
      <color theme="1"/>
      <name val="Arial"/>
      <family val="2"/>
    </font>
    <font>
      <b/>
      <sz val="11"/>
      <color rgb="FFFF0000"/>
      <name val="Arial"/>
      <family val="2"/>
    </font>
    <font>
      <sz val="11"/>
      <color rgb="FF000000"/>
      <name val="Calibri"/>
      <family val="2"/>
      <scheme val="minor"/>
    </font>
    <font>
      <b/>
      <sz val="11"/>
      <color rgb="FF000000"/>
      <name val="Calibri"/>
      <family val="2"/>
      <scheme val="minor"/>
    </font>
    <font>
      <b/>
      <sz val="11"/>
      <name val="Arial"/>
      <family val="2"/>
    </font>
    <font>
      <b/>
      <sz val="11"/>
      <color indexed="10"/>
      <name val="Arial"/>
      <family val="2"/>
    </font>
    <font>
      <sz val="11"/>
      <name val="Arial"/>
      <family val="2"/>
    </font>
    <font>
      <b/>
      <sz val="9"/>
      <color theme="3" tint="0.39997558519241921"/>
      <name val="Arial"/>
      <family val="2"/>
    </font>
    <font>
      <b/>
      <sz val="10"/>
      <color theme="3" tint="0.39997558519241921"/>
      <name val="Arial"/>
      <family val="2"/>
    </font>
    <font>
      <b/>
      <sz val="12"/>
      <color rgb="FFFF0000"/>
      <name val="Arial"/>
      <family val="2"/>
    </font>
    <font>
      <sz val="12"/>
      <color rgb="FF7030A0"/>
      <name val="Arial"/>
      <family val="2"/>
    </font>
    <font>
      <b/>
      <i/>
      <sz val="12"/>
      <color rgb="FF000000"/>
      <name val="Arial"/>
      <family val="2"/>
    </font>
    <font>
      <i/>
      <sz val="12"/>
      <color rgb="FF000000"/>
      <name val="Arial"/>
      <family val="2"/>
    </font>
    <font>
      <i/>
      <sz val="12"/>
      <color theme="0"/>
      <name val="Arial"/>
      <family val="2"/>
    </font>
    <font>
      <i/>
      <sz val="10"/>
      <color theme="0"/>
      <name val="Arial"/>
      <family val="2"/>
    </font>
    <font>
      <sz val="11"/>
      <color theme="1"/>
      <name val="Arial"/>
      <family val="2"/>
    </font>
    <font>
      <sz val="11"/>
      <color indexed="10"/>
      <name val="Arial"/>
      <family val="2"/>
    </font>
    <font>
      <b/>
      <sz val="11"/>
      <color indexed="8"/>
      <name val="Arial"/>
      <family val="2"/>
    </font>
    <font>
      <sz val="11"/>
      <color indexed="8"/>
      <name val="Arial"/>
      <family val="2"/>
    </font>
    <font>
      <b/>
      <sz val="6"/>
      <name val="Arial"/>
      <family val="2"/>
    </font>
    <font>
      <b/>
      <u/>
      <sz val="12"/>
      <name val="Arial"/>
      <family val="2"/>
    </font>
    <font>
      <sz val="14"/>
      <name val="Arial"/>
      <family val="2"/>
    </font>
    <font>
      <b/>
      <sz val="14"/>
      <color rgb="FFFF0000"/>
      <name val="Arial"/>
      <family val="2"/>
    </font>
    <font>
      <u/>
      <sz val="14"/>
      <name val="Arial"/>
      <family val="2"/>
    </font>
    <font>
      <b/>
      <sz val="18"/>
      <name val="Arial"/>
      <family val="2"/>
    </font>
    <font>
      <b/>
      <sz val="20"/>
      <name val="Arial"/>
      <family val="2"/>
    </font>
    <font>
      <sz val="18"/>
      <color theme="1"/>
      <name val="Arial"/>
      <family val="2"/>
    </font>
    <font>
      <b/>
      <sz val="16"/>
      <color theme="1"/>
      <name val="Arial"/>
      <family val="2"/>
    </font>
    <font>
      <sz val="12"/>
      <color theme="1"/>
      <name val="Arial"/>
      <family val="2"/>
    </font>
    <font>
      <b/>
      <sz val="11"/>
      <color theme="1"/>
      <name val="Arial"/>
      <family val="2"/>
    </font>
    <font>
      <b/>
      <sz val="12"/>
      <color theme="1"/>
      <name val="Arial"/>
      <family val="2"/>
    </font>
    <font>
      <b/>
      <u/>
      <sz val="11"/>
      <color theme="1"/>
      <name val="Arial"/>
      <family val="2"/>
    </font>
    <font>
      <sz val="11"/>
      <color rgb="FFFF0000"/>
      <name val="Arial"/>
      <family val="2"/>
    </font>
    <font>
      <u/>
      <sz val="11"/>
      <color theme="1"/>
      <name val="Arial"/>
      <family val="2"/>
    </font>
    <font>
      <sz val="8"/>
      <color theme="1"/>
      <name val="Arial"/>
      <family val="2"/>
    </font>
    <font>
      <sz val="14"/>
      <color theme="1"/>
      <name val="Arial"/>
      <family val="2"/>
    </font>
    <font>
      <b/>
      <sz val="14"/>
      <color theme="1"/>
      <name val="Arial"/>
      <family val="2"/>
    </font>
    <font>
      <b/>
      <i/>
      <u/>
      <sz val="11"/>
      <color theme="1"/>
      <name val="Arial"/>
      <family val="2"/>
    </font>
    <font>
      <b/>
      <u/>
      <sz val="14"/>
      <color theme="1"/>
      <name val="Arial"/>
      <family val="2"/>
    </font>
    <font>
      <b/>
      <sz val="12"/>
      <name val="AvantGarde Bk BT"/>
      <family val="2"/>
    </font>
    <font>
      <b/>
      <sz val="12"/>
      <color rgb="FF0070C0"/>
      <name val="Arial"/>
      <family val="2"/>
    </font>
    <font>
      <b/>
      <sz val="9"/>
      <name val="Arial"/>
      <family val="2"/>
    </font>
    <font>
      <b/>
      <u/>
      <sz val="10"/>
      <name val="MS Sans Serif"/>
      <family val="2"/>
    </font>
    <font>
      <b/>
      <u val="singleAccounting"/>
      <sz val="10"/>
      <name val="Arial"/>
      <family val="2"/>
    </font>
    <font>
      <b/>
      <u/>
      <sz val="10"/>
      <name val="Arial"/>
      <family val="2"/>
    </font>
    <font>
      <b/>
      <sz val="10"/>
      <name val="Calibri"/>
      <family val="2"/>
      <scheme val="minor"/>
    </font>
    <font>
      <b/>
      <sz val="10"/>
      <color indexed="8"/>
      <name val="Calibri"/>
      <family val="2"/>
      <scheme val="minor"/>
    </font>
    <font>
      <sz val="10"/>
      <color indexed="8"/>
      <name val="Calibri"/>
      <family val="2"/>
      <scheme val="minor"/>
    </font>
    <font>
      <b/>
      <sz val="10"/>
      <name val="Calibri"/>
      <family val="2"/>
    </font>
    <font>
      <b/>
      <sz val="7"/>
      <color theme="1"/>
      <name val="Calibri"/>
      <family val="2"/>
      <scheme val="minor"/>
    </font>
    <font>
      <b/>
      <sz val="10"/>
      <name val="Century Gothic"/>
      <family val="2"/>
    </font>
    <font>
      <sz val="10"/>
      <name val="Century Gothic"/>
      <family val="2"/>
    </font>
    <font>
      <sz val="8"/>
      <name val="Century Gothic"/>
      <family val="2"/>
    </font>
    <font>
      <i/>
      <sz val="10"/>
      <name val="Century Gothic"/>
      <family val="2"/>
    </font>
    <font>
      <sz val="10"/>
      <color theme="1"/>
      <name val="Century Gothic"/>
      <family val="2"/>
    </font>
    <font>
      <sz val="11"/>
      <color theme="1"/>
      <name val="Century Gothic"/>
      <family val="2"/>
    </font>
    <font>
      <b/>
      <sz val="10"/>
      <color theme="1"/>
      <name val="Century Gothic"/>
      <family val="2"/>
    </font>
    <font>
      <b/>
      <i/>
      <sz val="10"/>
      <color theme="1"/>
      <name val="Century Gothic"/>
      <family val="2"/>
    </font>
    <font>
      <sz val="10"/>
      <color rgb="FFFF0000"/>
      <name val="Century Gothic"/>
      <family val="2"/>
    </font>
    <font>
      <sz val="10"/>
      <color indexed="10"/>
      <name val="Arial"/>
      <family val="2"/>
    </font>
    <font>
      <sz val="10"/>
      <color indexed="8"/>
      <name val="Arial Narrow"/>
      <family val="2"/>
    </font>
    <font>
      <b/>
      <sz val="10"/>
      <color indexed="8"/>
      <name val="Arial Narrow"/>
      <family val="2"/>
    </font>
    <font>
      <b/>
      <sz val="8"/>
      <color indexed="8"/>
      <name val="Arial Narrow"/>
      <family val="2"/>
    </font>
    <font>
      <sz val="9"/>
      <color indexed="8"/>
      <name val="Arial Narrow"/>
      <family val="2"/>
    </font>
    <font>
      <b/>
      <sz val="10"/>
      <name val="Arial Narrow"/>
      <family val="2"/>
    </font>
    <font>
      <sz val="5"/>
      <name val="Arial"/>
      <family val="2"/>
    </font>
    <font>
      <sz val="10"/>
      <color rgb="FFFF0000"/>
      <name val="Calibri"/>
      <family val="2"/>
      <scheme val="minor"/>
    </font>
  </fonts>
  <fills count="2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00FF00"/>
        <bgColor indexed="64"/>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indexed="22"/>
        <bgColor indexed="64"/>
      </patternFill>
    </fill>
    <fill>
      <patternFill patternType="solid">
        <fgColor rgb="FF00B050"/>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rgb="FF92D050"/>
        <bgColor indexed="64"/>
      </patternFill>
    </fill>
    <fill>
      <patternFill patternType="solid">
        <fgColor rgb="FF9A3836"/>
        <bgColor indexed="64"/>
      </patternFill>
    </fill>
    <fill>
      <patternFill patternType="solid">
        <fgColor rgb="FF993366"/>
        <bgColor indexed="64"/>
      </patternFill>
    </fill>
    <fill>
      <patternFill patternType="solid">
        <fgColor theme="9" tint="0.39997558519241921"/>
        <bgColor indexed="64"/>
      </patternFill>
    </fill>
    <fill>
      <patternFill patternType="solid">
        <fgColor theme="5"/>
        <bgColor indexed="64"/>
      </patternFill>
    </fill>
    <fill>
      <patternFill patternType="mediumGray">
        <fgColor theme="8" tint="0.39994506668294322"/>
        <bgColor auto="1"/>
      </patternFill>
    </fill>
    <fill>
      <patternFill patternType="gray125">
        <bgColor theme="5" tint="-0.249977111117893"/>
      </patternFill>
    </fill>
    <fill>
      <patternFill patternType="solid">
        <fgColor theme="5" tint="-0.249977111117893"/>
        <bgColor indexed="64"/>
      </patternFill>
    </fill>
    <fill>
      <patternFill patternType="solid">
        <fgColor rgb="FF339933"/>
        <bgColor indexed="64"/>
      </patternFill>
    </fill>
    <fill>
      <patternFill patternType="solid">
        <fgColor rgb="FF99FF33"/>
        <bgColor indexed="64"/>
      </patternFill>
    </fill>
  </fills>
  <borders count="10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medium">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style="medium">
        <color auto="1"/>
      </top>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auto="1"/>
      </left>
      <right/>
      <top style="medium">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top style="hair">
        <color indexed="64"/>
      </top>
      <bottom style="hair">
        <color indexed="64"/>
      </bottom>
      <diagonal/>
    </border>
    <border>
      <left/>
      <right style="thin">
        <color indexed="64"/>
      </right>
      <top/>
      <bottom/>
      <diagonal/>
    </border>
    <border>
      <left style="thin">
        <color indexed="64"/>
      </left>
      <right style="medium">
        <color indexed="64"/>
      </right>
      <top/>
      <bottom/>
      <diagonal/>
    </border>
  </borders>
  <cellStyleXfs count="506">
    <xf numFmtId="0" fontId="0" fillId="0" borderId="0"/>
    <xf numFmtId="0" fontId="15" fillId="0" borderId="0"/>
    <xf numFmtId="44" fontId="16" fillId="0" borderId="0" applyFont="0" applyFill="0" applyBorder="0" applyAlignment="0" applyProtection="0"/>
    <xf numFmtId="0" fontId="14" fillId="0" borderId="0"/>
    <xf numFmtId="43" fontId="14" fillId="0" borderId="0" applyFont="0" applyFill="0" applyBorder="0" applyAlignment="0" applyProtection="0"/>
    <xf numFmtId="43" fontId="1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4" fontId="15" fillId="0" borderId="0" applyFont="0" applyFill="0" applyBorder="0" applyAlignment="0" applyProtection="0"/>
    <xf numFmtId="0" fontId="34" fillId="0" borderId="0"/>
    <xf numFmtId="0" fontId="36" fillId="0" borderId="0"/>
    <xf numFmtId="0" fontId="36" fillId="0" borderId="0"/>
    <xf numFmtId="0" fontId="15" fillId="0" borderId="0"/>
    <xf numFmtId="0" fontId="36" fillId="0" borderId="0"/>
    <xf numFmtId="0" fontId="15" fillId="0" borderId="0"/>
    <xf numFmtId="0" fontId="35" fillId="0" borderId="0"/>
    <xf numFmtId="0" fontId="15" fillId="0" borderId="0"/>
    <xf numFmtId="0" fontId="15" fillId="0" borderId="0"/>
    <xf numFmtId="0" fontId="54" fillId="0" borderId="0"/>
    <xf numFmtId="44" fontId="14" fillId="0" borderId="0" applyFont="0" applyFill="0" applyBorder="0" applyAlignment="0" applyProtection="0"/>
    <xf numFmtId="168" fontId="4" fillId="0" borderId="0" applyNumberFormat="0"/>
    <xf numFmtId="169" fontId="4" fillId="0" borderId="0" applyNumberFormat="0"/>
    <xf numFmtId="0" fontId="15" fillId="0" borderId="0"/>
    <xf numFmtId="0" fontId="15" fillId="0" borderId="0"/>
    <xf numFmtId="0" fontId="15" fillId="0" borderId="0"/>
    <xf numFmtId="0" fontId="36" fillId="0" borderId="0"/>
    <xf numFmtId="0" fontId="36" fillId="0" borderId="0"/>
    <xf numFmtId="0" fontId="36" fillId="0" borderId="0"/>
  </cellStyleXfs>
  <cellXfs count="1184">
    <xf numFmtId="0" fontId="0" fillId="0" borderId="0" xfId="0"/>
    <xf numFmtId="0" fontId="0" fillId="0" borderId="0" xfId="0" applyAlignment="1">
      <alignment horizontal="center"/>
    </xf>
    <xf numFmtId="4" fontId="4" fillId="0" borderId="0" xfId="0" applyNumberFormat="1" applyFont="1"/>
    <xf numFmtId="4" fontId="5" fillId="0" borderId="0" xfId="0" applyNumberFormat="1" applyFont="1"/>
    <xf numFmtId="0" fontId="1" fillId="0" borderId="0" xfId="0" applyFont="1" applyAlignment="1">
      <alignment horizontal="center"/>
    </xf>
    <xf numFmtId="0" fontId="7" fillId="0" borderId="0" xfId="0" applyFont="1"/>
    <xf numFmtId="4" fontId="8" fillId="0" borderId="0" xfId="0" applyNumberFormat="1" applyFont="1"/>
    <xf numFmtId="4" fontId="9" fillId="0" borderId="0" xfId="0" applyNumberFormat="1" applyFont="1"/>
    <xf numFmtId="4" fontId="7" fillId="0" borderId="0" xfId="0" applyNumberFormat="1" applyFont="1"/>
    <xf numFmtId="0" fontId="3" fillId="3" borderId="0" xfId="0" applyFont="1" applyFill="1" applyAlignment="1">
      <alignment horizontal="center"/>
    </xf>
    <xf numFmtId="4" fontId="9" fillId="3" borderId="0" xfId="0" applyNumberFormat="1" applyFont="1" applyFill="1"/>
    <xf numFmtId="0" fontId="0" fillId="3" borderId="0" xfId="0" applyFill="1" applyAlignment="1">
      <alignment horizontal="center"/>
    </xf>
    <xf numFmtId="0" fontId="2" fillId="3" borderId="0" xfId="0" applyFont="1" applyFill="1" applyAlignment="1">
      <alignment horizontal="center"/>
    </xf>
    <xf numFmtId="0" fontId="1" fillId="3" borderId="0" xfId="0" applyFont="1" applyFill="1" applyAlignment="1">
      <alignment horizontal="center"/>
    </xf>
    <xf numFmtId="0" fontId="0" fillId="4" borderId="0" xfId="0" applyFill="1" applyAlignment="1">
      <alignment horizontal="center"/>
    </xf>
    <xf numFmtId="0" fontId="1" fillId="4" borderId="0" xfId="0" applyFont="1" applyFill="1" applyAlignment="1">
      <alignment horizontal="center"/>
    </xf>
    <xf numFmtId="0" fontId="0" fillId="0" borderId="0" xfId="0" applyAlignment="1">
      <alignment horizontal="left"/>
    </xf>
    <xf numFmtId="0" fontId="10" fillId="0" borderId="0" xfId="0" applyFont="1"/>
    <xf numFmtId="0" fontId="11" fillId="0" borderId="0" xfId="0" applyFont="1" applyAlignment="1">
      <alignment horizontal="center"/>
    </xf>
    <xf numFmtId="0" fontId="11" fillId="4" borderId="0" xfId="0" applyFont="1" applyFill="1" applyAlignment="1">
      <alignment horizontal="center"/>
    </xf>
    <xf numFmtId="0" fontId="12" fillId="3" borderId="0" xfId="0" applyFont="1" applyFill="1"/>
    <xf numFmtId="0" fontId="11" fillId="0" borderId="0" xfId="0" applyFont="1"/>
    <xf numFmtId="0" fontId="10" fillId="0" borderId="0" xfId="0" applyFont="1" applyAlignment="1">
      <alignment wrapText="1"/>
    </xf>
    <xf numFmtId="0" fontId="10" fillId="4" borderId="0" xfId="0" applyFont="1" applyFill="1"/>
    <xf numFmtId="4" fontId="7" fillId="4" borderId="0" xfId="0" applyNumberFormat="1" applyFont="1" applyFill="1"/>
    <xf numFmtId="0" fontId="2" fillId="4" borderId="0" xfId="0" applyFont="1" applyFill="1" applyAlignment="1">
      <alignment horizontal="center"/>
    </xf>
    <xf numFmtId="0" fontId="12" fillId="4" borderId="0" xfId="0" applyFont="1" applyFill="1"/>
    <xf numFmtId="4" fontId="9" fillId="4" borderId="0" xfId="0" applyNumberFormat="1" applyFont="1" applyFill="1"/>
    <xf numFmtId="0" fontId="17" fillId="0" borderId="0" xfId="0" applyFont="1" applyAlignment="1">
      <alignment horizontal="left"/>
    </xf>
    <xf numFmtId="43" fontId="23" fillId="0" borderId="0" xfId="4" applyFont="1"/>
    <xf numFmtId="43" fontId="23" fillId="0" borderId="0" xfId="4" applyFont="1" applyFill="1"/>
    <xf numFmtId="43" fontId="11" fillId="0" borderId="0" xfId="4" applyFont="1"/>
    <xf numFmtId="43" fontId="11" fillId="0" borderId="0" xfId="4" applyFont="1" applyAlignment="1">
      <alignment horizontal="center" vertical="center"/>
    </xf>
    <xf numFmtId="43" fontId="11" fillId="0" borderId="0" xfId="4" applyFont="1" applyFill="1"/>
    <xf numFmtId="43" fontId="24" fillId="6" borderId="12" xfId="4" applyFont="1" applyFill="1" applyBorder="1"/>
    <xf numFmtId="43" fontId="24" fillId="6" borderId="13" xfId="4" applyFont="1" applyFill="1" applyBorder="1"/>
    <xf numFmtId="43" fontId="24" fillId="6" borderId="14" xfId="4" applyFont="1" applyFill="1" applyBorder="1"/>
    <xf numFmtId="43" fontId="0" fillId="0" borderId="0" xfId="4" applyFont="1"/>
    <xf numFmtId="43" fontId="0" fillId="0" borderId="0" xfId="4" applyFont="1" applyFill="1"/>
    <xf numFmtId="43" fontId="7" fillId="0" borderId="0" xfId="4" applyFont="1"/>
    <xf numFmtId="43" fontId="24" fillId="0" borderId="0" xfId="4" applyFont="1"/>
    <xf numFmtId="4" fontId="0" fillId="0" borderId="0" xfId="0" applyNumberFormat="1"/>
    <xf numFmtId="43" fontId="0" fillId="0" borderId="0" xfId="0" applyNumberFormat="1"/>
    <xf numFmtId="43" fontId="7" fillId="0" borderId="0" xfId="4" applyFont="1" applyFill="1"/>
    <xf numFmtId="0" fontId="28" fillId="0" borderId="0" xfId="0" applyFont="1"/>
    <xf numFmtId="43" fontId="28" fillId="0" borderId="0" xfId="4" applyFont="1"/>
    <xf numFmtId="0" fontId="11" fillId="8" borderId="0" xfId="0" applyFont="1" applyFill="1"/>
    <xf numFmtId="4" fontId="9" fillId="8" borderId="0" xfId="0" applyNumberFormat="1" applyFont="1" applyFill="1"/>
    <xf numFmtId="0" fontId="0" fillId="8" borderId="0" xfId="0" applyFill="1"/>
    <xf numFmtId="43" fontId="23" fillId="8" borderId="0" xfId="4" applyFont="1" applyFill="1"/>
    <xf numFmtId="43" fontId="11" fillId="8" borderId="0" xfId="4" applyFont="1" applyFill="1"/>
    <xf numFmtId="43" fontId="0" fillId="8" borderId="0" xfId="4" applyFont="1" applyFill="1"/>
    <xf numFmtId="4" fontId="8" fillId="4" borderId="0" xfId="0" applyNumberFormat="1" applyFont="1" applyFill="1"/>
    <xf numFmtId="43" fontId="32" fillId="7" borderId="0" xfId="4" applyFont="1" applyFill="1"/>
    <xf numFmtId="43" fontId="7" fillId="0" borderId="0" xfId="0" applyNumberFormat="1" applyFont="1"/>
    <xf numFmtId="43" fontId="1" fillId="9" borderId="0" xfId="4" applyFont="1" applyFill="1"/>
    <xf numFmtId="43" fontId="1" fillId="0" borderId="0" xfId="4" applyFont="1"/>
    <xf numFmtId="43" fontId="33" fillId="0" borderId="0" xfId="0" applyNumberFormat="1" applyFont="1"/>
    <xf numFmtId="0" fontId="31" fillId="0" borderId="0" xfId="0" applyFont="1"/>
    <xf numFmtId="4" fontId="18" fillId="0" borderId="0" xfId="0" applyNumberFormat="1" applyFont="1"/>
    <xf numFmtId="0" fontId="30" fillId="0" borderId="0" xfId="0" applyFont="1"/>
    <xf numFmtId="43" fontId="31" fillId="0" borderId="0" xfId="4" applyFont="1" applyFill="1"/>
    <xf numFmtId="0" fontId="25" fillId="0" borderId="0" xfId="0" applyFont="1" applyAlignment="1">
      <alignment horizontal="center"/>
    </xf>
    <xf numFmtId="0" fontId="26" fillId="0" borderId="0" xfId="0" applyFont="1"/>
    <xf numFmtId="0" fontId="25" fillId="0" borderId="0" xfId="0" applyFont="1"/>
    <xf numFmtId="43" fontId="27" fillId="0" borderId="0" xfId="4" applyFont="1" applyFill="1"/>
    <xf numFmtId="43" fontId="26" fillId="0" borderId="0" xfId="4" applyFont="1" applyFill="1"/>
    <xf numFmtId="43" fontId="25" fillId="0" borderId="0" xfId="4" applyFont="1" applyFill="1"/>
    <xf numFmtId="0" fontId="25" fillId="4" borderId="0" xfId="0" applyFont="1" applyFill="1" applyAlignment="1">
      <alignment horizontal="center"/>
    </xf>
    <xf numFmtId="43" fontId="24" fillId="0" borderId="0" xfId="4" applyFont="1" applyFill="1"/>
    <xf numFmtId="0" fontId="27" fillId="0" borderId="3" xfId="488" applyFont="1" applyBorder="1" applyAlignment="1">
      <alignment horizontal="center" vertical="center"/>
    </xf>
    <xf numFmtId="0" fontId="27" fillId="0" borderId="3" xfId="488" applyFont="1" applyBorder="1" applyAlignment="1">
      <alignment horizontal="center"/>
    </xf>
    <xf numFmtId="0" fontId="15" fillId="0" borderId="25" xfId="488" applyFont="1" applyBorder="1" applyAlignment="1">
      <alignment vertical="center"/>
    </xf>
    <xf numFmtId="0" fontId="15" fillId="0" borderId="2" xfId="488" applyFont="1" applyBorder="1" applyAlignment="1">
      <alignment horizontal="center" vertical="center"/>
    </xf>
    <xf numFmtId="4" fontId="15" fillId="0" borderId="2" xfId="5" applyNumberFormat="1" applyFont="1" applyBorder="1" applyAlignment="1">
      <alignment vertical="center"/>
    </xf>
    <xf numFmtId="4" fontId="15" fillId="0" borderId="31" xfId="5" applyNumberFormat="1" applyFont="1" applyBorder="1" applyAlignment="1">
      <alignment vertical="center"/>
    </xf>
    <xf numFmtId="0" fontId="15" fillId="0" borderId="25" xfId="488" applyFont="1" applyBorder="1" applyAlignment="1">
      <alignment vertical="center" wrapText="1"/>
    </xf>
    <xf numFmtId="0" fontId="15" fillId="0" borderId="2" xfId="488" applyFont="1" applyBorder="1" applyAlignment="1">
      <alignment horizontal="center" vertical="center" wrapText="1"/>
    </xf>
    <xf numFmtId="0" fontId="0" fillId="0" borderId="0" xfId="0" applyAlignment="1">
      <alignment vertical="center"/>
    </xf>
    <xf numFmtId="43" fontId="0" fillId="0" borderId="0" xfId="4" applyFont="1" applyAlignment="1">
      <alignment vertical="center"/>
    </xf>
    <xf numFmtId="0" fontId="31" fillId="0" borderId="0" xfId="0" applyFont="1" applyAlignment="1">
      <alignment vertical="center"/>
    </xf>
    <xf numFmtId="4" fontId="22" fillId="0" borderId="0" xfId="0" applyNumberFormat="1" applyFont="1" applyAlignment="1">
      <alignment horizontal="center"/>
    </xf>
    <xf numFmtId="4" fontId="4" fillId="0" borderId="0" xfId="0" applyNumberFormat="1" applyFont="1" applyAlignment="1">
      <alignment horizontal="center"/>
    </xf>
    <xf numFmtId="4" fontId="5" fillId="0" borderId="0" xfId="0" applyNumberFormat="1" applyFont="1" applyAlignment="1">
      <alignment horizontal="center"/>
    </xf>
    <xf numFmtId="4" fontId="21" fillId="0" borderId="0" xfId="0" applyNumberFormat="1" applyFont="1" applyAlignment="1">
      <alignment horizontal="center"/>
    </xf>
    <xf numFmtId="4" fontId="5" fillId="0" borderId="3" xfId="0" applyNumberFormat="1" applyFont="1" applyBorder="1" applyAlignment="1">
      <alignment horizontal="justify" vertical="justify" wrapText="1"/>
    </xf>
    <xf numFmtId="4" fontId="5" fillId="0" borderId="0" xfId="0" applyNumberFormat="1" applyFont="1" applyAlignment="1">
      <alignment horizontal="justify" vertical="justify" wrapText="1"/>
    </xf>
    <xf numFmtId="0" fontId="37" fillId="3" borderId="1" xfId="0" applyFont="1" applyFill="1" applyBorder="1" applyAlignment="1">
      <alignment horizontal="center" vertical="center"/>
    </xf>
    <xf numFmtId="4" fontId="37" fillId="3" borderId="1" xfId="0" applyNumberFormat="1" applyFont="1" applyFill="1" applyBorder="1" applyAlignment="1">
      <alignment horizontal="center" vertical="center"/>
    </xf>
    <xf numFmtId="0" fontId="8" fillId="0" borderId="0" xfId="0" applyFont="1"/>
    <xf numFmtId="0" fontId="36" fillId="0" borderId="0" xfId="491"/>
    <xf numFmtId="0" fontId="41" fillId="0" borderId="0" xfId="492" applyFont="1"/>
    <xf numFmtId="0" fontId="43" fillId="0" borderId="0" xfId="492" applyFont="1" applyAlignment="1">
      <alignment horizontal="center"/>
    </xf>
    <xf numFmtId="0" fontId="46" fillId="0" borderId="0" xfId="491" applyFont="1"/>
    <xf numFmtId="0" fontId="15" fillId="0" borderId="0" xfId="492"/>
    <xf numFmtId="0" fontId="46" fillId="0" borderId="0" xfId="491" applyFont="1" applyAlignment="1">
      <alignment horizontal="centerContinuous"/>
    </xf>
    <xf numFmtId="0" fontId="38" fillId="0" borderId="0" xfId="492" applyFont="1" applyAlignment="1">
      <alignment horizontal="centerContinuous"/>
    </xf>
    <xf numFmtId="0" fontId="50" fillId="0" borderId="23" xfId="492" applyFont="1" applyBorder="1"/>
    <xf numFmtId="0" fontId="50" fillId="0" borderId="0" xfId="492" applyFont="1"/>
    <xf numFmtId="4" fontId="46" fillId="0" borderId="0" xfId="492" applyNumberFormat="1" applyFont="1"/>
    <xf numFmtId="4" fontId="46" fillId="0" borderId="5" xfId="492" applyNumberFormat="1" applyFont="1" applyBorder="1"/>
    <xf numFmtId="4" fontId="51" fillId="0" borderId="0" xfId="492" applyNumberFormat="1" applyFont="1" applyAlignment="1">
      <alignment vertical="center"/>
    </xf>
    <xf numFmtId="4" fontId="51" fillId="0" borderId="5" xfId="492" applyNumberFormat="1" applyFont="1" applyBorder="1" applyAlignment="1">
      <alignment vertical="center"/>
    </xf>
    <xf numFmtId="0" fontId="51" fillId="0" borderId="23" xfId="492" applyFont="1" applyBorder="1" applyAlignment="1">
      <alignment horizontal="left" vertical="center"/>
    </xf>
    <xf numFmtId="0" fontId="51" fillId="0" borderId="0" xfId="492" applyFont="1" applyAlignment="1">
      <alignment horizontal="left" vertical="center"/>
    </xf>
    <xf numFmtId="0" fontId="15" fillId="0" borderId="25" xfId="492" applyBorder="1"/>
    <xf numFmtId="0" fontId="15" fillId="0" borderId="31" xfId="492" applyBorder="1"/>
    <xf numFmtId="0" fontId="15" fillId="0" borderId="33" xfId="492" applyBorder="1"/>
    <xf numFmtId="0" fontId="15" fillId="0" borderId="23" xfId="492" applyBorder="1"/>
    <xf numFmtId="0" fontId="15" fillId="0" borderId="5" xfId="492" applyBorder="1"/>
    <xf numFmtId="43" fontId="15" fillId="0" borderId="0" xfId="4" applyFont="1"/>
    <xf numFmtId="4" fontId="15" fillId="0" borderId="0" xfId="492" applyNumberFormat="1"/>
    <xf numFmtId="43" fontId="15" fillId="0" borderId="0" xfId="492" applyNumberFormat="1"/>
    <xf numFmtId="43" fontId="35" fillId="0" borderId="0" xfId="4" applyFont="1"/>
    <xf numFmtId="0" fontId="0" fillId="0" borderId="25" xfId="0" applyBorder="1"/>
    <xf numFmtId="0" fontId="0" fillId="0" borderId="31" xfId="0" applyBorder="1"/>
    <xf numFmtId="0" fontId="0" fillId="0" borderId="33" xfId="0" applyBorder="1"/>
    <xf numFmtId="0" fontId="27" fillId="0" borderId="23" xfId="489" applyFont="1" applyBorder="1"/>
    <xf numFmtId="0" fontId="0" fillId="0" borderId="3" xfId="0" applyBorder="1" applyAlignment="1">
      <alignment horizontal="center"/>
    </xf>
    <xf numFmtId="43" fontId="0" fillId="0" borderId="5" xfId="4" applyFont="1" applyBorder="1" applyAlignment="1">
      <alignment horizontal="center" vertical="center"/>
    </xf>
    <xf numFmtId="0" fontId="27" fillId="0" borderId="51" xfId="489" applyFont="1" applyBorder="1" applyAlignment="1">
      <alignment wrapText="1"/>
    </xf>
    <xf numFmtId="43" fontId="0" fillId="0" borderId="5" xfId="4" applyFont="1" applyBorder="1" applyAlignment="1">
      <alignment vertical="center"/>
    </xf>
    <xf numFmtId="0" fontId="39" fillId="0" borderId="51" xfId="489" applyFont="1" applyBorder="1" applyAlignment="1">
      <alignment horizontal="left"/>
    </xf>
    <xf numFmtId="0" fontId="27" fillId="0" borderId="23" xfId="489" applyFont="1" applyBorder="1" applyAlignment="1">
      <alignment vertical="center" wrapText="1"/>
    </xf>
    <xf numFmtId="0" fontId="27" fillId="0" borderId="23" xfId="489" applyFont="1" applyBorder="1" applyAlignment="1">
      <alignment wrapText="1"/>
    </xf>
    <xf numFmtId="0" fontId="27" fillId="0" borderId="23" xfId="489" applyFont="1" applyBorder="1" applyAlignment="1">
      <alignment horizontal="left" vertical="center" wrapText="1"/>
    </xf>
    <xf numFmtId="0" fontId="0" fillId="0" borderId="23" xfId="0" applyBorder="1"/>
    <xf numFmtId="43" fontId="0" fillId="0" borderId="3" xfId="4" applyFont="1" applyBorder="1" applyAlignment="1">
      <alignment horizontal="center" vertical="center"/>
    </xf>
    <xf numFmtId="0" fontId="39" fillId="0" borderId="23" xfId="489" applyFont="1" applyBorder="1" applyAlignment="1">
      <alignment horizontal="left"/>
    </xf>
    <xf numFmtId="0" fontId="27" fillId="0" borderId="3" xfId="488" applyFont="1" applyBorder="1" applyAlignment="1">
      <alignment horizontal="left" vertical="center"/>
    </xf>
    <xf numFmtId="0" fontId="27" fillId="0" borderId="3" xfId="488" applyFont="1" applyBorder="1" applyAlignment="1">
      <alignment horizontal="left"/>
    </xf>
    <xf numFmtId="43" fontId="27" fillId="0" borderId="3" xfId="4" applyFont="1" applyBorder="1" applyAlignment="1">
      <alignment horizontal="right"/>
    </xf>
    <xf numFmtId="43" fontId="27" fillId="0" borderId="3" xfId="4" applyFont="1" applyBorder="1" applyAlignment="1">
      <alignment horizontal="right" vertical="center"/>
    </xf>
    <xf numFmtId="0" fontId="27" fillId="0" borderId="51" xfId="489" applyFont="1" applyBorder="1" applyAlignment="1">
      <alignment horizontal="left"/>
    </xf>
    <xf numFmtId="0" fontId="55" fillId="0" borderId="0" xfId="496" applyFont="1" applyAlignment="1">
      <alignment horizontal="left" vertical="top" wrapText="1"/>
    </xf>
    <xf numFmtId="0" fontId="55" fillId="0" borderId="0" xfId="496" applyFont="1" applyAlignment="1">
      <alignment horizontal="center" vertical="center" wrapText="1"/>
    </xf>
    <xf numFmtId="0" fontId="55" fillId="0" borderId="10" xfId="496" applyFont="1" applyBorder="1" applyAlignment="1">
      <alignment horizontal="center" vertical="center" wrapText="1"/>
    </xf>
    <xf numFmtId="0" fontId="55" fillId="0" borderId="0" xfId="496" applyFont="1" applyAlignment="1">
      <alignment horizontal="left" vertical="center" wrapText="1"/>
    </xf>
    <xf numFmtId="0" fontId="57" fillId="3" borderId="10" xfId="0" applyFont="1" applyFill="1" applyBorder="1" applyAlignment="1">
      <alignment horizontal="center" vertical="center"/>
    </xf>
    <xf numFmtId="0" fontId="57" fillId="3" borderId="10" xfId="0" applyFont="1" applyFill="1" applyBorder="1" applyAlignment="1">
      <alignment horizontal="justify" vertical="center" wrapText="1"/>
    </xf>
    <xf numFmtId="0" fontId="58" fillId="0" borderId="10" xfId="0" applyFont="1" applyBorder="1" applyAlignment="1">
      <alignment horizontal="center" vertical="center"/>
    </xf>
    <xf numFmtId="0" fontId="58" fillId="12" borderId="10" xfId="0" applyFont="1" applyFill="1" applyBorder="1" applyAlignment="1">
      <alignment horizontal="center" vertical="center"/>
    </xf>
    <xf numFmtId="0" fontId="58" fillId="13" borderId="10" xfId="0" applyFont="1" applyFill="1" applyBorder="1" applyAlignment="1">
      <alignment horizontal="center" vertical="center"/>
    </xf>
    <xf numFmtId="0" fontId="58" fillId="14" borderId="10" xfId="0" applyFont="1" applyFill="1" applyBorder="1" applyAlignment="1">
      <alignment horizontal="center" vertical="center"/>
    </xf>
    <xf numFmtId="0" fontId="59"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62" fillId="0" borderId="0" xfId="492" applyFont="1"/>
    <xf numFmtId="0" fontId="38" fillId="0" borderId="0" xfId="492" applyFont="1"/>
    <xf numFmtId="0" fontId="38" fillId="15" borderId="0" xfId="492" applyFont="1" applyFill="1"/>
    <xf numFmtId="0" fontId="63" fillId="0" borderId="0" xfId="492" applyFont="1" applyAlignment="1">
      <alignment horizontal="center"/>
    </xf>
    <xf numFmtId="0" fontId="38" fillId="0" borderId="0" xfId="492" applyFont="1" applyAlignment="1">
      <alignment horizontal="center" vertical="center"/>
    </xf>
    <xf numFmtId="44" fontId="4" fillId="0" borderId="0" xfId="2" applyFont="1" applyAlignment="1">
      <alignment horizontal="left" vertical="top" wrapText="1"/>
    </xf>
    <xf numFmtId="0" fontId="15" fillId="0" borderId="0" xfId="492" applyAlignment="1">
      <alignment vertical="center"/>
    </xf>
    <xf numFmtId="0" fontId="64" fillId="0" borderId="0" xfId="492" applyFont="1"/>
    <xf numFmtId="0" fontId="4" fillId="0" borderId="0" xfId="492" applyFont="1" applyAlignment="1">
      <alignment horizontal="left" vertical="top" wrapText="1"/>
    </xf>
    <xf numFmtId="49" fontId="65" fillId="0" borderId="0" xfId="492" quotePrefix="1" applyNumberFormat="1" applyFont="1" applyAlignment="1">
      <alignment horizontal="center"/>
    </xf>
    <xf numFmtId="49" fontId="66" fillId="0" borderId="0" xfId="492" quotePrefix="1" applyNumberFormat="1" applyFont="1" applyAlignment="1">
      <alignment horizontal="center"/>
    </xf>
    <xf numFmtId="49" fontId="66" fillId="8" borderId="0" xfId="492" quotePrefix="1" applyNumberFormat="1" applyFont="1" applyFill="1" applyAlignment="1">
      <alignment horizontal="center"/>
    </xf>
    <xf numFmtId="49" fontId="65" fillId="8" borderId="0" xfId="492" quotePrefix="1" applyNumberFormat="1" applyFont="1" applyFill="1" applyAlignment="1">
      <alignment horizontal="center"/>
    </xf>
    <xf numFmtId="49" fontId="65" fillId="8" borderId="31" xfId="492" quotePrefix="1" applyNumberFormat="1" applyFont="1" applyFill="1" applyBorder="1"/>
    <xf numFmtId="167" fontId="65" fillId="0" borderId="31" xfId="492" quotePrefix="1" applyNumberFormat="1" applyFont="1" applyBorder="1"/>
    <xf numFmtId="0" fontId="65" fillId="0" borderId="31" xfId="492" quotePrefix="1" applyFont="1" applyBorder="1"/>
    <xf numFmtId="0" fontId="65" fillId="8" borderId="0" xfId="492" quotePrefix="1" applyFont="1" applyFill="1" applyAlignment="1">
      <alignment horizontal="center"/>
    </xf>
    <xf numFmtId="0" fontId="66" fillId="8" borderId="0" xfId="492" quotePrefix="1" applyFont="1" applyFill="1" applyAlignment="1">
      <alignment horizontal="center"/>
    </xf>
    <xf numFmtId="0" fontId="15" fillId="8" borderId="0" xfId="492" applyFill="1"/>
    <xf numFmtId="0" fontId="4" fillId="8" borderId="0" xfId="492" applyFont="1" applyFill="1" applyAlignment="1">
      <alignment horizontal="left" vertical="top" wrapText="1"/>
    </xf>
    <xf numFmtId="0" fontId="15" fillId="8" borderId="0" xfId="492" applyFill="1" applyAlignment="1">
      <alignment vertical="center"/>
    </xf>
    <xf numFmtId="0" fontId="38" fillId="3" borderId="17" xfId="492" applyFont="1" applyFill="1" applyBorder="1" applyAlignment="1">
      <alignment horizontal="center" vertical="center"/>
    </xf>
    <xf numFmtId="0" fontId="38" fillId="3" borderId="15" xfId="492" applyFont="1" applyFill="1" applyBorder="1" applyAlignment="1">
      <alignment horizontal="center" vertical="center"/>
    </xf>
    <xf numFmtId="167" fontId="38" fillId="3" borderId="15" xfId="492" applyNumberFormat="1" applyFont="1" applyFill="1" applyBorder="1" applyAlignment="1">
      <alignment horizontal="center" vertical="center"/>
    </xf>
    <xf numFmtId="0" fontId="38" fillId="3" borderId="16" xfId="492" applyFont="1" applyFill="1" applyBorder="1" applyAlignment="1">
      <alignment horizontal="center" vertical="center"/>
    </xf>
    <xf numFmtId="0" fontId="15" fillId="0" borderId="0" xfId="492" applyAlignment="1">
      <alignment horizontal="center" vertical="center"/>
    </xf>
    <xf numFmtId="0" fontId="38" fillId="3" borderId="47" xfId="492" applyFont="1" applyFill="1" applyBorder="1" applyAlignment="1">
      <alignment horizontal="center" vertical="center"/>
    </xf>
    <xf numFmtId="167" fontId="38" fillId="3" borderId="47" xfId="492" applyNumberFormat="1" applyFont="1" applyFill="1" applyBorder="1" applyAlignment="1">
      <alignment horizontal="center" vertical="center"/>
    </xf>
    <xf numFmtId="167" fontId="15" fillId="0" borderId="0" xfId="492" applyNumberFormat="1"/>
    <xf numFmtId="0" fontId="46" fillId="0" borderId="0" xfId="492" applyFont="1"/>
    <xf numFmtId="0" fontId="67" fillId="0" borderId="0" xfId="492" applyFont="1" applyAlignment="1">
      <alignment horizontal="right"/>
    </xf>
    <xf numFmtId="167" fontId="67" fillId="0" borderId="0" xfId="492" applyNumberFormat="1" applyFont="1"/>
    <xf numFmtId="0" fontId="46" fillId="0" borderId="0" xfId="492" applyFont="1" applyAlignment="1">
      <alignment horizontal="left" vertical="top" wrapText="1"/>
    </xf>
    <xf numFmtId="171" fontId="46" fillId="0" borderId="0" xfId="492" applyNumberFormat="1" applyFont="1" applyAlignment="1">
      <alignment vertical="center"/>
    </xf>
    <xf numFmtId="0" fontId="46" fillId="0" borderId="0" xfId="492" applyFont="1" applyAlignment="1">
      <alignment vertical="top"/>
    </xf>
    <xf numFmtId="0" fontId="37" fillId="0" borderId="0" xfId="492" applyFont="1"/>
    <xf numFmtId="0" fontId="37" fillId="0" borderId="0" xfId="492" applyFont="1" applyAlignment="1">
      <alignment horizontal="right"/>
    </xf>
    <xf numFmtId="167" fontId="68" fillId="0" borderId="0" xfId="492" applyNumberFormat="1" applyFont="1"/>
    <xf numFmtId="171" fontId="46" fillId="0" borderId="0" xfId="492" applyNumberFormat="1" applyFont="1"/>
    <xf numFmtId="0" fontId="46" fillId="0" borderId="0" xfId="500" applyFont="1"/>
    <xf numFmtId="0" fontId="15" fillId="0" borderId="0" xfId="500"/>
    <xf numFmtId="167" fontId="46" fillId="0" borderId="0" xfId="492" applyNumberFormat="1" applyFont="1"/>
    <xf numFmtId="7" fontId="46" fillId="0" borderId="0" xfId="492" applyNumberFormat="1" applyFont="1" applyAlignment="1">
      <alignment vertical="center"/>
    </xf>
    <xf numFmtId="44" fontId="46" fillId="0" borderId="0" xfId="492" applyNumberFormat="1" applyFont="1"/>
    <xf numFmtId="167" fontId="37" fillId="0" borderId="0" xfId="492" applyNumberFormat="1" applyFont="1"/>
    <xf numFmtId="0" fontId="46" fillId="0" borderId="0" xfId="492" applyFont="1" applyAlignment="1">
      <alignment vertical="center"/>
    </xf>
    <xf numFmtId="49" fontId="15" fillId="0" borderId="0" xfId="492" applyNumberFormat="1"/>
    <xf numFmtId="0" fontId="46" fillId="0" borderId="0" xfId="492" applyFont="1" applyAlignment="1">
      <alignment horizontal="left"/>
    </xf>
    <xf numFmtId="0" fontId="69" fillId="0" borderId="0" xfId="501" applyFont="1"/>
    <xf numFmtId="0" fontId="70" fillId="0" borderId="0" xfId="501" applyFont="1"/>
    <xf numFmtId="167" fontId="46" fillId="0" borderId="0" xfId="2" applyNumberFormat="1" applyFont="1" applyFill="1"/>
    <xf numFmtId="0" fontId="71" fillId="0" borderId="0" xfId="501" applyFont="1"/>
    <xf numFmtId="0" fontId="72" fillId="0" borderId="0" xfId="501" applyFont="1"/>
    <xf numFmtId="167" fontId="71" fillId="0" borderId="0" xfId="501" applyNumberFormat="1" applyFont="1"/>
    <xf numFmtId="0" fontId="73" fillId="0" borderId="0" xfId="0" applyFont="1"/>
    <xf numFmtId="0" fontId="64" fillId="3" borderId="0" xfId="0" applyFont="1" applyFill="1" applyAlignment="1">
      <alignment vertical="top" wrapText="1"/>
    </xf>
    <xf numFmtId="0" fontId="64" fillId="3" borderId="0" xfId="0" applyFont="1" applyFill="1" applyAlignment="1">
      <alignment wrapText="1"/>
    </xf>
    <xf numFmtId="4" fontId="64" fillId="3" borderId="0" xfId="0" applyNumberFormat="1" applyFont="1" applyFill="1"/>
    <xf numFmtId="0" fontId="64" fillId="0" borderId="0" xfId="0" applyFont="1"/>
    <xf numFmtId="0" fontId="74" fillId="0" borderId="0" xfId="0" applyFont="1"/>
    <xf numFmtId="0" fontId="64" fillId="0" borderId="0" xfId="0" applyFont="1" applyAlignment="1">
      <alignment vertical="top" wrapText="1"/>
    </xf>
    <xf numFmtId="0" fontId="64" fillId="0" borderId="0" xfId="0" applyFont="1" applyAlignment="1">
      <alignment vertical="top"/>
    </xf>
    <xf numFmtId="4" fontId="64" fillId="0" borderId="0" xfId="0" applyNumberFormat="1" applyFont="1" applyAlignment="1">
      <alignment vertical="top"/>
    </xf>
    <xf numFmtId="0" fontId="62" fillId="0" borderId="0" xfId="0" quotePrefix="1" applyFont="1" applyAlignment="1">
      <alignment vertical="top" wrapText="1"/>
    </xf>
    <xf numFmtId="4" fontId="62" fillId="0" borderId="0" xfId="0" quotePrefix="1" applyNumberFormat="1" applyFont="1" applyAlignment="1">
      <alignment vertical="top"/>
    </xf>
    <xf numFmtId="0" fontId="64" fillId="0" borderId="0" xfId="0" quotePrefix="1" applyFont="1" applyAlignment="1">
      <alignment vertical="top" wrapText="1"/>
    </xf>
    <xf numFmtId="4" fontId="64" fillId="0" borderId="0" xfId="0" quotePrefix="1" applyNumberFormat="1" applyFont="1" applyAlignment="1">
      <alignment vertical="top"/>
    </xf>
    <xf numFmtId="4" fontId="62" fillId="0" borderId="0" xfId="0" applyNumberFormat="1" applyFont="1" applyAlignment="1">
      <alignment vertical="top"/>
    </xf>
    <xf numFmtId="0" fontId="62" fillId="0" borderId="0" xfId="0" applyFont="1" applyAlignment="1">
      <alignment vertical="top" wrapText="1"/>
    </xf>
    <xf numFmtId="0" fontId="15" fillId="0" borderId="18" xfId="489" applyFont="1" applyBorder="1" applyAlignment="1">
      <alignment vertical="center"/>
    </xf>
    <xf numFmtId="0" fontId="15" fillId="0" borderId="19" xfId="489" applyFont="1" applyBorder="1" applyAlignment="1">
      <alignment horizontal="center" vertical="center"/>
    </xf>
    <xf numFmtId="43" fontId="15" fillId="0" borderId="19" xfId="5" applyFont="1" applyFill="1" applyBorder="1" applyAlignment="1">
      <alignment horizontal="right" vertical="center"/>
    </xf>
    <xf numFmtId="43" fontId="15" fillId="0" borderId="19" xfId="5" applyFont="1" applyFill="1" applyBorder="1" applyAlignment="1">
      <alignment vertical="center"/>
    </xf>
    <xf numFmtId="43" fontId="15" fillId="0" borderId="19" xfId="5" applyFont="1" applyFill="1" applyBorder="1" applyAlignment="1">
      <alignment vertical="center" wrapText="1"/>
    </xf>
    <xf numFmtId="4" fontId="15" fillId="0" borderId="0" xfId="488" applyNumberFormat="1" applyFont="1" applyAlignment="1">
      <alignment vertical="center"/>
    </xf>
    <xf numFmtId="0" fontId="15" fillId="0" borderId="0" xfId="488" applyFont="1" applyAlignment="1">
      <alignment vertical="center"/>
    </xf>
    <xf numFmtId="0" fontId="15" fillId="0" borderId="20" xfId="489" applyFont="1" applyBorder="1" applyAlignment="1">
      <alignment vertical="center"/>
    </xf>
    <xf numFmtId="0" fontId="15" fillId="0" borderId="21" xfId="489" applyFont="1" applyBorder="1" applyAlignment="1">
      <alignment horizontal="center" vertical="center"/>
    </xf>
    <xf numFmtId="43" fontId="15" fillId="0" borderId="21" xfId="5" applyFont="1" applyFill="1" applyBorder="1" applyAlignment="1">
      <alignment horizontal="right" vertical="center"/>
    </xf>
    <xf numFmtId="43" fontId="15" fillId="0" borderId="21" xfId="5" applyFont="1" applyFill="1" applyBorder="1" applyAlignment="1">
      <alignment vertical="center"/>
    </xf>
    <xf numFmtId="43" fontId="15" fillId="0" borderId="21" xfId="5" applyFont="1" applyFill="1" applyBorder="1" applyAlignment="1">
      <alignment vertical="center" wrapText="1"/>
    </xf>
    <xf numFmtId="0" fontId="15" fillId="0" borderId="21" xfId="488" applyFont="1" applyBorder="1" applyAlignment="1">
      <alignment horizontal="center" vertical="center"/>
    </xf>
    <xf numFmtId="0" fontId="15" fillId="0" borderId="21" xfId="5" applyNumberFormat="1" applyFont="1" applyFill="1" applyBorder="1" applyAlignment="1">
      <alignment horizontal="center" vertical="center"/>
    </xf>
    <xf numFmtId="164" fontId="15" fillId="0" borderId="0" xfId="488" applyNumberFormat="1" applyFont="1" applyAlignment="1">
      <alignment vertical="center"/>
    </xf>
    <xf numFmtId="43" fontId="15" fillId="0" borderId="22" xfId="5" applyFont="1" applyFill="1" applyBorder="1" applyAlignment="1">
      <alignment vertical="center"/>
    </xf>
    <xf numFmtId="0" fontId="15" fillId="0" borderId="20" xfId="488" applyFont="1" applyBorder="1" applyAlignment="1">
      <alignment vertical="center"/>
    </xf>
    <xf numFmtId="0" fontId="15" fillId="0" borderId="23" xfId="488" applyFont="1" applyBorder="1" applyAlignment="1">
      <alignment vertical="center"/>
    </xf>
    <xf numFmtId="0" fontId="15" fillId="0" borderId="3" xfId="488" applyFont="1" applyBorder="1" applyAlignment="1">
      <alignment horizontal="center" vertical="center"/>
    </xf>
    <xf numFmtId="4" fontId="15" fillId="0" borderId="3" xfId="488" applyNumberFormat="1" applyFont="1" applyBorder="1" applyAlignment="1">
      <alignment horizontal="right" vertical="center"/>
    </xf>
    <xf numFmtId="4" fontId="15" fillId="0" borderId="3" xfId="5" applyNumberFormat="1" applyFont="1" applyBorder="1" applyAlignment="1">
      <alignment horizontal="right" vertical="center"/>
    </xf>
    <xf numFmtId="4" fontId="15" fillId="0" borderId="3" xfId="5" applyNumberFormat="1" applyFont="1" applyBorder="1" applyAlignment="1">
      <alignment vertical="center"/>
    </xf>
    <xf numFmtId="4" fontId="15" fillId="0" borderId="3" xfId="5" applyNumberFormat="1" applyFont="1" applyFill="1" applyBorder="1" applyAlignment="1">
      <alignment vertical="center"/>
    </xf>
    <xf numFmtId="43" fontId="15" fillId="0" borderId="3" xfId="5" applyFont="1" applyBorder="1" applyAlignment="1">
      <alignment vertical="center" wrapText="1"/>
    </xf>
    <xf numFmtId="0" fontId="15" fillId="0" borderId="3" xfId="488" applyFont="1" applyBorder="1" applyAlignment="1">
      <alignment vertical="center" wrapText="1"/>
    </xf>
    <xf numFmtId="0" fontId="15" fillId="0" borderId="24" xfId="488" applyFont="1" applyBorder="1" applyAlignment="1">
      <alignment horizontal="center" vertical="center"/>
    </xf>
    <xf numFmtId="0" fontId="15" fillId="0" borderId="18" xfId="489" applyFont="1" applyBorder="1" applyAlignment="1">
      <alignment vertical="center" wrapText="1"/>
    </xf>
    <xf numFmtId="0" fontId="15" fillId="0" borderId="19" xfId="488" applyFont="1" applyBorder="1" applyAlignment="1">
      <alignment horizontal="center" vertical="center"/>
    </xf>
    <xf numFmtId="0" fontId="15" fillId="0" borderId="26" xfId="488" applyFont="1" applyBorder="1" applyAlignment="1">
      <alignment horizontal="center" vertical="center"/>
    </xf>
    <xf numFmtId="43" fontId="15" fillId="0" borderId="26" xfId="5" applyFont="1" applyFill="1" applyBorder="1" applyAlignment="1">
      <alignment vertical="center"/>
    </xf>
    <xf numFmtId="43" fontId="15" fillId="0" borderId="26" xfId="5" applyFont="1" applyFill="1" applyBorder="1" applyAlignment="1">
      <alignment horizontal="right" vertical="center"/>
    </xf>
    <xf numFmtId="0" fontId="15" fillId="0" borderId="20" xfId="489" applyFont="1" applyBorder="1" applyAlignment="1">
      <alignment vertical="center" wrapText="1"/>
    </xf>
    <xf numFmtId="0" fontId="15" fillId="0" borderId="22" xfId="5" applyNumberFormat="1" applyFont="1" applyFill="1" applyBorder="1" applyAlignment="1">
      <alignment horizontal="center" vertical="center"/>
    </xf>
    <xf numFmtId="43" fontId="15" fillId="0" borderId="22" xfId="5" applyFont="1" applyFill="1" applyBorder="1" applyAlignment="1">
      <alignment horizontal="right" vertical="center"/>
    </xf>
    <xf numFmtId="0" fontId="15" fillId="0" borderId="28" xfId="488" applyFont="1" applyBorder="1" applyAlignment="1">
      <alignment horizontal="center" vertical="center"/>
    </xf>
    <xf numFmtId="43" fontId="15" fillId="0" borderId="29" xfId="5" applyFont="1" applyFill="1" applyBorder="1" applyAlignment="1">
      <alignment horizontal="right" vertical="center"/>
    </xf>
    <xf numFmtId="43" fontId="15" fillId="0" borderId="28" xfId="5" applyFont="1" applyFill="1" applyBorder="1" applyAlignment="1">
      <alignment vertical="center" wrapText="1"/>
    </xf>
    <xf numFmtId="0" fontId="15" fillId="0" borderId="3" xfId="488" applyFont="1" applyBorder="1" applyAlignment="1">
      <alignment vertical="center"/>
    </xf>
    <xf numFmtId="43" fontId="15" fillId="0" borderId="3" xfId="5" applyFont="1" applyBorder="1" applyAlignment="1">
      <alignment horizontal="right" vertical="center"/>
    </xf>
    <xf numFmtId="4" fontId="15" fillId="0" borderId="3" xfId="5" applyNumberFormat="1" applyFont="1" applyFill="1" applyBorder="1" applyAlignment="1">
      <alignment horizontal="right" vertical="center"/>
    </xf>
    <xf numFmtId="4" fontId="15" fillId="0" borderId="0" xfId="5" applyNumberFormat="1" applyFont="1" applyBorder="1" applyAlignment="1">
      <alignment vertical="center"/>
    </xf>
    <xf numFmtId="43" fontId="15" fillId="0" borderId="0" xfId="5" applyFont="1" applyBorder="1" applyAlignment="1">
      <alignment horizontal="right" vertical="center"/>
    </xf>
    <xf numFmtId="4" fontId="15" fillId="0" borderId="0" xfId="5" applyNumberFormat="1" applyFont="1" applyFill="1" applyBorder="1" applyAlignment="1">
      <alignment horizontal="right" vertical="center"/>
    </xf>
    <xf numFmtId="4" fontId="15" fillId="0" borderId="0" xfId="5" applyNumberFormat="1" applyFont="1" applyBorder="1" applyAlignment="1">
      <alignment horizontal="right" vertical="center"/>
    </xf>
    <xf numFmtId="4" fontId="15" fillId="0" borderId="0" xfId="5" applyNumberFormat="1" applyFont="1" applyFill="1" applyBorder="1" applyAlignment="1">
      <alignment vertical="center"/>
    </xf>
    <xf numFmtId="4" fontId="15" fillId="0" borderId="0" xfId="488" applyNumberFormat="1" applyFont="1" applyAlignment="1">
      <alignment horizontal="right" vertical="center"/>
    </xf>
    <xf numFmtId="43" fontId="15" fillId="0" borderId="24" xfId="5" applyFont="1" applyBorder="1" applyAlignment="1">
      <alignment vertical="center" wrapText="1"/>
    </xf>
    <xf numFmtId="43" fontId="15" fillId="0" borderId="31" xfId="5" applyFont="1" applyBorder="1" applyAlignment="1">
      <alignment vertical="center"/>
    </xf>
    <xf numFmtId="43" fontId="15" fillId="0" borderId="2" xfId="5" applyFont="1" applyBorder="1" applyAlignment="1">
      <alignment vertical="center"/>
    </xf>
    <xf numFmtId="0" fontId="15" fillId="0" borderId="2" xfId="488" applyFont="1" applyBorder="1" applyAlignment="1">
      <alignment vertical="center" wrapText="1"/>
    </xf>
    <xf numFmtId="43" fontId="15" fillId="0" borderId="26" xfId="5" applyFont="1" applyFill="1" applyBorder="1" applyAlignment="1">
      <alignment horizontal="center" vertical="center"/>
    </xf>
    <xf numFmtId="43" fontId="15" fillId="0" borderId="22" xfId="5" applyFont="1" applyFill="1" applyBorder="1" applyAlignment="1">
      <alignment horizontal="center" vertical="center"/>
    </xf>
    <xf numFmtId="43" fontId="15" fillId="0" borderId="24" xfId="5" applyFont="1" applyFill="1" applyBorder="1" applyAlignment="1">
      <alignment vertical="center"/>
    </xf>
    <xf numFmtId="43" fontId="15" fillId="0" borderId="30" xfId="5" applyFont="1" applyFill="1" applyBorder="1" applyAlignment="1">
      <alignment vertical="center"/>
    </xf>
    <xf numFmtId="0" fontId="15" fillId="0" borderId="27" xfId="489" applyFont="1" applyBorder="1" applyAlignment="1">
      <alignment vertical="center" wrapText="1"/>
    </xf>
    <xf numFmtId="0" fontId="15" fillId="0" borderId="23" xfId="489" applyFont="1" applyBorder="1" applyAlignment="1">
      <alignment vertical="center" wrapText="1"/>
    </xf>
    <xf numFmtId="0" fontId="15" fillId="0" borderId="0" xfId="488" applyFont="1" applyAlignment="1">
      <alignment horizontal="center" vertical="center"/>
    </xf>
    <xf numFmtId="4" fontId="15" fillId="0" borderId="0" xfId="488" applyNumberFormat="1" applyFont="1" applyAlignment="1">
      <alignment horizontal="center" vertical="center"/>
    </xf>
    <xf numFmtId="43" fontId="15" fillId="0" borderId="3" xfId="5" applyFont="1" applyFill="1" applyBorder="1" applyAlignment="1">
      <alignment vertical="center" wrapText="1"/>
    </xf>
    <xf numFmtId="4" fontId="15" fillId="0" borderId="3" xfId="488" applyNumberFormat="1" applyFont="1" applyBorder="1" applyAlignment="1">
      <alignment horizontal="center" vertical="center"/>
    </xf>
    <xf numFmtId="0" fontId="15" fillId="0" borderId="28" xfId="488" applyFont="1" applyBorder="1" applyAlignment="1">
      <alignment vertical="center"/>
    </xf>
    <xf numFmtId="43" fontId="15" fillId="0" borderId="19" xfId="5" applyFont="1" applyBorder="1" applyAlignment="1">
      <alignment horizontal="center" vertical="center"/>
    </xf>
    <xf numFmtId="43" fontId="15" fillId="0" borderId="28" xfId="5" applyFont="1" applyBorder="1" applyAlignment="1">
      <alignment horizontal="center" vertical="center"/>
    </xf>
    <xf numFmtId="0" fontId="15" fillId="0" borderId="21" xfId="488" applyFont="1" applyBorder="1" applyAlignment="1">
      <alignment vertical="center"/>
    </xf>
    <xf numFmtId="43" fontId="15" fillId="0" borderId="28" xfId="5" applyFont="1" applyBorder="1" applyAlignment="1">
      <alignment vertical="center"/>
    </xf>
    <xf numFmtId="43" fontId="15" fillId="0" borderId="21" xfId="5" applyFont="1" applyBorder="1" applyAlignment="1">
      <alignment vertical="center"/>
    </xf>
    <xf numFmtId="0" fontId="15" fillId="0" borderId="22" xfId="488" applyFont="1" applyBorder="1" applyAlignment="1">
      <alignment horizontal="center" vertical="center"/>
    </xf>
    <xf numFmtId="43" fontId="15" fillId="0" borderId="20" xfId="5" applyFont="1" applyBorder="1" applyAlignment="1">
      <alignment vertical="center"/>
    </xf>
    <xf numFmtId="43" fontId="15" fillId="0" borderId="22" xfId="5" applyFont="1" applyBorder="1" applyAlignment="1">
      <alignment vertical="center"/>
    </xf>
    <xf numFmtId="4" fontId="15" fillId="0" borderId="22" xfId="488" applyNumberFormat="1" applyFont="1" applyBorder="1" applyAlignment="1">
      <alignment horizontal="right" vertical="center"/>
    </xf>
    <xf numFmtId="43" fontId="15" fillId="0" borderId="21" xfId="5" applyFont="1" applyBorder="1" applyAlignment="1">
      <alignment horizontal="right" vertical="center"/>
    </xf>
    <xf numFmtId="43" fontId="15" fillId="0" borderId="22" xfId="5" applyFont="1" applyBorder="1" applyAlignment="1">
      <alignment horizontal="right" vertical="center"/>
    </xf>
    <xf numFmtId="43" fontId="15" fillId="0" borderId="21" xfId="5" applyFont="1" applyBorder="1" applyAlignment="1">
      <alignment horizontal="center" vertical="center"/>
    </xf>
    <xf numFmtId="43" fontId="15" fillId="0" borderId="0" xfId="5" applyFont="1" applyBorder="1" applyAlignment="1">
      <alignment vertical="center"/>
    </xf>
    <xf numFmtId="43" fontId="15" fillId="0" borderId="3" xfId="5" applyFont="1" applyBorder="1" applyAlignment="1">
      <alignment vertical="center"/>
    </xf>
    <xf numFmtId="43" fontId="15" fillId="0" borderId="3" xfId="5" applyFont="1" applyFill="1" applyBorder="1" applyAlignment="1">
      <alignment vertical="center"/>
    </xf>
    <xf numFmtId="43" fontId="15" fillId="0" borderId="24" xfId="5" applyFont="1" applyBorder="1" applyAlignment="1">
      <alignment horizontal="right" vertical="center"/>
    </xf>
    <xf numFmtId="43" fontId="15" fillId="0" borderId="24" xfId="5" applyFont="1" applyBorder="1" applyAlignment="1">
      <alignment vertical="center"/>
    </xf>
    <xf numFmtId="43" fontId="15" fillId="0" borderId="19" xfId="5" applyFont="1" applyFill="1" applyBorder="1" applyAlignment="1">
      <alignment horizontal="center" vertical="center"/>
    </xf>
    <xf numFmtId="43" fontId="15" fillId="0" borderId="21" xfId="5" applyFont="1" applyFill="1" applyBorder="1" applyAlignment="1">
      <alignment horizontal="center" vertical="center"/>
    </xf>
    <xf numFmtId="0" fontId="15" fillId="0" borderId="29" xfId="5" applyNumberFormat="1" applyFont="1" applyFill="1" applyBorder="1" applyAlignment="1">
      <alignment horizontal="center" vertical="center"/>
    </xf>
    <xf numFmtId="43" fontId="15" fillId="0" borderId="28" xfId="5" applyFont="1" applyFill="1" applyBorder="1" applyAlignment="1">
      <alignment horizontal="center" vertical="center"/>
    </xf>
    <xf numFmtId="43" fontId="15" fillId="0" borderId="28" xfId="5" applyFont="1" applyFill="1" applyBorder="1" applyAlignment="1">
      <alignment horizontal="right" vertical="center"/>
    </xf>
    <xf numFmtId="43" fontId="15" fillId="0" borderId="28" xfId="5" applyFont="1" applyFill="1" applyBorder="1" applyAlignment="1">
      <alignment vertical="center"/>
    </xf>
    <xf numFmtId="43" fontId="15" fillId="0" borderId="29" xfId="5" applyFont="1" applyFill="1" applyBorder="1" applyAlignment="1">
      <alignment vertical="center"/>
    </xf>
    <xf numFmtId="0" fontId="15" fillId="0" borderId="3" xfId="489" applyFont="1" applyBorder="1" applyAlignment="1">
      <alignment vertical="center" wrapText="1"/>
    </xf>
    <xf numFmtId="0" fontId="15" fillId="0" borderId="3" xfId="5" applyNumberFormat="1" applyFont="1" applyFill="1" applyBorder="1" applyAlignment="1">
      <alignment horizontal="right" vertical="center"/>
    </xf>
    <xf numFmtId="43" fontId="15" fillId="0" borderId="3" xfId="5" applyFont="1" applyFill="1" applyBorder="1" applyAlignment="1">
      <alignment horizontal="center" vertical="center"/>
    </xf>
    <xf numFmtId="43" fontId="15" fillId="0" borderId="3" xfId="5" applyFont="1" applyFill="1" applyBorder="1" applyAlignment="1">
      <alignment horizontal="right" vertical="center"/>
    </xf>
    <xf numFmtId="43" fontId="15" fillId="0" borderId="0" xfId="5" applyFont="1" applyFill="1" applyBorder="1" applyAlignment="1">
      <alignment vertical="center"/>
    </xf>
    <xf numFmtId="0" fontId="15" fillId="0" borderId="3" xfId="489" applyFont="1" applyBorder="1" applyAlignment="1">
      <alignment horizontal="left" vertical="center"/>
    </xf>
    <xf numFmtId="0" fontId="15" fillId="0" borderId="3" xfId="488" applyFont="1" applyBorder="1" applyAlignment="1">
      <alignment horizontal="right" vertical="center"/>
    </xf>
    <xf numFmtId="0" fontId="15" fillId="0" borderId="0" xfId="488" applyFont="1" applyAlignment="1">
      <alignment horizontal="right" vertical="center"/>
    </xf>
    <xf numFmtId="0" fontId="15" fillId="0" borderId="3" xfId="489" applyFont="1" applyBorder="1" applyAlignment="1">
      <alignment horizontal="left" vertical="center" wrapText="1"/>
    </xf>
    <xf numFmtId="0" fontId="15" fillId="0" borderId="23" xfId="489" applyFont="1" applyBorder="1" applyAlignment="1">
      <alignment horizontal="left" vertical="center" wrapText="1"/>
    </xf>
    <xf numFmtId="43" fontId="15" fillId="0" borderId="0" xfId="5" applyFont="1" applyFill="1" applyBorder="1" applyAlignment="1">
      <alignment horizontal="right" vertical="center"/>
    </xf>
    <xf numFmtId="43" fontId="15" fillId="0" borderId="1" xfId="5" applyFont="1" applyFill="1" applyBorder="1" applyAlignment="1">
      <alignment vertical="center" wrapText="1"/>
    </xf>
    <xf numFmtId="0" fontId="15" fillId="0" borderId="29" xfId="488" applyFont="1" applyBorder="1" applyAlignment="1">
      <alignment horizontal="center" vertical="center"/>
    </xf>
    <xf numFmtId="43" fontId="15" fillId="0" borderId="0" xfId="5" applyFont="1" applyFill="1" applyBorder="1" applyAlignment="1">
      <alignment horizontal="center" vertical="center"/>
    </xf>
    <xf numFmtId="0" fontId="15" fillId="0" borderId="3" xfId="5" applyNumberFormat="1" applyFont="1" applyFill="1" applyBorder="1" applyAlignment="1">
      <alignment horizontal="center" vertical="center"/>
    </xf>
    <xf numFmtId="0" fontId="15" fillId="0" borderId="0" xfId="5" applyNumberFormat="1" applyFont="1" applyFill="1" applyBorder="1" applyAlignment="1">
      <alignment horizontal="center" vertical="center"/>
    </xf>
    <xf numFmtId="0" fontId="15" fillId="0" borderId="23" xfId="489" applyFont="1" applyBorder="1" applyAlignment="1">
      <alignment horizontal="left" vertical="center"/>
    </xf>
    <xf numFmtId="43" fontId="15" fillId="0" borderId="30" xfId="5" applyFont="1" applyFill="1" applyBorder="1" applyAlignment="1">
      <alignment horizontal="center" vertical="center"/>
    </xf>
    <xf numFmtId="43" fontId="15" fillId="0" borderId="24" xfId="5" applyFont="1" applyFill="1" applyBorder="1" applyAlignment="1">
      <alignment horizontal="center" vertical="center"/>
    </xf>
    <xf numFmtId="43" fontId="15" fillId="0" borderId="24" xfId="5" applyFont="1" applyFill="1" applyBorder="1" applyAlignment="1">
      <alignment horizontal="right" vertical="center"/>
    </xf>
    <xf numFmtId="1" fontId="15" fillId="0" borderId="22" xfId="5" applyNumberFormat="1" applyFont="1" applyFill="1" applyBorder="1" applyAlignment="1">
      <alignment horizontal="center" vertical="center"/>
    </xf>
    <xf numFmtId="4" fontId="15" fillId="0" borderId="29" xfId="488" applyNumberFormat="1" applyFont="1" applyBorder="1" applyAlignment="1">
      <alignment horizontal="right" vertical="center"/>
    </xf>
    <xf numFmtId="0" fontId="15" fillId="0" borderId="28" xfId="489" applyFont="1" applyBorder="1" applyAlignment="1">
      <alignment vertical="center" wrapText="1"/>
    </xf>
    <xf numFmtId="1" fontId="15" fillId="0" borderId="28" xfId="5" applyNumberFormat="1" applyFont="1" applyFill="1" applyBorder="1" applyAlignment="1">
      <alignment horizontal="center" vertical="center"/>
    </xf>
    <xf numFmtId="0" fontId="15" fillId="0" borderId="27" xfId="489" applyFont="1" applyBorder="1" applyAlignment="1">
      <alignment horizontal="left" vertical="center"/>
    </xf>
    <xf numFmtId="43" fontId="15" fillId="0" borderId="1" xfId="5" applyFont="1" applyFill="1" applyBorder="1" applyAlignment="1">
      <alignment vertical="center"/>
    </xf>
    <xf numFmtId="0" fontId="15" fillId="0" borderId="34" xfId="489" applyFont="1" applyBorder="1" applyAlignment="1">
      <alignment vertical="center" wrapText="1"/>
    </xf>
    <xf numFmtId="0" fontId="15" fillId="0" borderId="30" xfId="488" applyFont="1" applyBorder="1" applyAlignment="1">
      <alignment horizontal="center" vertical="center"/>
    </xf>
    <xf numFmtId="43" fontId="15" fillId="0" borderId="30" xfId="5" applyFont="1" applyFill="1" applyBorder="1" applyAlignment="1">
      <alignment horizontal="right" vertical="center"/>
    </xf>
    <xf numFmtId="43" fontId="15" fillId="0" borderId="2" xfId="5" applyFont="1" applyFill="1" applyBorder="1" applyAlignment="1">
      <alignment vertical="center"/>
    </xf>
    <xf numFmtId="43" fontId="4" fillId="0" borderId="3" xfId="5" applyFont="1" applyFill="1" applyBorder="1" applyAlignment="1">
      <alignment vertical="center" wrapText="1"/>
    </xf>
    <xf numFmtId="0" fontId="4" fillId="0" borderId="2" xfId="488" applyFont="1" applyBorder="1" applyAlignment="1">
      <alignment vertical="center" wrapText="1"/>
    </xf>
    <xf numFmtId="43" fontId="15" fillId="0" borderId="5" xfId="5" applyFont="1" applyBorder="1" applyAlignment="1">
      <alignment vertical="center" wrapText="1"/>
    </xf>
    <xf numFmtId="0" fontId="15" fillId="0" borderId="5" xfId="488" applyFont="1" applyBorder="1" applyAlignment="1">
      <alignment vertical="center" wrapText="1"/>
    </xf>
    <xf numFmtId="0" fontId="15" fillId="0" borderId="33" xfId="488" applyFont="1" applyBorder="1" applyAlignment="1">
      <alignment vertical="center" wrapText="1"/>
    </xf>
    <xf numFmtId="43" fontId="15" fillId="0" borderId="5" xfId="5" applyFont="1" applyFill="1" applyBorder="1" applyAlignment="1">
      <alignment vertical="center" wrapText="1"/>
    </xf>
    <xf numFmtId="0" fontId="15" fillId="0" borderId="28" xfId="5" applyNumberFormat="1" applyFont="1" applyFill="1" applyBorder="1" applyAlignment="1">
      <alignment horizontal="center" vertical="center"/>
    </xf>
    <xf numFmtId="43" fontId="15" fillId="0" borderId="0" xfId="488" applyNumberFormat="1" applyFont="1" applyAlignment="1">
      <alignment vertical="center"/>
    </xf>
    <xf numFmtId="0" fontId="15" fillId="0" borderId="20" xfId="489" applyFont="1" applyBorder="1" applyAlignment="1">
      <alignment horizontal="left" vertical="center"/>
    </xf>
    <xf numFmtId="43" fontId="15" fillId="0" borderId="24" xfId="5" applyFont="1" applyFill="1" applyBorder="1" applyAlignment="1">
      <alignment vertical="center" wrapText="1"/>
    </xf>
    <xf numFmtId="1" fontId="15" fillId="0" borderId="21" xfId="5" applyNumberFormat="1" applyFont="1" applyFill="1" applyBorder="1" applyAlignment="1">
      <alignment horizontal="center" vertical="center"/>
    </xf>
    <xf numFmtId="43" fontId="15" fillId="0" borderId="35" xfId="5" applyFont="1" applyFill="1" applyBorder="1" applyAlignment="1">
      <alignment horizontal="right" vertical="center"/>
    </xf>
    <xf numFmtId="0" fontId="15" fillId="0" borderId="30" xfId="5" applyNumberFormat="1" applyFont="1" applyFill="1" applyBorder="1" applyAlignment="1">
      <alignment horizontal="center" vertical="center"/>
    </xf>
    <xf numFmtId="0" fontId="15" fillId="0" borderId="22" xfId="5" applyNumberFormat="1" applyFont="1" applyFill="1" applyBorder="1" applyAlignment="1">
      <alignment horizontal="right" vertical="center"/>
    </xf>
    <xf numFmtId="0" fontId="78" fillId="0" borderId="0" xfId="489" applyFont="1" applyAlignment="1">
      <alignment vertical="center"/>
    </xf>
    <xf numFmtId="43" fontId="38" fillId="0" borderId="0" xfId="5" applyFont="1" applyAlignment="1">
      <alignment vertical="center"/>
    </xf>
    <xf numFmtId="0" fontId="37" fillId="0" borderId="0" xfId="488" applyFont="1" applyAlignment="1">
      <alignment vertical="center"/>
    </xf>
    <xf numFmtId="0" fontId="37" fillId="0" borderId="0" xfId="488" applyFont="1" applyAlignment="1">
      <alignment horizontal="center" vertical="center"/>
    </xf>
    <xf numFmtId="43" fontId="46" fillId="0" borderId="0" xfId="5" applyFont="1" applyAlignment="1">
      <alignment vertical="center"/>
    </xf>
    <xf numFmtId="0" fontId="37" fillId="0" borderId="0" xfId="487" applyFont="1" applyAlignment="1">
      <alignment horizontal="center" vertical="center"/>
    </xf>
    <xf numFmtId="43" fontId="15" fillId="0" borderId="29" xfId="5" applyFont="1" applyFill="1" applyBorder="1" applyAlignment="1">
      <alignment horizontal="center" vertical="center"/>
    </xf>
    <xf numFmtId="43" fontId="37" fillId="0" borderId="0" xfId="5" applyFont="1" applyAlignment="1">
      <alignment vertical="center"/>
    </xf>
    <xf numFmtId="0" fontId="15" fillId="0" borderId="21" xfId="5" applyNumberFormat="1" applyFont="1" applyBorder="1" applyAlignment="1">
      <alignment horizontal="center" vertical="center"/>
    </xf>
    <xf numFmtId="43" fontId="50" fillId="0" borderId="1" xfId="5" applyFont="1" applyFill="1" applyBorder="1" applyAlignment="1">
      <alignment horizontal="center" vertical="center" wrapText="1"/>
    </xf>
    <xf numFmtId="0" fontId="15" fillId="0" borderId="19" xfId="489" applyFont="1" applyBorder="1" applyAlignment="1">
      <alignment vertical="center" wrapText="1"/>
    </xf>
    <xf numFmtId="1" fontId="15" fillId="0" borderId="21" xfId="5" applyNumberFormat="1" applyFont="1" applyBorder="1" applyAlignment="1">
      <alignment horizontal="center" vertical="center"/>
    </xf>
    <xf numFmtId="0" fontId="15" fillId="0" borderId="24" xfId="488" applyFont="1" applyBorder="1" applyAlignment="1">
      <alignment vertical="center"/>
    </xf>
    <xf numFmtId="4" fontId="15" fillId="0" borderId="21" xfId="488" applyNumberFormat="1" applyFont="1" applyBorder="1" applyAlignment="1">
      <alignment horizontal="right" vertical="center"/>
    </xf>
    <xf numFmtId="43" fontId="15" fillId="0" borderId="5" xfId="5" applyFont="1" applyBorder="1" applyAlignment="1">
      <alignment vertical="center"/>
    </xf>
    <xf numFmtId="4" fontId="15" fillId="0" borderId="2" xfId="488" applyNumberFormat="1" applyFont="1" applyBorder="1" applyAlignment="1">
      <alignment horizontal="center" vertical="center"/>
    </xf>
    <xf numFmtId="4" fontId="15" fillId="0" borderId="33" xfId="5" applyNumberFormat="1" applyFont="1" applyBorder="1" applyAlignment="1">
      <alignment vertical="center"/>
    </xf>
    <xf numFmtId="1" fontId="15" fillId="0" borderId="3" xfId="5" applyNumberFormat="1" applyFont="1" applyFill="1" applyBorder="1" applyAlignment="1">
      <alignment horizontal="center" vertical="center"/>
    </xf>
    <xf numFmtId="43" fontId="37" fillId="0" borderId="0" xfId="5" applyFont="1" applyFill="1" applyAlignment="1">
      <alignment vertical="center"/>
    </xf>
    <xf numFmtId="0" fontId="15" fillId="0" borderId="23" xfId="489" applyFont="1" applyBorder="1" applyAlignment="1">
      <alignment vertical="center"/>
    </xf>
    <xf numFmtId="0" fontId="15" fillId="0" borderId="28" xfId="489" applyFont="1" applyBorder="1" applyAlignment="1">
      <alignment vertical="center"/>
    </xf>
    <xf numFmtId="43" fontId="15" fillId="0" borderId="28" xfId="5" applyFont="1" applyFill="1" applyBorder="1" applyAlignment="1">
      <alignment horizontal="center" vertical="center" wrapText="1"/>
    </xf>
    <xf numFmtId="43" fontId="4" fillId="0" borderId="1" xfId="5" applyFont="1" applyFill="1" applyBorder="1" applyAlignment="1">
      <alignment vertical="center" wrapText="1"/>
    </xf>
    <xf numFmtId="43" fontId="15" fillId="0" borderId="4" xfId="5" applyFont="1" applyFill="1" applyBorder="1" applyAlignment="1">
      <alignment vertical="center" wrapText="1"/>
    </xf>
    <xf numFmtId="43" fontId="15" fillId="0" borderId="35" xfId="5" applyFont="1" applyFill="1" applyBorder="1" applyAlignment="1">
      <alignment vertical="center"/>
    </xf>
    <xf numFmtId="43" fontId="15" fillId="0" borderId="3" xfId="5" applyFont="1" applyFill="1" applyBorder="1" applyAlignment="1">
      <alignment horizontal="center" vertical="center" wrapText="1"/>
    </xf>
    <xf numFmtId="0" fontId="37" fillId="0" borderId="0" xfId="489" applyFont="1" applyAlignment="1">
      <alignment vertical="center"/>
    </xf>
    <xf numFmtId="43" fontId="15" fillId="0" borderId="82" xfId="5" applyFont="1" applyFill="1" applyBorder="1" applyAlignment="1">
      <alignment vertical="center"/>
    </xf>
    <xf numFmtId="0" fontId="15" fillId="0" borderId="18" xfId="488" applyFont="1" applyBorder="1" applyAlignment="1">
      <alignment vertical="center" wrapText="1"/>
    </xf>
    <xf numFmtId="0" fontId="15" fillId="0" borderId="19" xfId="489" applyFont="1" applyBorder="1" applyAlignment="1">
      <alignment horizontal="center" vertical="center" wrapText="1"/>
    </xf>
    <xf numFmtId="43" fontId="15" fillId="0" borderId="19" xfId="5" applyFont="1" applyFill="1" applyBorder="1" applyAlignment="1">
      <alignment horizontal="right" vertical="center" wrapText="1"/>
    </xf>
    <xf numFmtId="43" fontId="15" fillId="0" borderId="26" xfId="5" applyFont="1" applyFill="1" applyBorder="1" applyAlignment="1">
      <alignment horizontal="right" vertical="center" wrapText="1"/>
    </xf>
    <xf numFmtId="43" fontId="15" fillId="0" borderId="26" xfId="5" applyFont="1" applyFill="1" applyBorder="1" applyAlignment="1">
      <alignment vertical="center" wrapText="1"/>
    </xf>
    <xf numFmtId="0" fontId="15" fillId="0" borderId="34" xfId="488" applyFont="1" applyBorder="1" applyAlignment="1">
      <alignment vertical="center" wrapText="1"/>
    </xf>
    <xf numFmtId="0" fontId="15" fillId="0" borderId="24" xfId="489" applyFont="1" applyBorder="1" applyAlignment="1">
      <alignment horizontal="center" vertical="center" wrapText="1"/>
    </xf>
    <xf numFmtId="43" fontId="15" fillId="0" borderId="24" xfId="5" applyFont="1" applyFill="1" applyBorder="1" applyAlignment="1">
      <alignment horizontal="right" vertical="center" wrapText="1"/>
    </xf>
    <xf numFmtId="43" fontId="15" fillId="0" borderId="30" xfId="5" applyFont="1" applyFill="1" applyBorder="1" applyAlignment="1">
      <alignment horizontal="right" vertical="center" wrapText="1"/>
    </xf>
    <xf numFmtId="43" fontId="15" fillId="0" borderId="30" xfId="5" applyFont="1" applyFill="1" applyBorder="1" applyAlignment="1">
      <alignment vertical="center" wrapText="1"/>
    </xf>
    <xf numFmtId="0" fontId="15" fillId="0" borderId="20" xfId="488" applyFont="1" applyBorder="1" applyAlignment="1">
      <alignment vertical="center" wrapText="1"/>
    </xf>
    <xf numFmtId="0" fontId="15" fillId="0" borderId="21" xfId="489" applyFont="1" applyBorder="1" applyAlignment="1">
      <alignment horizontal="center" vertical="center" wrapText="1"/>
    </xf>
    <xf numFmtId="43" fontId="15" fillId="0" borderId="22" xfId="5" applyFont="1" applyFill="1" applyBorder="1" applyAlignment="1">
      <alignment horizontal="right" vertical="center" wrapText="1"/>
    </xf>
    <xf numFmtId="43" fontId="15" fillId="0" borderId="22" xfId="5" applyFont="1" applyFill="1" applyBorder="1" applyAlignment="1">
      <alignment vertical="center" wrapText="1"/>
    </xf>
    <xf numFmtId="0" fontId="15" fillId="0" borderId="21" xfId="488" applyFont="1" applyBorder="1" applyAlignment="1">
      <alignment horizontal="center" vertical="center" wrapText="1"/>
    </xf>
    <xf numFmtId="43" fontId="15" fillId="0" borderId="21" xfId="5" applyFont="1" applyFill="1" applyBorder="1" applyAlignment="1">
      <alignment horizontal="right" vertical="center" wrapText="1"/>
    </xf>
    <xf numFmtId="4" fontId="15" fillId="0" borderId="21" xfId="488" applyNumberFormat="1" applyFont="1" applyBorder="1" applyAlignment="1">
      <alignment horizontal="right" vertical="center" wrapText="1"/>
    </xf>
    <xf numFmtId="4" fontId="15" fillId="0" borderId="35" xfId="488" applyNumberFormat="1" applyFont="1" applyBorder="1" applyAlignment="1">
      <alignment horizontal="right" vertical="center" wrapText="1"/>
    </xf>
    <xf numFmtId="0" fontId="15" fillId="0" borderId="19" xfId="488" applyFont="1" applyBorder="1" applyAlignment="1">
      <alignment horizontal="center" vertical="center" wrapText="1"/>
    </xf>
    <xf numFmtId="0" fontId="15" fillId="0" borderId="26" xfId="488" applyFont="1" applyBorder="1" applyAlignment="1">
      <alignment horizontal="center" vertical="center" wrapText="1"/>
    </xf>
    <xf numFmtId="1" fontId="15" fillId="0" borderId="22" xfId="5" applyNumberFormat="1" applyFont="1" applyFill="1" applyBorder="1" applyAlignment="1">
      <alignment horizontal="center" vertical="center" wrapText="1"/>
    </xf>
    <xf numFmtId="43" fontId="38" fillId="0" borderId="3" xfId="5" quotePrefix="1" applyFont="1" applyFill="1" applyBorder="1" applyAlignment="1">
      <alignment horizontal="center" vertical="center"/>
    </xf>
    <xf numFmtId="43" fontId="15" fillId="0" borderId="2" xfId="5" applyFont="1" applyFill="1" applyBorder="1" applyAlignment="1">
      <alignment horizontal="center" vertical="center"/>
    </xf>
    <xf numFmtId="43" fontId="15" fillId="0" borderId="31" xfId="5" applyFont="1" applyFill="1" applyBorder="1" applyAlignment="1">
      <alignment horizontal="center" vertical="center"/>
    </xf>
    <xf numFmtId="43" fontId="15" fillId="0" borderId="31" xfId="5" applyFont="1" applyFill="1" applyBorder="1" applyAlignment="1">
      <alignment vertical="center"/>
    </xf>
    <xf numFmtId="0" fontId="15" fillId="0" borderId="2" xfId="488" applyFont="1" applyBorder="1" applyAlignment="1">
      <alignment vertical="center"/>
    </xf>
    <xf numFmtId="0" fontId="15" fillId="0" borderId="23" xfId="488" applyFont="1" applyBorder="1" applyAlignment="1">
      <alignment vertical="center" wrapText="1"/>
    </xf>
    <xf numFmtId="0" fontId="15" fillId="0" borderId="3" xfId="488" applyFont="1" applyBorder="1" applyAlignment="1">
      <alignment horizontal="center" vertical="center" wrapText="1"/>
    </xf>
    <xf numFmtId="4" fontId="15" fillId="0" borderId="0" xfId="488" applyNumberFormat="1" applyFont="1" applyAlignment="1">
      <alignment horizontal="right" vertical="center" wrapText="1"/>
    </xf>
    <xf numFmtId="43" fontId="15" fillId="0" borderId="3" xfId="5" applyFont="1" applyFill="1" applyBorder="1" applyAlignment="1">
      <alignment horizontal="right" vertical="center" wrapText="1"/>
    </xf>
    <xf numFmtId="43" fontId="15" fillId="0" borderId="0" xfId="5" applyFont="1" applyFill="1" applyBorder="1" applyAlignment="1">
      <alignment horizontal="right" vertical="center" wrapText="1"/>
    </xf>
    <xf numFmtId="43" fontId="15" fillId="0" borderId="0" xfId="5" applyFont="1" applyFill="1" applyBorder="1" applyAlignment="1">
      <alignment vertical="center" wrapText="1"/>
    </xf>
    <xf numFmtId="4" fontId="15" fillId="0" borderId="0" xfId="488" applyNumberFormat="1" applyFont="1" applyAlignment="1">
      <alignment vertical="center" wrapText="1"/>
    </xf>
    <xf numFmtId="43" fontId="15" fillId="0" borderId="31" xfId="5" applyFont="1" applyFill="1" applyBorder="1" applyAlignment="1">
      <alignment vertical="center" wrapText="1"/>
    </xf>
    <xf numFmtId="43" fontId="15" fillId="0" borderId="2" xfId="5" applyFont="1" applyFill="1" applyBorder="1" applyAlignment="1">
      <alignment vertical="center" wrapText="1"/>
    </xf>
    <xf numFmtId="0" fontId="15" fillId="0" borderId="83" xfId="488" applyFont="1" applyBorder="1" applyAlignment="1">
      <alignment horizontal="center" vertical="center" wrapText="1"/>
    </xf>
    <xf numFmtId="4" fontId="15" fillId="0" borderId="84" xfId="488" applyNumberFormat="1" applyFont="1" applyBorder="1" applyAlignment="1">
      <alignment horizontal="right" vertical="center" wrapText="1"/>
    </xf>
    <xf numFmtId="43" fontId="15" fillId="0" borderId="83" xfId="5" applyFont="1" applyFill="1" applyBorder="1" applyAlignment="1">
      <alignment horizontal="right" vertical="center" wrapText="1"/>
    </xf>
    <xf numFmtId="43" fontId="15" fillId="0" borderId="85" xfId="5" applyFont="1" applyFill="1" applyBorder="1" applyAlignment="1">
      <alignment vertical="center" wrapText="1"/>
    </xf>
    <xf numFmtId="43" fontId="15" fillId="0" borderId="83" xfId="5" applyFont="1" applyFill="1" applyBorder="1" applyAlignment="1">
      <alignment vertical="center" wrapText="1"/>
    </xf>
    <xf numFmtId="43" fontId="15" fillId="0" borderId="84" xfId="5" applyFont="1" applyFill="1" applyBorder="1" applyAlignment="1">
      <alignment vertical="center" wrapText="1"/>
    </xf>
    <xf numFmtId="0" fontId="38" fillId="2" borderId="2" xfId="488" applyFont="1" applyFill="1" applyBorder="1" applyAlignment="1">
      <alignment horizontal="center" vertical="center" wrapText="1"/>
    </xf>
    <xf numFmtId="43" fontId="38" fillId="2" borderId="2" xfId="4" applyFont="1" applyFill="1" applyBorder="1" applyAlignment="1">
      <alignment horizontal="center" vertical="center" wrapText="1"/>
    </xf>
    <xf numFmtId="43" fontId="15" fillId="0" borderId="86" xfId="5" applyFont="1" applyFill="1" applyBorder="1" applyAlignment="1">
      <alignment horizontal="right" vertical="center" wrapText="1"/>
    </xf>
    <xf numFmtId="0" fontId="38" fillId="10" borderId="2" xfId="488" applyFont="1" applyFill="1" applyBorder="1" applyAlignment="1">
      <alignment horizontal="center" vertical="center"/>
    </xf>
    <xf numFmtId="43" fontId="38" fillId="10" borderId="2" xfId="4" applyFont="1" applyFill="1" applyBorder="1" applyAlignment="1">
      <alignment horizontal="center" vertical="center"/>
    </xf>
    <xf numFmtId="0" fontId="15" fillId="0" borderId="27" xfId="488" applyFont="1" applyBorder="1" applyAlignment="1">
      <alignment vertical="center" wrapText="1"/>
    </xf>
    <xf numFmtId="0" fontId="38" fillId="0" borderId="3" xfId="488" applyFont="1" applyBorder="1" applyAlignment="1">
      <alignment vertical="center"/>
    </xf>
    <xf numFmtId="0" fontId="15" fillId="0" borderId="28" xfId="488" applyFont="1" applyBorder="1" applyAlignment="1">
      <alignment horizontal="center" vertical="center" wrapText="1"/>
    </xf>
    <xf numFmtId="0" fontId="38" fillId="0" borderId="2" xfId="488" quotePrefix="1" applyFont="1" applyBorder="1" applyAlignment="1">
      <alignment horizontal="center" vertical="center"/>
    </xf>
    <xf numFmtId="4" fontId="15" fillId="0" borderId="3" xfId="488" applyNumberFormat="1" applyFont="1" applyBorder="1" applyAlignment="1">
      <alignment horizontal="right" vertical="center" wrapText="1"/>
    </xf>
    <xf numFmtId="43" fontId="15" fillId="0" borderId="28" xfId="5" applyFont="1" applyFill="1" applyBorder="1" applyAlignment="1">
      <alignment horizontal="right" vertical="center" wrapText="1"/>
    </xf>
    <xf numFmtId="43" fontId="15" fillId="0" borderId="29" xfId="5" applyFont="1" applyFill="1" applyBorder="1" applyAlignment="1">
      <alignment horizontal="right" vertical="center" wrapText="1"/>
    </xf>
    <xf numFmtId="43" fontId="38" fillId="0" borderId="2" xfId="5" quotePrefix="1" applyFont="1" applyFill="1" applyBorder="1" applyAlignment="1">
      <alignment horizontal="center" vertical="center"/>
    </xf>
    <xf numFmtId="43" fontId="15" fillId="0" borderId="29" xfId="5" applyFont="1" applyFill="1" applyBorder="1" applyAlignment="1">
      <alignment vertical="center" wrapText="1"/>
    </xf>
    <xf numFmtId="43" fontId="38" fillId="0" borderId="33" xfId="5" quotePrefix="1" applyFont="1" applyFill="1" applyBorder="1" applyAlignment="1">
      <alignment horizontal="center" vertical="center"/>
    </xf>
    <xf numFmtId="4" fontId="15" fillId="0" borderId="31" xfId="488" applyNumberFormat="1" applyFont="1" applyBorder="1" applyAlignment="1">
      <alignment vertical="center" wrapText="1"/>
    </xf>
    <xf numFmtId="43" fontId="15" fillId="0" borderId="33" xfId="5" applyFont="1" applyFill="1" applyBorder="1" applyAlignment="1">
      <alignment vertical="center" wrapText="1"/>
    </xf>
    <xf numFmtId="0" fontId="38" fillId="10" borderId="2" xfId="488" applyFont="1" applyFill="1" applyBorder="1" applyAlignment="1">
      <alignment horizontal="center" vertical="center" wrapText="1"/>
    </xf>
    <xf numFmtId="43" fontId="38" fillId="10" borderId="2" xfId="4" applyFont="1" applyFill="1" applyBorder="1" applyAlignment="1">
      <alignment horizontal="center" vertical="center" wrapText="1"/>
    </xf>
    <xf numFmtId="4" fontId="15" fillId="0" borderId="31" xfId="488" applyNumberFormat="1" applyFont="1" applyBorder="1" applyAlignment="1">
      <alignment horizontal="right" vertical="center"/>
    </xf>
    <xf numFmtId="43" fontId="15" fillId="0" borderId="2" xfId="5" applyFont="1" applyBorder="1" applyAlignment="1">
      <alignment horizontal="right" vertical="center"/>
    </xf>
    <xf numFmtId="43" fontId="15" fillId="0" borderId="31" xfId="5" applyFont="1" applyBorder="1" applyAlignment="1">
      <alignment horizontal="right" vertical="center"/>
    </xf>
    <xf numFmtId="43" fontId="15" fillId="0" borderId="33" xfId="5" applyFont="1" applyBorder="1" applyAlignment="1">
      <alignment vertical="center"/>
    </xf>
    <xf numFmtId="4" fontId="15" fillId="0" borderId="2" xfId="488" applyNumberFormat="1" applyFont="1" applyBorder="1" applyAlignment="1">
      <alignment horizontal="right" vertical="center"/>
    </xf>
    <xf numFmtId="4" fontId="15" fillId="0" borderId="2" xfId="5" applyNumberFormat="1" applyFont="1" applyBorder="1" applyAlignment="1">
      <alignment horizontal="right" vertical="center"/>
    </xf>
    <xf numFmtId="4" fontId="15" fillId="0" borderId="31" xfId="488" applyNumberFormat="1" applyFont="1" applyBorder="1" applyAlignment="1">
      <alignment vertical="center"/>
    </xf>
    <xf numFmtId="4" fontId="15" fillId="0" borderId="31" xfId="5" applyNumberFormat="1" applyFont="1" applyBorder="1" applyAlignment="1">
      <alignment horizontal="right" vertical="center"/>
    </xf>
    <xf numFmtId="43" fontId="15" fillId="0" borderId="2" xfId="5" applyFont="1" applyFill="1" applyBorder="1" applyAlignment="1">
      <alignment horizontal="right" vertical="center"/>
    </xf>
    <xf numFmtId="0" fontId="15" fillId="0" borderId="83" xfId="488" applyFont="1" applyBorder="1" applyAlignment="1">
      <alignment horizontal="center" vertical="center"/>
    </xf>
    <xf numFmtId="43" fontId="24" fillId="0" borderId="10" xfId="4" applyFont="1" applyBorder="1" applyAlignment="1">
      <alignment horizontal="center" vertical="center" wrapText="1"/>
    </xf>
    <xf numFmtId="43" fontId="24" fillId="0" borderId="9" xfId="4" applyFont="1" applyBorder="1" applyAlignment="1">
      <alignment horizontal="center" vertical="center" wrapText="1"/>
    </xf>
    <xf numFmtId="43" fontId="24" fillId="0" borderId="11" xfId="4" applyFont="1" applyBorder="1" applyAlignment="1">
      <alignment horizontal="center" vertical="center" wrapText="1"/>
    </xf>
    <xf numFmtId="43" fontId="15" fillId="0" borderId="87" xfId="5" applyFont="1" applyFill="1" applyBorder="1" applyAlignment="1">
      <alignment vertical="center"/>
    </xf>
    <xf numFmtId="49" fontId="37" fillId="3" borderId="1" xfId="0" applyNumberFormat="1" applyFont="1" applyFill="1" applyBorder="1" applyAlignment="1">
      <alignment horizontal="center" vertical="center"/>
    </xf>
    <xf numFmtId="0" fontId="78" fillId="0" borderId="0" xfId="488" applyFont="1" applyAlignment="1">
      <alignment vertical="center"/>
    </xf>
    <xf numFmtId="0" fontId="15" fillId="0" borderId="0" xfId="487" applyFont="1" applyAlignment="1">
      <alignment vertical="center"/>
    </xf>
    <xf numFmtId="0" fontId="15" fillId="0" borderId="0" xfId="487" applyFont="1" applyAlignment="1">
      <alignment horizontal="center" vertical="center"/>
    </xf>
    <xf numFmtId="43" fontId="15" fillId="0" borderId="0" xfId="5" applyFont="1" applyAlignment="1">
      <alignment vertical="center"/>
    </xf>
    <xf numFmtId="0" fontId="15" fillId="0" borderId="0" xfId="488" applyFont="1" applyAlignment="1">
      <alignment vertical="center" wrapText="1"/>
    </xf>
    <xf numFmtId="0" fontId="15" fillId="0" borderId="0" xfId="489" applyFont="1" applyAlignment="1">
      <alignment vertical="center"/>
    </xf>
    <xf numFmtId="0" fontId="15" fillId="0" borderId="0" xfId="489" applyFont="1" applyAlignment="1">
      <alignment horizontal="center" vertical="center"/>
    </xf>
    <xf numFmtId="0" fontId="38" fillId="0" borderId="0" xfId="488" applyFont="1" applyAlignment="1">
      <alignment horizontal="centerContinuous" vertical="center"/>
    </xf>
    <xf numFmtId="0" fontId="15" fillId="0" borderId="0" xfId="488" applyFont="1" applyAlignment="1">
      <alignment horizontal="centerContinuous" vertical="center"/>
    </xf>
    <xf numFmtId="43" fontId="15" fillId="0" borderId="0" xfId="5" applyFont="1" applyAlignment="1">
      <alignment horizontal="centerContinuous" vertical="center"/>
    </xf>
    <xf numFmtId="0" fontId="38" fillId="0" borderId="0" xfId="488" applyFont="1" applyAlignment="1">
      <alignment vertical="center"/>
    </xf>
    <xf numFmtId="43" fontId="15" fillId="0" borderId="0" xfId="5" applyFont="1" applyAlignment="1">
      <alignment horizontal="left" vertical="center"/>
    </xf>
    <xf numFmtId="0" fontId="15" fillId="0" borderId="85" xfId="5" applyNumberFormat="1" applyFont="1" applyFill="1" applyBorder="1" applyAlignment="1">
      <alignment horizontal="center" vertical="center"/>
    </xf>
    <xf numFmtId="43" fontId="15" fillId="0" borderId="83" xfId="5" applyFont="1" applyFill="1" applyBorder="1" applyAlignment="1">
      <alignment horizontal="center" vertical="center"/>
    </xf>
    <xf numFmtId="43" fontId="15" fillId="0" borderId="85" xfId="5" applyFont="1" applyFill="1" applyBorder="1" applyAlignment="1">
      <alignment horizontal="right" vertical="center"/>
    </xf>
    <xf numFmtId="43" fontId="15" fillId="0" borderId="83" xfId="5" applyFont="1" applyFill="1" applyBorder="1" applyAlignment="1">
      <alignment horizontal="right" vertical="center"/>
    </xf>
    <xf numFmtId="43" fontId="15" fillId="0" borderId="83" xfId="5" applyFont="1" applyFill="1" applyBorder="1" applyAlignment="1">
      <alignment vertical="center"/>
    </xf>
    <xf numFmtId="43" fontId="15" fillId="0" borderId="85" xfId="5" applyFont="1" applyFill="1" applyBorder="1" applyAlignment="1">
      <alignment vertical="center"/>
    </xf>
    <xf numFmtId="4" fontId="15" fillId="0" borderId="0" xfId="5" applyNumberFormat="1" applyFont="1" applyBorder="1" applyAlignment="1">
      <alignment horizontal="center" vertical="center"/>
    </xf>
    <xf numFmtId="43" fontId="15" fillId="0" borderId="0" xfId="5" applyFont="1" applyFill="1" applyAlignment="1">
      <alignment vertical="center"/>
    </xf>
    <xf numFmtId="0" fontId="37" fillId="0" borderId="0" xfId="488" applyFont="1" applyAlignment="1">
      <alignment horizontal="centerContinuous" vertical="center"/>
    </xf>
    <xf numFmtId="0" fontId="46" fillId="0" borderId="0" xfId="488" applyFont="1" applyAlignment="1">
      <alignment horizontal="center" vertical="center"/>
    </xf>
    <xf numFmtId="0" fontId="46" fillId="0" borderId="0" xfId="488" applyFont="1" applyAlignment="1">
      <alignment horizontal="centerContinuous" vertical="center"/>
    </xf>
    <xf numFmtId="43" fontId="46" fillId="0" borderId="0" xfId="5" applyFont="1" applyAlignment="1">
      <alignment horizontal="centerContinuous" vertical="center"/>
    </xf>
    <xf numFmtId="43" fontId="4" fillId="0" borderId="0" xfId="5" applyFont="1" applyAlignment="1">
      <alignment vertical="center"/>
    </xf>
    <xf numFmtId="0" fontId="15" fillId="0" borderId="0" xfId="495" applyAlignment="1">
      <alignment vertical="center"/>
    </xf>
    <xf numFmtId="0" fontId="15" fillId="0" borderId="0" xfId="495" applyAlignment="1">
      <alignment horizontal="center" vertical="center"/>
    </xf>
    <xf numFmtId="43" fontId="38" fillId="0" borderId="0" xfId="488" applyNumberFormat="1" applyFont="1" applyAlignment="1">
      <alignment vertical="center"/>
    </xf>
    <xf numFmtId="43" fontId="15" fillId="0" borderId="0" xfId="4" applyFont="1" applyAlignment="1">
      <alignment horizontal="center" vertical="center"/>
    </xf>
    <xf numFmtId="43" fontId="15" fillId="16" borderId="0" xfId="488" applyNumberFormat="1" applyFont="1" applyFill="1" applyAlignment="1">
      <alignment vertical="center"/>
    </xf>
    <xf numFmtId="0" fontId="15" fillId="0" borderId="28" xfId="488" applyFont="1" applyBorder="1" applyAlignment="1">
      <alignment vertical="center" wrapText="1"/>
    </xf>
    <xf numFmtId="0" fontId="15" fillId="0" borderId="24" xfId="488" applyFont="1" applyBorder="1" applyAlignment="1">
      <alignment vertical="center" wrapText="1"/>
    </xf>
    <xf numFmtId="0" fontId="0" fillId="4" borderId="23" xfId="0" applyFill="1" applyBorder="1" applyAlignment="1">
      <alignment horizontal="center"/>
    </xf>
    <xf numFmtId="0" fontId="11" fillId="0" borderId="0" xfId="0" applyFont="1" applyAlignment="1">
      <alignment wrapText="1"/>
    </xf>
    <xf numFmtId="0" fontId="23" fillId="0" borderId="0" xfId="0" applyFont="1"/>
    <xf numFmtId="43" fontId="24" fillId="0" borderId="0" xfId="0" applyNumberFormat="1" applyFont="1"/>
    <xf numFmtId="0" fontId="35" fillId="0" borderId="0" xfId="487" applyFont="1" applyAlignment="1">
      <alignment vertical="center" wrapText="1"/>
    </xf>
    <xf numFmtId="0" fontId="35" fillId="0" borderId="0" xfId="487" applyFont="1" applyAlignment="1">
      <alignment vertical="center"/>
    </xf>
    <xf numFmtId="0" fontId="79" fillId="0" borderId="0" xfId="492" applyFont="1"/>
    <xf numFmtId="43" fontId="79" fillId="0" borderId="0" xfId="5" applyFont="1"/>
    <xf numFmtId="166" fontId="79" fillId="0" borderId="0" xfId="492" applyNumberFormat="1" applyFont="1"/>
    <xf numFmtId="43" fontId="80" fillId="0" borderId="0" xfId="4" applyFont="1"/>
    <xf numFmtId="43" fontId="79" fillId="0" borderId="0" xfId="4" applyFont="1"/>
    <xf numFmtId="0" fontId="79" fillId="0" borderId="23" xfId="492" applyFont="1" applyBorder="1" applyAlignment="1">
      <alignment vertical="center"/>
    </xf>
    <xf numFmtId="0" fontId="79" fillId="0" borderId="0" xfId="492" applyFont="1" applyAlignment="1">
      <alignment vertical="center"/>
    </xf>
    <xf numFmtId="0" fontId="81" fillId="0" borderId="0" xfId="492" applyFont="1" applyAlignment="1">
      <alignment horizontal="left" vertical="center"/>
    </xf>
    <xf numFmtId="4" fontId="35" fillId="0" borderId="30" xfId="492" applyNumberFormat="1" applyFont="1" applyBorder="1" applyAlignment="1">
      <alignment vertical="center"/>
    </xf>
    <xf numFmtId="4" fontId="35" fillId="0" borderId="32" xfId="492" applyNumberFormat="1" applyFont="1" applyBorder="1" applyAlignment="1">
      <alignment vertical="center"/>
    </xf>
    <xf numFmtId="4" fontId="79" fillId="0" borderId="0" xfId="494" applyNumberFormat="1" applyFont="1" applyAlignment="1">
      <alignment horizontal="right" vertical="center"/>
    </xf>
    <xf numFmtId="4" fontId="79" fillId="0" borderId="0" xfId="492" applyNumberFormat="1" applyFont="1" applyAlignment="1">
      <alignment vertical="center"/>
    </xf>
    <xf numFmtId="4" fontId="79" fillId="0" borderId="5" xfId="492" applyNumberFormat="1" applyFont="1" applyBorder="1" applyAlignment="1">
      <alignment vertical="center"/>
    </xf>
    <xf numFmtId="4" fontId="79" fillId="0" borderId="0" xfId="492" applyNumberFormat="1" applyFont="1" applyAlignment="1">
      <alignment horizontal="centerContinuous" vertical="center"/>
    </xf>
    <xf numFmtId="0" fontId="49" fillId="0" borderId="0" xfId="487" applyFont="1" applyAlignment="1">
      <alignment vertical="center" wrapText="1"/>
    </xf>
    <xf numFmtId="0" fontId="49" fillId="0" borderId="0" xfId="487" applyFont="1" applyAlignment="1">
      <alignment vertical="center"/>
    </xf>
    <xf numFmtId="0" fontId="85" fillId="0" borderId="0" xfId="0" applyFont="1"/>
    <xf numFmtId="43" fontId="73" fillId="0" borderId="0" xfId="4" applyFont="1"/>
    <xf numFmtId="43" fontId="87" fillId="0" borderId="0" xfId="4" applyFont="1"/>
    <xf numFmtId="43" fontId="73" fillId="0" borderId="0" xfId="0" applyNumberFormat="1" applyFont="1"/>
    <xf numFmtId="0" fontId="73" fillId="0" borderId="0" xfId="0" applyFont="1" applyAlignment="1">
      <alignment horizontal="center"/>
    </xf>
    <xf numFmtId="0" fontId="73" fillId="0" borderId="0" xfId="0" applyFont="1" applyAlignment="1">
      <alignment horizontal="left"/>
    </xf>
    <xf numFmtId="165" fontId="73" fillId="0" borderId="0" xfId="0" applyNumberFormat="1" applyFont="1" applyAlignment="1">
      <alignment horizontal="center"/>
    </xf>
    <xf numFmtId="0" fontId="88" fillId="3" borderId="47" xfId="0" applyFont="1" applyFill="1" applyBorder="1" applyAlignment="1">
      <alignment horizontal="center" vertical="center"/>
    </xf>
    <xf numFmtId="165" fontId="88" fillId="3" borderId="47" xfId="0" applyNumberFormat="1" applyFont="1" applyFill="1" applyBorder="1" applyAlignment="1">
      <alignment horizontal="center" vertical="center"/>
    </xf>
    <xf numFmtId="0" fontId="29" fillId="0" borderId="0" xfId="0" applyFont="1"/>
    <xf numFmtId="43" fontId="29" fillId="0" borderId="0" xfId="4" applyFont="1"/>
    <xf numFmtId="43" fontId="84" fillId="0" borderId="0" xfId="0" applyNumberFormat="1" applyFont="1"/>
    <xf numFmtId="0" fontId="87" fillId="0" borderId="0" xfId="0" applyFont="1" applyAlignment="1">
      <alignment horizontal="center"/>
    </xf>
    <xf numFmtId="165" fontId="87" fillId="0" borderId="0" xfId="0" applyNumberFormat="1" applyFont="1" applyAlignment="1">
      <alignment horizontal="center"/>
    </xf>
    <xf numFmtId="43" fontId="73" fillId="0" borderId="0" xfId="4" applyFont="1" applyFill="1"/>
    <xf numFmtId="165" fontId="73" fillId="0" borderId="0" xfId="0" applyNumberFormat="1" applyFont="1"/>
    <xf numFmtId="4" fontId="73" fillId="0" borderId="0" xfId="0" applyNumberFormat="1" applyFont="1"/>
    <xf numFmtId="0" fontId="59" fillId="0" borderId="0" xfId="0" applyFont="1"/>
    <xf numFmtId="165" fontId="89" fillId="0" borderId="0" xfId="0" applyNumberFormat="1" applyFont="1" applyAlignment="1">
      <alignment horizontal="center"/>
    </xf>
    <xf numFmtId="0" fontId="90" fillId="0" borderId="0" xfId="0" applyFont="1"/>
    <xf numFmtId="43" fontId="59" fillId="0" borderId="0" xfId="4" applyFont="1" applyFill="1"/>
    <xf numFmtId="0" fontId="64" fillId="0" borderId="0" xfId="0" applyFont="1" applyAlignment="1">
      <alignment horizontal="center"/>
    </xf>
    <xf numFmtId="165" fontId="64" fillId="0" borderId="0" xfId="0" applyNumberFormat="1" applyFont="1" applyAlignment="1">
      <alignment horizontal="center"/>
    </xf>
    <xf numFmtId="43" fontId="64" fillId="0" borderId="0" xfId="4" applyFont="1" applyFill="1"/>
    <xf numFmtId="165" fontId="91" fillId="0" borderId="0" xfId="0" applyNumberFormat="1" applyFont="1" applyAlignment="1">
      <alignment horizontal="center"/>
    </xf>
    <xf numFmtId="0" fontId="91" fillId="0" borderId="0" xfId="0" applyFont="1" applyAlignment="1">
      <alignment horizontal="center"/>
    </xf>
    <xf numFmtId="0" fontId="92" fillId="0" borderId="0" xfId="0" applyFont="1"/>
    <xf numFmtId="43" fontId="92" fillId="0" borderId="0" xfId="4" applyFont="1" applyFill="1"/>
    <xf numFmtId="43" fontId="92" fillId="0" borderId="0" xfId="4" applyFont="1"/>
    <xf numFmtId="0" fontId="93" fillId="0" borderId="0" xfId="0" applyFont="1" applyAlignment="1">
      <alignment horizontal="center"/>
    </xf>
    <xf numFmtId="4" fontId="73" fillId="0" borderId="10" xfId="0" applyNumberFormat="1" applyFont="1" applyBorder="1" applyAlignment="1">
      <alignment horizontal="center" vertical="center" wrapText="1"/>
    </xf>
    <xf numFmtId="0" fontId="87" fillId="0" borderId="9" xfId="0" applyFont="1" applyBorder="1" applyAlignment="1">
      <alignment horizontal="center" vertical="center"/>
    </xf>
    <xf numFmtId="165" fontId="73" fillId="0" borderId="11" xfId="0" applyNumberFormat="1" applyFont="1" applyBorder="1" applyAlignment="1">
      <alignment horizontal="center" vertical="center"/>
    </xf>
    <xf numFmtId="4" fontId="87" fillId="0" borderId="44" xfId="0" applyNumberFormat="1" applyFont="1" applyBorder="1" applyAlignment="1">
      <alignment horizontal="center" vertical="center"/>
    </xf>
    <xf numFmtId="4" fontId="87" fillId="3" borderId="17" xfId="0" applyNumberFormat="1" applyFont="1" applyFill="1" applyBorder="1" applyAlignment="1">
      <alignment horizontal="center" vertical="center"/>
    </xf>
    <xf numFmtId="165" fontId="87" fillId="3" borderId="47" xfId="0" applyNumberFormat="1" applyFont="1" applyFill="1" applyBorder="1" applyAlignment="1">
      <alignment horizontal="center" vertical="center"/>
    </xf>
    <xf numFmtId="4" fontId="73" fillId="0" borderId="53" xfId="0" applyNumberFormat="1" applyFont="1" applyBorder="1" applyAlignment="1">
      <alignment horizontal="center" vertical="center"/>
    </xf>
    <xf numFmtId="165" fontId="73" fillId="0" borderId="94" xfId="0" applyNumberFormat="1" applyFont="1" applyBorder="1" applyAlignment="1">
      <alignment horizontal="center" vertical="center"/>
    </xf>
    <xf numFmtId="4" fontId="73" fillId="0" borderId="10" xfId="0" applyNumberFormat="1" applyFont="1" applyBorder="1" applyAlignment="1">
      <alignment horizontal="center" vertical="center"/>
    </xf>
    <xf numFmtId="49" fontId="87" fillId="0" borderId="9" xfId="0" applyNumberFormat="1" applyFont="1" applyBorder="1" applyAlignment="1">
      <alignment horizontal="center" vertical="center"/>
    </xf>
    <xf numFmtId="0" fontId="87" fillId="0" borderId="12" xfId="0" applyFont="1" applyBorder="1" applyAlignment="1">
      <alignment horizontal="center" vertical="center"/>
    </xf>
    <xf numFmtId="4" fontId="73" fillId="0" borderId="13" xfId="0" applyNumberFormat="1" applyFont="1" applyBorder="1" applyAlignment="1">
      <alignment horizontal="center" vertical="center" wrapText="1"/>
    </xf>
    <xf numFmtId="165" fontId="73" fillId="0" borderId="14" xfId="0" applyNumberFormat="1" applyFont="1" applyBorder="1" applyAlignment="1">
      <alignment horizontal="center" vertical="center"/>
    </xf>
    <xf numFmtId="0" fontId="87" fillId="0" borderId="0" xfId="0" applyFont="1"/>
    <xf numFmtId="0" fontId="86" fillId="0" borderId="0" xfId="0" applyFont="1"/>
    <xf numFmtId="0" fontId="37" fillId="3" borderId="91" xfId="492" applyFont="1" applyFill="1" applyBorder="1" applyAlignment="1">
      <alignment horizontal="center" vertical="center" wrapText="1"/>
    </xf>
    <xf numFmtId="0" fontId="37" fillId="3" borderId="89" xfId="492" applyFont="1" applyFill="1" applyBorder="1" applyAlignment="1">
      <alignment horizontal="center" vertical="center" wrapText="1"/>
    </xf>
    <xf numFmtId="0" fontId="37" fillId="3" borderId="92" xfId="492" applyFont="1" applyFill="1" applyBorder="1" applyAlignment="1">
      <alignment horizontal="center" vertical="center" wrapText="1"/>
    </xf>
    <xf numFmtId="0" fontId="64" fillId="0" borderId="10" xfId="0" applyFont="1" applyBorder="1" applyAlignment="1">
      <alignment horizontal="left" vertical="center" wrapText="1"/>
    </xf>
    <xf numFmtId="4" fontId="62" fillId="0" borderId="8" xfId="0" applyNumberFormat="1" applyFont="1" applyBorder="1" applyAlignment="1">
      <alignment horizontal="right" vertical="center"/>
    </xf>
    <xf numFmtId="4" fontId="64" fillId="0" borderId="11" xfId="0" applyNumberFormat="1" applyFont="1" applyBorder="1" applyAlignment="1">
      <alignment horizontal="right" vertical="center"/>
    </xf>
    <xf numFmtId="4" fontId="62" fillId="0" borderId="11" xfId="0" applyNumberFormat="1" applyFont="1" applyBorder="1" applyAlignment="1">
      <alignment horizontal="right" vertical="center"/>
    </xf>
    <xf numFmtId="0" fontId="64" fillId="0" borderId="48" xfId="0" applyFont="1" applyBorder="1" applyAlignment="1">
      <alignment horizontal="left" vertical="center" wrapText="1"/>
    </xf>
    <xf numFmtId="4" fontId="64" fillId="0" borderId="97" xfId="0" applyNumberFormat="1" applyFont="1" applyBorder="1" applyAlignment="1">
      <alignment horizontal="right" vertical="center"/>
    </xf>
    <xf numFmtId="4" fontId="62" fillId="2" borderId="47" xfId="0" applyNumberFormat="1" applyFont="1" applyFill="1" applyBorder="1" applyAlignment="1">
      <alignment horizontal="right" vertical="center"/>
    </xf>
    <xf numFmtId="0" fontId="73" fillId="0" borderId="9" xfId="0" applyFont="1" applyBorder="1" applyAlignment="1">
      <alignment horizontal="center" vertical="center" wrapText="1"/>
    </xf>
    <xf numFmtId="0" fontId="73" fillId="0" borderId="96" xfId="0" applyFont="1" applyBorder="1" applyAlignment="1">
      <alignment horizontal="center" vertical="center" wrapText="1"/>
    </xf>
    <xf numFmtId="0" fontId="27" fillId="0" borderId="3" xfId="488" applyFont="1" applyBorder="1" applyAlignment="1">
      <alignment horizontal="left" vertical="center" wrapText="1"/>
    </xf>
    <xf numFmtId="0" fontId="1" fillId="10" borderId="17" xfId="0" applyFont="1" applyFill="1" applyBorder="1" applyAlignment="1">
      <alignment horizontal="center"/>
    </xf>
    <xf numFmtId="0" fontId="1" fillId="10" borderId="47" xfId="4" applyNumberFormat="1" applyFont="1" applyFill="1" applyBorder="1" applyAlignment="1">
      <alignment horizontal="center"/>
    </xf>
    <xf numFmtId="43" fontId="1" fillId="0" borderId="2" xfId="4" applyFont="1" applyBorder="1" applyAlignment="1">
      <alignment horizontal="center"/>
    </xf>
    <xf numFmtId="0" fontId="1" fillId="10" borderId="47" xfId="0" applyFont="1" applyFill="1" applyBorder="1" applyAlignment="1">
      <alignment horizontal="center" vertical="center"/>
    </xf>
    <xf numFmtId="4" fontId="55" fillId="0" borderId="10" xfId="488" applyNumberFormat="1" applyFont="1" applyBorder="1" applyAlignment="1">
      <alignment horizontal="center" vertical="center" wrapText="1"/>
    </xf>
    <xf numFmtId="0" fontId="15" fillId="0" borderId="10" xfId="0" applyFont="1" applyBorder="1" applyAlignment="1">
      <alignment horizontal="center" vertical="center" wrapText="1"/>
    </xf>
    <xf numFmtId="0" fontId="40" fillId="0" borderId="9" xfId="488" applyFont="1" applyBorder="1" applyAlignment="1">
      <alignment horizontal="center" vertical="center"/>
    </xf>
    <xf numFmtId="0" fontId="40" fillId="0" borderId="11" xfId="496" applyFont="1" applyBorder="1" applyAlignment="1">
      <alignment horizontal="center" vertical="center" wrapText="1"/>
    </xf>
    <xf numFmtId="0" fontId="40" fillId="0" borderId="9" xfId="496" applyFont="1" applyBorder="1" applyAlignment="1">
      <alignment horizontal="center" vertical="center"/>
    </xf>
    <xf numFmtId="49" fontId="40" fillId="0" borderId="9" xfId="496" applyNumberFormat="1" applyFont="1" applyBorder="1" applyAlignment="1">
      <alignment horizontal="center" vertical="center"/>
    </xf>
    <xf numFmtId="0" fontId="40" fillId="0" borderId="98" xfId="488" applyFont="1" applyBorder="1" applyAlignment="1">
      <alignment horizontal="center" vertical="center"/>
    </xf>
    <xf numFmtId="4" fontId="55" fillId="0" borderId="53" xfId="488" applyNumberFormat="1" applyFont="1" applyBorder="1" applyAlignment="1">
      <alignment horizontal="center" vertical="center" wrapText="1"/>
    </xf>
    <xf numFmtId="0" fontId="55" fillId="0" borderId="53" xfId="496" applyFont="1" applyBorder="1" applyAlignment="1">
      <alignment horizontal="center" vertical="center" wrapText="1"/>
    </xf>
    <xf numFmtId="0" fontId="40" fillId="0" borderId="94" xfId="496" applyFont="1" applyBorder="1" applyAlignment="1">
      <alignment horizontal="center" vertical="center" wrapText="1"/>
    </xf>
    <xf numFmtId="0" fontId="40" fillId="0" borderId="96" xfId="496" applyFont="1" applyBorder="1" applyAlignment="1">
      <alignment horizontal="center" vertical="center"/>
    </xf>
    <xf numFmtId="4" fontId="55" fillId="0" borderId="48" xfId="488" applyNumberFormat="1" applyFont="1" applyBorder="1" applyAlignment="1">
      <alignment horizontal="center" vertical="center" wrapText="1"/>
    </xf>
    <xf numFmtId="0" fontId="55" fillId="0" borderId="48" xfId="496" applyFont="1" applyBorder="1" applyAlignment="1">
      <alignment horizontal="center" vertical="center" wrapText="1"/>
    </xf>
    <xf numFmtId="0" fontId="40" fillId="0" borderId="97" xfId="496" applyFont="1" applyBorder="1" applyAlignment="1">
      <alignment horizontal="center" vertical="center" wrapText="1"/>
    </xf>
    <xf numFmtId="0" fontId="40" fillId="2" borderId="47" xfId="496" applyFont="1" applyFill="1" applyBorder="1" applyAlignment="1">
      <alignment horizontal="center" vertical="center" wrapText="1"/>
    </xf>
    <xf numFmtId="0" fontId="40" fillId="2" borderId="16" xfId="496" applyFont="1" applyFill="1" applyBorder="1" applyAlignment="1">
      <alignment horizontal="center" vertical="center" wrapText="1"/>
    </xf>
    <xf numFmtId="0" fontId="40" fillId="10" borderId="17" xfId="496" applyFont="1" applyFill="1" applyBorder="1" applyAlignment="1">
      <alignment horizontal="center" vertical="center" wrapText="1"/>
    </xf>
    <xf numFmtId="0" fontId="40" fillId="10" borderId="47" xfId="496" applyFont="1" applyFill="1" applyBorder="1" applyAlignment="1">
      <alignment horizontal="center" vertical="center" wrapText="1"/>
    </xf>
    <xf numFmtId="0" fontId="40" fillId="10" borderId="15" xfId="496" applyFont="1" applyFill="1" applyBorder="1" applyAlignment="1">
      <alignment horizontal="center" vertical="center" wrapText="1"/>
    </xf>
    <xf numFmtId="0" fontId="40" fillId="10" borderId="16" xfId="496" applyFont="1" applyFill="1" applyBorder="1" applyAlignment="1">
      <alignment horizontal="center" vertical="center" wrapText="1"/>
    </xf>
    <xf numFmtId="4" fontId="62" fillId="5" borderId="47" xfId="0" applyNumberFormat="1" applyFont="1" applyFill="1" applyBorder="1" applyAlignment="1">
      <alignment horizontal="center" vertical="center" wrapText="1"/>
    </xf>
    <xf numFmtId="4" fontId="6" fillId="0" borderId="0" xfId="0" applyNumberFormat="1" applyFont="1" applyAlignment="1">
      <alignment textRotation="90"/>
    </xf>
    <xf numFmtId="0" fontId="7" fillId="0" borderId="0" xfId="0" applyFont="1" applyAlignment="1">
      <alignment textRotation="90"/>
    </xf>
    <xf numFmtId="0" fontId="1" fillId="5" borderId="47" xfId="0" applyFont="1" applyFill="1" applyBorder="1" applyAlignment="1">
      <alignment horizontal="center" vertical="center"/>
    </xf>
    <xf numFmtId="0" fontId="94" fillId="0" borderId="21" xfId="0" applyFont="1" applyBorder="1" applyAlignment="1">
      <alignment vertical="center" wrapText="1"/>
    </xf>
    <xf numFmtId="0" fontId="96" fillId="0" borderId="21" xfId="0" applyFont="1" applyBorder="1" applyAlignment="1">
      <alignment vertical="center" wrapText="1"/>
    </xf>
    <xf numFmtId="0" fontId="94" fillId="0" borderId="83" xfId="0" applyFont="1" applyBorder="1" applyAlignment="1">
      <alignment vertical="center" wrapText="1"/>
    </xf>
    <xf numFmtId="167" fontId="73" fillId="0" borderId="21" xfId="4" applyNumberFormat="1" applyFont="1" applyBorder="1" applyAlignment="1">
      <alignment horizontal="center" vertical="center" textRotation="90"/>
    </xf>
    <xf numFmtId="167" fontId="73" fillId="0" borderId="83" xfId="4" applyNumberFormat="1" applyFont="1" applyBorder="1" applyAlignment="1">
      <alignment horizontal="center" vertical="center" textRotation="90"/>
    </xf>
    <xf numFmtId="0" fontId="95" fillId="18" borderId="47" xfId="0" applyFont="1" applyFill="1" applyBorder="1" applyAlignment="1">
      <alignment horizontal="center" vertical="center" wrapText="1"/>
    </xf>
    <xf numFmtId="167" fontId="62" fillId="18" borderId="47" xfId="4" applyNumberFormat="1" applyFont="1" applyFill="1" applyBorder="1" applyAlignment="1">
      <alignment horizontal="center" vertical="center" textRotation="90" wrapText="1"/>
    </xf>
    <xf numFmtId="0" fontId="94" fillId="0" borderId="24" xfId="0" applyFont="1" applyBorder="1" applyAlignment="1">
      <alignment vertical="center" wrapText="1"/>
    </xf>
    <xf numFmtId="167" fontId="73" fillId="0" borderId="24" xfId="4" applyNumberFormat="1" applyFont="1" applyBorder="1" applyAlignment="1">
      <alignment horizontal="center" vertical="center" textRotation="90"/>
    </xf>
    <xf numFmtId="0" fontId="96" fillId="3" borderId="47" xfId="0" applyFont="1" applyFill="1" applyBorder="1" applyAlignment="1">
      <alignment vertical="center" wrapText="1"/>
    </xf>
    <xf numFmtId="167" fontId="87" fillId="3" borderId="47" xfId="4" applyNumberFormat="1" applyFont="1" applyFill="1" applyBorder="1" applyAlignment="1">
      <alignment horizontal="center" vertical="center" textRotation="90"/>
    </xf>
    <xf numFmtId="0" fontId="94" fillId="0" borderId="28" xfId="0" applyFont="1" applyBorder="1" applyAlignment="1">
      <alignment vertical="center" wrapText="1"/>
    </xf>
    <xf numFmtId="167" fontId="73" fillId="0" borderId="28" xfId="4" applyNumberFormat="1" applyFont="1" applyBorder="1" applyAlignment="1">
      <alignment horizontal="center" vertical="center" textRotation="90"/>
    </xf>
    <xf numFmtId="167" fontId="89" fillId="3" borderId="47" xfId="4" applyNumberFormat="1" applyFont="1" applyFill="1" applyBorder="1" applyAlignment="1">
      <alignment horizontal="center" vertical="center" textRotation="90"/>
    </xf>
    <xf numFmtId="0" fontId="96" fillId="0" borderId="24" xfId="0" applyFont="1" applyBorder="1" applyAlignment="1">
      <alignment vertical="center" wrapText="1"/>
    </xf>
    <xf numFmtId="0" fontId="94" fillId="3" borderId="47" xfId="0" applyFont="1" applyFill="1" applyBorder="1" applyAlignment="1">
      <alignment vertical="center" wrapText="1"/>
    </xf>
    <xf numFmtId="167" fontId="73" fillId="3" borderId="47" xfId="4" applyNumberFormat="1" applyFont="1" applyFill="1" applyBorder="1" applyAlignment="1">
      <alignment horizontal="center" vertical="center" textRotation="90"/>
    </xf>
    <xf numFmtId="167" fontId="87" fillId="0" borderId="24" xfId="4" applyNumberFormat="1" applyFont="1" applyBorder="1" applyAlignment="1">
      <alignment horizontal="center" vertical="center" textRotation="90"/>
    </xf>
    <xf numFmtId="167" fontId="87" fillId="0" borderId="21" xfId="4" applyNumberFormat="1" applyFont="1" applyBorder="1" applyAlignment="1">
      <alignment horizontal="center" vertical="center" textRotation="90"/>
    </xf>
    <xf numFmtId="167" fontId="87" fillId="0" borderId="28" xfId="4" applyNumberFormat="1" applyFont="1" applyBorder="1" applyAlignment="1">
      <alignment horizontal="center" vertical="center" textRotation="90"/>
    </xf>
    <xf numFmtId="167" fontId="87" fillId="0" borderId="24" xfId="4" applyNumberFormat="1" applyFont="1" applyFill="1" applyBorder="1" applyAlignment="1">
      <alignment horizontal="center" vertical="center" textRotation="90"/>
    </xf>
    <xf numFmtId="167" fontId="87" fillId="0" borderId="21" xfId="4" applyNumberFormat="1" applyFont="1" applyFill="1" applyBorder="1" applyAlignment="1">
      <alignment horizontal="center" vertical="center" textRotation="90"/>
    </xf>
    <xf numFmtId="167" fontId="87" fillId="0" borderId="21" xfId="4" applyNumberFormat="1" applyFont="1" applyBorder="1" applyAlignment="1">
      <alignment horizontal="center" vertical="center" textRotation="90" wrapText="1" readingOrder="1"/>
    </xf>
    <xf numFmtId="167" fontId="87" fillId="0" borderId="83" xfId="4" applyNumberFormat="1" applyFont="1" applyBorder="1" applyAlignment="1">
      <alignment horizontal="center" vertical="center" textRotation="90"/>
    </xf>
    <xf numFmtId="0" fontId="97" fillId="0" borderId="0" xfId="501" applyFont="1" applyAlignment="1">
      <alignment horizontal="center"/>
    </xf>
    <xf numFmtId="0" fontId="15" fillId="0" borderId="0" xfId="501" applyAlignment="1">
      <alignment horizontal="center"/>
    </xf>
    <xf numFmtId="0" fontId="37" fillId="0" borderId="0" xfId="502" applyFont="1" applyAlignment="1">
      <alignment horizontal="left"/>
    </xf>
    <xf numFmtId="0" fontId="98" fillId="0" borderId="0" xfId="501" applyFont="1" applyAlignment="1">
      <alignment horizontal="center"/>
    </xf>
    <xf numFmtId="0" fontId="36" fillId="0" borderId="0" xfId="503"/>
    <xf numFmtId="0" fontId="38" fillId="0" borderId="0" xfId="503" applyFont="1" applyAlignment="1" applyProtection="1">
      <alignment horizontal="centerContinuous"/>
      <protection locked="0"/>
    </xf>
    <xf numFmtId="0" fontId="15" fillId="0" borderId="0" xfId="503" applyFont="1" applyAlignment="1" applyProtection="1">
      <alignment horizontal="centerContinuous"/>
      <protection locked="0"/>
    </xf>
    <xf numFmtId="0" fontId="15" fillId="0" borderId="44" xfId="503" applyFont="1" applyBorder="1" applyProtection="1">
      <protection locked="0"/>
    </xf>
    <xf numFmtId="0" fontId="15" fillId="0" borderId="45" xfId="503" applyFont="1" applyBorder="1" applyProtection="1">
      <protection locked="0"/>
    </xf>
    <xf numFmtId="0" fontId="15" fillId="0" borderId="4" xfId="503" applyFont="1" applyBorder="1" applyAlignment="1" applyProtection="1">
      <alignment horizontal="right"/>
      <protection locked="0"/>
    </xf>
    <xf numFmtId="0" fontId="15" fillId="0" borderId="23" xfId="503" applyFont="1" applyBorder="1" applyProtection="1">
      <protection locked="0"/>
    </xf>
    <xf numFmtId="0" fontId="15" fillId="0" borderId="0" xfId="503" applyFont="1" applyProtection="1">
      <protection locked="0"/>
    </xf>
    <xf numFmtId="0" fontId="15" fillId="0" borderId="5" xfId="503" applyFont="1" applyBorder="1" applyAlignment="1" applyProtection="1">
      <alignment horizontal="right"/>
      <protection locked="0"/>
    </xf>
    <xf numFmtId="44" fontId="38" fillId="0" borderId="0" xfId="504" applyNumberFormat="1" applyFont="1" applyAlignment="1" applyProtection="1">
      <alignment horizontal="left"/>
      <protection locked="0"/>
    </xf>
    <xf numFmtId="10" fontId="38" fillId="0" borderId="5" xfId="503" applyNumberFormat="1" applyFont="1" applyBorder="1" applyAlignment="1" applyProtection="1">
      <alignment horizontal="right"/>
      <protection locked="0"/>
    </xf>
    <xf numFmtId="49" fontId="15" fillId="0" borderId="23" xfId="503" applyNumberFormat="1" applyFont="1" applyBorder="1" applyAlignment="1" applyProtection="1">
      <alignment horizontal="centerContinuous"/>
      <protection locked="0"/>
    </xf>
    <xf numFmtId="44" fontId="15" fillId="0" borderId="0" xfId="503" applyNumberFormat="1" applyFont="1"/>
    <xf numFmtId="43" fontId="15" fillId="0" borderId="0" xfId="505" applyNumberFormat="1" applyFont="1" applyProtection="1">
      <protection locked="0"/>
    </xf>
    <xf numFmtId="43" fontId="38" fillId="0" borderId="0" xfId="4" applyFont="1" applyBorder="1" applyAlignment="1" applyProtection="1">
      <alignment horizontal="left"/>
      <protection locked="0"/>
    </xf>
    <xf numFmtId="0" fontId="15" fillId="0" borderId="0" xfId="503" applyFont="1"/>
    <xf numFmtId="43" fontId="15" fillId="0" borderId="0" xfId="503" applyNumberFormat="1" applyFont="1"/>
    <xf numFmtId="49" fontId="15" fillId="0" borderId="23" xfId="503" applyNumberFormat="1" applyFont="1" applyBorder="1" applyProtection="1">
      <protection locked="0"/>
    </xf>
    <xf numFmtId="0" fontId="15" fillId="0" borderId="25" xfId="503" applyFont="1" applyBorder="1" applyProtection="1">
      <protection locked="0"/>
    </xf>
    <xf numFmtId="0" fontId="15" fillId="0" borderId="31" xfId="503" applyFont="1" applyBorder="1" applyProtection="1">
      <protection locked="0"/>
    </xf>
    <xf numFmtId="10" fontId="15" fillId="0" borderId="33" xfId="503" applyNumberFormat="1" applyFont="1" applyBorder="1" applyAlignment="1" applyProtection="1">
      <alignment horizontal="right"/>
      <protection locked="0"/>
    </xf>
    <xf numFmtId="0" fontId="15" fillId="0" borderId="0" xfId="505" applyFont="1"/>
    <xf numFmtId="0" fontId="37" fillId="0" borderId="0" xfId="505" applyFont="1" applyAlignment="1">
      <alignment horizontal="centerContinuous"/>
    </xf>
    <xf numFmtId="0" fontId="38" fillId="0" borderId="0" xfId="505" applyFont="1" applyAlignment="1" applyProtection="1">
      <alignment horizontal="centerContinuous"/>
      <protection locked="0"/>
    </xf>
    <xf numFmtId="0" fontId="15" fillId="0" borderId="0" xfId="505" applyFont="1" applyAlignment="1" applyProtection="1">
      <alignment horizontal="centerContinuous"/>
      <protection locked="0"/>
    </xf>
    <xf numFmtId="0" fontId="15" fillId="0" borderId="0" xfId="0" applyFont="1"/>
    <xf numFmtId="0" fontId="15" fillId="0" borderId="44" xfId="505" applyFont="1" applyBorder="1" applyProtection="1">
      <protection locked="0"/>
    </xf>
    <xf numFmtId="0" fontId="15" fillId="0" borderId="45" xfId="505" applyFont="1" applyBorder="1" applyProtection="1">
      <protection locked="0"/>
    </xf>
    <xf numFmtId="0" fontId="15" fillId="0" borderId="4" xfId="505" applyFont="1" applyBorder="1" applyProtection="1">
      <protection locked="0"/>
    </xf>
    <xf numFmtId="0" fontId="15" fillId="0" borderId="23" xfId="505" applyFont="1" applyBorder="1" applyProtection="1">
      <protection locked="0"/>
    </xf>
    <xf numFmtId="0" fontId="15" fillId="0" borderId="0" xfId="505" applyFont="1" applyProtection="1">
      <protection locked="0"/>
    </xf>
    <xf numFmtId="0" fontId="15" fillId="0" borderId="5" xfId="505" applyFont="1" applyBorder="1" applyProtection="1">
      <protection locked="0"/>
    </xf>
    <xf numFmtId="44" fontId="38" fillId="0" borderId="0" xfId="505" applyNumberFormat="1" applyFont="1" applyAlignment="1" applyProtection="1">
      <alignment horizontal="left"/>
      <protection locked="0"/>
    </xf>
    <xf numFmtId="0" fontId="15" fillId="0" borderId="33" xfId="503" applyFont="1" applyBorder="1" applyProtection="1">
      <protection locked="0"/>
    </xf>
    <xf numFmtId="0" fontId="15" fillId="0" borderId="0" xfId="504" applyFont="1"/>
    <xf numFmtId="0" fontId="38" fillId="0" borderId="0" xfId="504" applyFont="1" applyAlignment="1" applyProtection="1">
      <alignment horizontal="centerContinuous"/>
      <protection locked="0"/>
    </xf>
    <xf numFmtId="0" fontId="15" fillId="0" borderId="0" xfId="504" applyFont="1" applyAlignment="1" applyProtection="1">
      <alignment horizontal="centerContinuous"/>
      <protection locked="0"/>
    </xf>
    <xf numFmtId="0" fontId="15" fillId="0" borderId="44" xfId="504" applyFont="1" applyBorder="1" applyProtection="1">
      <protection locked="0"/>
    </xf>
    <xf numFmtId="0" fontId="15" fillId="0" borderId="45" xfId="504" applyFont="1" applyBorder="1" applyProtection="1">
      <protection locked="0"/>
    </xf>
    <xf numFmtId="0" fontId="15" fillId="0" borderId="4" xfId="504" applyFont="1" applyBorder="1" applyProtection="1">
      <protection locked="0"/>
    </xf>
    <xf numFmtId="0" fontId="15" fillId="0" borderId="23" xfId="504" applyFont="1" applyBorder="1" applyProtection="1">
      <protection locked="0"/>
    </xf>
    <xf numFmtId="0" fontId="15" fillId="0" borderId="0" xfId="504" applyFont="1" applyProtection="1">
      <protection locked="0"/>
    </xf>
    <xf numFmtId="44" fontId="38" fillId="0" borderId="5" xfId="504" applyNumberFormat="1" applyFont="1" applyBorder="1" applyAlignment="1" applyProtection="1">
      <alignment horizontal="left"/>
      <protection locked="0"/>
    </xf>
    <xf numFmtId="0" fontId="36" fillId="0" borderId="23" xfId="504" applyBorder="1" applyProtection="1">
      <protection locked="0"/>
    </xf>
    <xf numFmtId="0" fontId="100" fillId="0" borderId="0" xfId="504" applyFont="1" applyProtection="1">
      <protection locked="0"/>
    </xf>
    <xf numFmtId="43" fontId="15" fillId="0" borderId="5" xfId="504" applyNumberFormat="1" applyFont="1" applyBorder="1" applyAlignment="1" applyProtection="1">
      <alignment horizontal="left"/>
      <protection locked="0"/>
    </xf>
    <xf numFmtId="44" fontId="101" fillId="0" borderId="0" xfId="504" applyNumberFormat="1" applyFont="1" applyAlignment="1" applyProtection="1">
      <alignment horizontal="left"/>
      <protection locked="0"/>
    </xf>
    <xf numFmtId="0" fontId="102" fillId="0" borderId="0" xfId="505" applyFont="1" applyAlignment="1" applyProtection="1">
      <alignment horizontal="centerContinuous"/>
      <protection locked="0"/>
    </xf>
    <xf numFmtId="44" fontId="102" fillId="0" borderId="0" xfId="503" applyNumberFormat="1" applyFont="1" applyAlignment="1" applyProtection="1">
      <alignment horizontal="left"/>
      <protection locked="0"/>
    </xf>
    <xf numFmtId="0" fontId="102" fillId="0" borderId="0" xfId="503" applyFont="1" applyAlignment="1" applyProtection="1">
      <alignment horizontal="centerContinuous"/>
      <protection locked="0"/>
    </xf>
    <xf numFmtId="0" fontId="102" fillId="0" borderId="0" xfId="504" applyFont="1" applyAlignment="1" applyProtection="1">
      <alignment horizontal="centerContinuous"/>
      <protection locked="0"/>
    </xf>
    <xf numFmtId="44" fontId="102" fillId="0" borderId="0" xfId="503" applyNumberFormat="1" applyFont="1"/>
    <xf numFmtId="0" fontId="99" fillId="11" borderId="91" xfId="505" applyFont="1" applyFill="1" applyBorder="1" applyAlignment="1" applyProtection="1">
      <alignment horizontal="centerContinuous" vertical="center"/>
      <protection locked="0"/>
    </xf>
    <xf numFmtId="0" fontId="99" fillId="11" borderId="33" xfId="505" applyFont="1" applyFill="1" applyBorder="1" applyAlignment="1" applyProtection="1">
      <alignment horizontal="centerContinuous" vertical="center"/>
      <protection locked="0"/>
    </xf>
    <xf numFmtId="0" fontId="99" fillId="11" borderId="91" xfId="503" applyFont="1" applyFill="1" applyBorder="1" applyAlignment="1" applyProtection="1">
      <alignment horizontal="centerContinuous" vertical="center"/>
      <protection locked="0"/>
    </xf>
    <xf numFmtId="0" fontId="99" fillId="11" borderId="33" xfId="503" applyFont="1" applyFill="1" applyBorder="1" applyAlignment="1" applyProtection="1">
      <alignment horizontal="centerContinuous" vertical="center"/>
      <protection locked="0"/>
    </xf>
    <xf numFmtId="0" fontId="99" fillId="11" borderId="91" xfId="504" applyFont="1" applyFill="1" applyBorder="1" applyAlignment="1" applyProtection="1">
      <alignment horizontal="centerContinuous" vertical="center"/>
      <protection locked="0"/>
    </xf>
    <xf numFmtId="0" fontId="99" fillId="11" borderId="33" xfId="504" applyFont="1" applyFill="1" applyBorder="1" applyAlignment="1" applyProtection="1">
      <alignment horizontal="centerContinuous" vertical="center"/>
      <protection locked="0"/>
    </xf>
    <xf numFmtId="0" fontId="27" fillId="2" borderId="0" xfId="0" applyFont="1" applyFill="1" applyAlignment="1">
      <alignment vertical="top"/>
    </xf>
    <xf numFmtId="0" fontId="27" fillId="2" borderId="0" xfId="0" applyFont="1" applyFill="1" applyAlignment="1">
      <alignment wrapText="1"/>
    </xf>
    <xf numFmtId="4" fontId="27" fillId="2" borderId="0" xfId="0" applyNumberFormat="1" applyFont="1" applyFill="1"/>
    <xf numFmtId="0" fontId="27" fillId="0" borderId="0" xfId="0" applyFont="1" applyAlignment="1">
      <alignment vertical="top"/>
    </xf>
    <xf numFmtId="4" fontId="27" fillId="0" borderId="0" xfId="0" applyNumberFormat="1" applyFont="1" applyAlignment="1">
      <alignment vertical="top"/>
    </xf>
    <xf numFmtId="0" fontId="103" fillId="0" borderId="0" xfId="0" applyFont="1" applyAlignment="1">
      <alignment horizontal="left" vertical="center"/>
    </xf>
    <xf numFmtId="4" fontId="103" fillId="0" borderId="0" xfId="0" applyNumberFormat="1" applyFont="1" applyAlignment="1">
      <alignment horizontal="right" vertical="center"/>
    </xf>
    <xf numFmtId="0" fontId="27" fillId="0" borderId="0" xfId="0" applyFont="1" applyAlignment="1">
      <alignment horizontal="left" vertical="center"/>
    </xf>
    <xf numFmtId="4" fontId="27" fillId="0" borderId="0" xfId="0" applyNumberFormat="1" applyFont="1" applyAlignment="1">
      <alignment horizontal="right" vertical="center"/>
    </xf>
    <xf numFmtId="0" fontId="27" fillId="0" borderId="0" xfId="0" applyFont="1" applyAlignment="1">
      <alignment vertical="top" wrapText="1"/>
    </xf>
    <xf numFmtId="0" fontId="103" fillId="0" borderId="0" xfId="0" applyFont="1" applyAlignment="1">
      <alignment horizontal="left" vertical="center" wrapText="1"/>
    </xf>
    <xf numFmtId="0" fontId="27" fillId="0" borderId="0" xfId="0" applyFont="1" applyAlignment="1">
      <alignment horizontal="left" vertical="center" wrapText="1"/>
    </xf>
    <xf numFmtId="0" fontId="23" fillId="0" borderId="0" xfId="0" applyFont="1" applyAlignment="1">
      <alignment wrapText="1"/>
    </xf>
    <xf numFmtId="0" fontId="104" fillId="15" borderId="0" xfId="0" applyFont="1" applyFill="1" applyAlignment="1">
      <alignment vertical="center" wrapText="1"/>
    </xf>
    <xf numFmtId="0" fontId="105" fillId="15" borderId="0" xfId="0" applyFont="1" applyFill="1" applyAlignment="1">
      <alignment vertical="center" wrapText="1"/>
    </xf>
    <xf numFmtId="0" fontId="104" fillId="0" borderId="0" xfId="0" applyFont="1" applyAlignment="1">
      <alignment vertical="center" wrapText="1"/>
    </xf>
    <xf numFmtId="0" fontId="105" fillId="0" borderId="0" xfId="0" applyFont="1" applyAlignment="1">
      <alignment vertical="center" wrapText="1"/>
    </xf>
    <xf numFmtId="4" fontId="103" fillId="16" borderId="0" xfId="0" applyNumberFormat="1" applyFont="1" applyFill="1" applyAlignment="1">
      <alignment horizontal="right" vertical="center"/>
    </xf>
    <xf numFmtId="4" fontId="103" fillId="10" borderId="0" xfId="0" applyNumberFormat="1" applyFont="1" applyFill="1" applyAlignment="1">
      <alignment horizontal="right" vertical="center"/>
    </xf>
    <xf numFmtId="4" fontId="23" fillId="0" borderId="0" xfId="0" applyNumberFormat="1" applyFont="1"/>
    <xf numFmtId="0" fontId="103" fillId="13" borderId="0" xfId="0" applyFont="1" applyFill="1" applyAlignment="1">
      <alignment horizontal="left" vertical="center" wrapText="1"/>
    </xf>
    <xf numFmtId="0" fontId="103" fillId="0" borderId="0" xfId="0" applyFont="1" applyAlignment="1">
      <alignment horizontal="justify" vertical="justify"/>
    </xf>
    <xf numFmtId="0" fontId="27" fillId="0" borderId="0" xfId="0" applyFont="1" applyAlignment="1">
      <alignment horizontal="justify" vertical="justify"/>
    </xf>
    <xf numFmtId="0" fontId="103" fillId="10" borderId="0" xfId="0" applyFont="1" applyFill="1" applyAlignment="1">
      <alignment horizontal="left" vertical="center" wrapText="1"/>
    </xf>
    <xf numFmtId="4" fontId="27" fillId="0" borderId="0" xfId="0" applyNumberFormat="1" applyFont="1"/>
    <xf numFmtId="4" fontId="103" fillId="0" borderId="0" xfId="0" applyNumberFormat="1" applyFont="1"/>
    <xf numFmtId="0" fontId="103" fillId="19" borderId="0" xfId="0" applyFont="1" applyFill="1" applyAlignment="1">
      <alignment horizontal="left" vertical="center"/>
    </xf>
    <xf numFmtId="0" fontId="103" fillId="19" borderId="0" xfId="0" applyFont="1" applyFill="1" applyAlignment="1">
      <alignment horizontal="left" vertical="center" wrapText="1"/>
    </xf>
    <xf numFmtId="4" fontId="103" fillId="19" borderId="0" xfId="0" applyNumberFormat="1" applyFont="1" applyFill="1" applyAlignment="1">
      <alignment horizontal="right" vertical="center"/>
    </xf>
    <xf numFmtId="0" fontId="103" fillId="10" borderId="0" xfId="0" applyFont="1" applyFill="1" applyAlignment="1">
      <alignment horizontal="left" vertical="center"/>
    </xf>
    <xf numFmtId="0" fontId="103" fillId="16" borderId="0" xfId="0" applyFont="1" applyFill="1" applyAlignment="1">
      <alignment horizontal="left" vertical="center"/>
    </xf>
    <xf numFmtId="0" fontId="103" fillId="16" borderId="0" xfId="0" applyFont="1" applyFill="1" applyAlignment="1">
      <alignment horizontal="left" vertical="center" wrapText="1"/>
    </xf>
    <xf numFmtId="0" fontId="104" fillId="16" borderId="0" xfId="0" applyFont="1" applyFill="1" applyAlignment="1">
      <alignment vertical="center" wrapText="1"/>
    </xf>
    <xf numFmtId="0" fontId="103" fillId="20" borderId="0" xfId="0" applyFont="1" applyFill="1" applyAlignment="1">
      <alignment vertical="top"/>
    </xf>
    <xf numFmtId="0" fontId="103" fillId="20" borderId="0" xfId="0" quotePrefix="1" applyFont="1" applyFill="1" applyAlignment="1">
      <alignment vertical="top" wrapText="1"/>
    </xf>
    <xf numFmtId="4" fontId="103" fillId="20" borderId="0" xfId="0" quotePrefix="1" applyNumberFormat="1" applyFont="1" applyFill="1" applyAlignment="1">
      <alignment vertical="top"/>
    </xf>
    <xf numFmtId="43" fontId="7" fillId="16" borderId="0" xfId="4" applyFont="1" applyFill="1"/>
    <xf numFmtId="4" fontId="7" fillId="16" borderId="0" xfId="0" applyNumberFormat="1" applyFont="1" applyFill="1"/>
    <xf numFmtId="4" fontId="107" fillId="0" borderId="0" xfId="0" applyNumberFormat="1" applyFont="1"/>
    <xf numFmtId="0" fontId="109" fillId="0" borderId="0" xfId="492" applyFont="1"/>
    <xf numFmtId="0" fontId="110" fillId="0" borderId="0" xfId="492" applyFont="1" applyAlignment="1">
      <alignment horizontal="left" vertical="top" wrapText="1"/>
    </xf>
    <xf numFmtId="0" fontId="109" fillId="0" borderId="0" xfId="492" applyFont="1" applyAlignment="1">
      <alignment vertical="center"/>
    </xf>
    <xf numFmtId="1" fontId="109" fillId="0" borderId="57" xfId="498" applyNumberFormat="1" applyFont="1" applyBorder="1" applyAlignment="1">
      <alignment horizontal="center" vertical="center"/>
    </xf>
    <xf numFmtId="4" fontId="109" fillId="0" borderId="58" xfId="498" applyNumberFormat="1" applyFont="1" applyBorder="1" applyAlignment="1">
      <alignment horizontal="center" vertical="center" wrapText="1"/>
    </xf>
    <xf numFmtId="4" fontId="109" fillId="0" borderId="72" xfId="498" applyNumberFormat="1" applyFont="1" applyBorder="1" applyAlignment="1">
      <alignment horizontal="center" vertical="center" wrapText="1"/>
    </xf>
    <xf numFmtId="4" fontId="109" fillId="0" borderId="72" xfId="498" applyNumberFormat="1" applyFont="1" applyBorder="1" applyAlignment="1">
      <alignment horizontal="left" vertical="center" wrapText="1"/>
    </xf>
    <xf numFmtId="4" fontId="109" fillId="0" borderId="58" xfId="498" applyNumberFormat="1" applyFont="1" applyBorder="1" applyAlignment="1">
      <alignment vertical="center" wrapText="1"/>
    </xf>
    <xf numFmtId="7" fontId="109" fillId="8" borderId="59" xfId="486" applyNumberFormat="1" applyFont="1" applyFill="1" applyBorder="1" applyAlignment="1">
      <alignment horizontal="center" vertical="center"/>
    </xf>
    <xf numFmtId="7" fontId="109" fillId="0" borderId="59" xfId="486" applyNumberFormat="1" applyFont="1" applyFill="1" applyBorder="1" applyAlignment="1">
      <alignment horizontal="center" vertical="center"/>
    </xf>
    <xf numFmtId="3" fontId="109" fillId="0" borderId="58" xfId="499" applyNumberFormat="1" applyFont="1" applyBorder="1" applyAlignment="1">
      <alignment horizontal="center" vertical="center"/>
    </xf>
    <xf numFmtId="3" fontId="110" fillId="0" borderId="60" xfId="499" applyNumberFormat="1" applyFont="1" applyBorder="1" applyAlignment="1">
      <alignment horizontal="center" vertical="center" wrapText="1"/>
    </xf>
    <xf numFmtId="9" fontId="108" fillId="0" borderId="0" xfId="492" applyNumberFormat="1" applyFont="1" applyAlignment="1">
      <alignment horizontal="center" vertical="center" wrapText="1"/>
    </xf>
    <xf numFmtId="4" fontId="109" fillId="0" borderId="58" xfId="498" applyNumberFormat="1" applyFont="1" applyBorder="1" applyAlignment="1">
      <alignment horizontal="left" vertical="center" wrapText="1"/>
    </xf>
    <xf numFmtId="3" fontId="109" fillId="0" borderId="60" xfId="499" applyNumberFormat="1" applyFont="1" applyBorder="1" applyAlignment="1">
      <alignment horizontal="center" vertical="center" wrapText="1"/>
    </xf>
    <xf numFmtId="3" fontId="108" fillId="3" borderId="61" xfId="498" applyNumberFormat="1" applyFont="1" applyFill="1" applyBorder="1" applyAlignment="1">
      <alignment horizontal="center" vertical="center"/>
    </xf>
    <xf numFmtId="167" fontId="108" fillId="3" borderId="58" xfId="486" applyNumberFormat="1" applyFont="1" applyFill="1" applyBorder="1" applyAlignment="1">
      <alignment horizontal="center" vertical="center"/>
    </xf>
    <xf numFmtId="170" fontId="108" fillId="3" borderId="64" xfId="486" applyNumberFormat="1" applyFont="1" applyFill="1" applyBorder="1" applyAlignment="1">
      <alignment vertical="center"/>
    </xf>
    <xf numFmtId="170" fontId="108" fillId="3" borderId="65" xfId="486" applyNumberFormat="1" applyFont="1" applyFill="1" applyBorder="1" applyAlignment="1">
      <alignment vertical="center"/>
    </xf>
    <xf numFmtId="0" fontId="109" fillId="0" borderId="0" xfId="492" applyFont="1" applyAlignment="1">
      <alignment horizontal="left" vertical="center" wrapText="1"/>
    </xf>
    <xf numFmtId="1" fontId="109" fillId="0" borderId="66" xfId="498" applyNumberFormat="1" applyFont="1" applyBorder="1" applyAlignment="1">
      <alignment horizontal="center" vertical="center"/>
    </xf>
    <xf numFmtId="4" fontId="111" fillId="0" borderId="67" xfId="498" applyNumberFormat="1" applyFont="1" applyBorder="1" applyAlignment="1">
      <alignment horizontal="center" vertical="center" wrapText="1"/>
    </xf>
    <xf numFmtId="4" fontId="111" fillId="8" borderId="67" xfId="498" applyNumberFormat="1" applyFont="1" applyFill="1" applyBorder="1" applyAlignment="1">
      <alignment horizontal="center" vertical="center" wrapText="1"/>
    </xf>
    <xf numFmtId="4" fontId="109" fillId="8" borderId="67" xfId="498" applyNumberFormat="1" applyFont="1" applyFill="1" applyBorder="1" applyAlignment="1">
      <alignment horizontal="left" vertical="center" wrapText="1"/>
    </xf>
    <xf numFmtId="4" fontId="109" fillId="8" borderId="67" xfId="498" applyNumberFormat="1" applyFont="1" applyFill="1" applyBorder="1" applyAlignment="1">
      <alignment vertical="center" wrapText="1"/>
    </xf>
    <xf numFmtId="7" fontId="109" fillId="0" borderId="67" xfId="486" applyNumberFormat="1" applyFont="1" applyFill="1" applyBorder="1" applyAlignment="1">
      <alignment horizontal="right" vertical="center"/>
    </xf>
    <xf numFmtId="7" fontId="109" fillId="8" borderId="67" xfId="486" applyNumberFormat="1" applyFont="1" applyFill="1" applyBorder="1" applyAlignment="1">
      <alignment horizontal="right" vertical="center"/>
    </xf>
    <xf numFmtId="167" fontId="109" fillId="0" borderId="67" xfId="486" applyNumberFormat="1" applyFont="1" applyFill="1" applyBorder="1" applyAlignment="1">
      <alignment horizontal="right" vertical="center"/>
    </xf>
    <xf numFmtId="3" fontId="109" fillId="8" borderId="67" xfId="499" applyNumberFormat="1" applyFont="1" applyFill="1" applyBorder="1" applyAlignment="1">
      <alignment horizontal="center" vertical="center"/>
    </xf>
    <xf numFmtId="3" fontId="109" fillId="8" borderId="68" xfId="499" applyNumberFormat="1" applyFont="1" applyFill="1" applyBorder="1" applyAlignment="1">
      <alignment horizontal="center" vertical="center"/>
    </xf>
    <xf numFmtId="0" fontId="108" fillId="0" borderId="0" xfId="492" applyFont="1"/>
    <xf numFmtId="167" fontId="108" fillId="0" borderId="0" xfId="492" applyNumberFormat="1" applyFont="1"/>
    <xf numFmtId="0" fontId="109" fillId="0" borderId="57" xfId="492" applyFont="1" applyBorder="1" applyAlignment="1">
      <alignment horizontal="center" vertical="center"/>
    </xf>
    <xf numFmtId="4" fontId="109" fillId="0" borderId="59" xfId="498" applyNumberFormat="1" applyFont="1" applyBorder="1" applyAlignment="1">
      <alignment horizontal="center" vertical="center" wrapText="1"/>
    </xf>
    <xf numFmtId="0" fontId="112" fillId="0" borderId="72" xfId="0" applyFont="1" applyBorder="1" applyAlignment="1">
      <alignment vertical="center" wrapText="1"/>
    </xf>
    <xf numFmtId="4" fontId="109" fillId="0" borderId="72" xfId="498" applyNumberFormat="1" applyFont="1" applyBorder="1" applyAlignment="1">
      <alignment vertical="center" wrapText="1"/>
    </xf>
    <xf numFmtId="3" fontId="109" fillId="0" borderId="59" xfId="499" applyNumberFormat="1" applyFont="1" applyBorder="1" applyAlignment="1">
      <alignment horizontal="center" vertical="center"/>
    </xf>
    <xf numFmtId="9" fontId="109" fillId="0" borderId="0" xfId="492" applyNumberFormat="1" applyFont="1" applyAlignment="1">
      <alignment horizontal="center" vertical="center" wrapText="1"/>
    </xf>
    <xf numFmtId="167" fontId="109" fillId="0" borderId="0" xfId="492" applyNumberFormat="1" applyFont="1" applyAlignment="1">
      <alignment vertical="center"/>
    </xf>
    <xf numFmtId="0" fontId="112" fillId="0" borderId="58" xfId="0" applyFont="1" applyBorder="1" applyAlignment="1">
      <alignment vertical="center" wrapText="1"/>
    </xf>
    <xf numFmtId="0" fontId="108" fillId="0" borderId="0" xfId="492" applyFont="1" applyAlignment="1">
      <alignment vertical="center"/>
    </xf>
    <xf numFmtId="167" fontId="108" fillId="0" borderId="0" xfId="492" applyNumberFormat="1" applyFont="1" applyAlignment="1">
      <alignment vertical="center"/>
    </xf>
    <xf numFmtId="4" fontId="109" fillId="8" borderId="58" xfId="498" applyNumberFormat="1" applyFont="1" applyFill="1" applyBorder="1" applyAlignment="1">
      <alignment horizontal="left" vertical="center" wrapText="1"/>
    </xf>
    <xf numFmtId="4" fontId="109" fillId="8" borderId="58" xfId="498" applyNumberFormat="1" applyFont="1" applyFill="1" applyBorder="1" applyAlignment="1">
      <alignment vertical="center" wrapText="1"/>
    </xf>
    <xf numFmtId="4" fontId="109" fillId="8" borderId="64" xfId="498" applyNumberFormat="1" applyFont="1" applyFill="1" applyBorder="1" applyAlignment="1">
      <alignment vertical="center" wrapText="1"/>
    </xf>
    <xf numFmtId="1" fontId="109" fillId="0" borderId="25" xfId="498" applyNumberFormat="1" applyFont="1" applyBorder="1" applyAlignment="1">
      <alignment horizontal="center" vertical="center"/>
    </xf>
    <xf numFmtId="4" fontId="111" fillId="0" borderId="31" xfId="498" applyNumberFormat="1" applyFont="1" applyBorder="1" applyAlignment="1">
      <alignment horizontal="center" vertical="center" wrapText="1"/>
    </xf>
    <xf numFmtId="4" fontId="111" fillId="8" borderId="31" xfId="498" applyNumberFormat="1" applyFont="1" applyFill="1" applyBorder="1" applyAlignment="1">
      <alignment horizontal="center" vertical="center" wrapText="1"/>
    </xf>
    <xf numFmtId="4" fontId="109" fillId="8" borderId="31" xfId="498" applyNumberFormat="1" applyFont="1" applyFill="1" applyBorder="1" applyAlignment="1">
      <alignment horizontal="left" vertical="center" wrapText="1"/>
    </xf>
    <xf numFmtId="4" fontId="109" fillId="8" borderId="31" xfId="498" applyNumberFormat="1" applyFont="1" applyFill="1" applyBorder="1" applyAlignment="1">
      <alignment vertical="center" wrapText="1"/>
    </xf>
    <xf numFmtId="7" fontId="109" fillId="0" borderId="31" xfId="486" applyNumberFormat="1" applyFont="1" applyFill="1" applyBorder="1" applyAlignment="1">
      <alignment horizontal="right" vertical="center"/>
    </xf>
    <xf numFmtId="7" fontId="109" fillId="8" borderId="31" xfId="486" applyNumberFormat="1" applyFont="1" applyFill="1" applyBorder="1" applyAlignment="1">
      <alignment horizontal="right" vertical="center"/>
    </xf>
    <xf numFmtId="167" fontId="109" fillId="0" borderId="31" xfId="486" applyNumberFormat="1" applyFont="1" applyFill="1" applyBorder="1" applyAlignment="1">
      <alignment horizontal="right" vertical="center"/>
    </xf>
    <xf numFmtId="3" fontId="109" fillId="8" borderId="31" xfId="499" applyNumberFormat="1" applyFont="1" applyFill="1" applyBorder="1" applyAlignment="1">
      <alignment horizontal="center" vertical="center"/>
    </xf>
    <xf numFmtId="3" fontId="109" fillId="8" borderId="33" xfId="499" applyNumberFormat="1" applyFont="1" applyFill="1" applyBorder="1" applyAlignment="1">
      <alignment horizontal="center" vertical="center"/>
    </xf>
    <xf numFmtId="4" fontId="109" fillId="0" borderId="102" xfId="498" applyNumberFormat="1" applyFont="1" applyBorder="1" applyAlignment="1">
      <alignment horizontal="center" vertical="center" wrapText="1"/>
    </xf>
    <xf numFmtId="4" fontId="109" fillId="0" borderId="103" xfId="498" applyNumberFormat="1" applyFont="1" applyBorder="1" applyAlignment="1">
      <alignment vertical="center" wrapText="1"/>
    </xf>
    <xf numFmtId="4" fontId="109" fillId="0" borderId="62" xfId="498" applyNumberFormat="1" applyFont="1" applyBorder="1" applyAlignment="1">
      <alignment horizontal="center" vertical="center" wrapText="1"/>
    </xf>
    <xf numFmtId="4" fontId="109" fillId="0" borderId="64" xfId="498" applyNumberFormat="1" applyFont="1" applyBorder="1" applyAlignment="1">
      <alignment vertical="center" wrapText="1"/>
    </xf>
    <xf numFmtId="7" fontId="109" fillId="0" borderId="0" xfId="492" applyNumberFormat="1" applyFont="1" applyAlignment="1">
      <alignment vertical="center"/>
    </xf>
    <xf numFmtId="0" fontId="112" fillId="0" borderId="58" xfId="0" applyFont="1" applyBorder="1" applyAlignment="1">
      <alignment horizontal="left" vertical="center" wrapText="1"/>
    </xf>
    <xf numFmtId="0" fontId="113" fillId="0" borderId="58" xfId="0" applyFont="1" applyBorder="1" applyAlignment="1">
      <alignment horizontal="left" vertical="center" wrapText="1"/>
    </xf>
    <xf numFmtId="3" fontId="108" fillId="0" borderId="69" xfId="498" applyNumberFormat="1" applyFont="1" applyBorder="1" applyAlignment="1">
      <alignment horizontal="center" vertical="center"/>
    </xf>
    <xf numFmtId="4" fontId="108" fillId="0" borderId="70" xfId="498" applyNumberFormat="1" applyFont="1" applyBorder="1" applyAlignment="1">
      <alignment horizontal="right" vertical="center"/>
    </xf>
    <xf numFmtId="167" fontId="108" fillId="0" borderId="70" xfId="486" applyNumberFormat="1" applyFont="1" applyFill="1" applyBorder="1" applyAlignment="1">
      <alignment horizontal="center" vertical="center"/>
    </xf>
    <xf numFmtId="170" fontId="108" fillId="0" borderId="70" xfId="486" applyNumberFormat="1" applyFont="1" applyFill="1" applyBorder="1" applyAlignment="1">
      <alignment vertical="center"/>
    </xf>
    <xf numFmtId="170" fontId="108" fillId="0" borderId="71" xfId="486" applyNumberFormat="1" applyFont="1" applyFill="1" applyBorder="1" applyAlignment="1">
      <alignment vertical="center"/>
    </xf>
    <xf numFmtId="0" fontId="109" fillId="0" borderId="0" xfId="492" applyFont="1" applyAlignment="1">
      <alignment horizontal="left" vertical="top" wrapText="1"/>
    </xf>
    <xf numFmtId="0" fontId="112" fillId="8" borderId="73" xfId="0" applyFont="1" applyFill="1" applyBorder="1" applyAlignment="1">
      <alignment horizontal="left" vertical="center" wrapText="1"/>
    </xf>
    <xf numFmtId="2" fontId="108" fillId="0" borderId="0" xfId="492" applyNumberFormat="1" applyFont="1" applyAlignment="1">
      <alignment horizontal="center" vertical="center" wrapText="1"/>
    </xf>
    <xf numFmtId="3" fontId="108" fillId="0" borderId="23" xfId="498" applyNumberFormat="1" applyFont="1" applyBorder="1" applyAlignment="1">
      <alignment horizontal="center" vertical="center"/>
    </xf>
    <xf numFmtId="4" fontId="108" fillId="0" borderId="0" xfId="498" applyNumberFormat="1" applyFont="1" applyAlignment="1">
      <alignment horizontal="right" vertical="center"/>
    </xf>
    <xf numFmtId="167" fontId="108" fillId="0" borderId="0" xfId="486" applyNumberFormat="1" applyFont="1" applyFill="1" applyBorder="1" applyAlignment="1">
      <alignment horizontal="center" vertical="center"/>
    </xf>
    <xf numFmtId="170" fontId="108" fillId="0" borderId="0" xfId="486" applyNumberFormat="1" applyFont="1" applyFill="1" applyBorder="1" applyAlignment="1">
      <alignment vertical="center"/>
    </xf>
    <xf numFmtId="170" fontId="108" fillId="0" borderId="5" xfId="486" applyNumberFormat="1" applyFont="1" applyFill="1" applyBorder="1" applyAlignment="1">
      <alignment vertical="center"/>
    </xf>
    <xf numFmtId="4" fontId="109" fillId="0" borderId="59" xfId="498" applyNumberFormat="1" applyFont="1" applyBorder="1" applyAlignment="1">
      <alignment horizontal="left" vertical="center" wrapText="1"/>
    </xf>
    <xf numFmtId="4" fontId="109" fillId="0" borderId="59" xfId="498" applyNumberFormat="1" applyFont="1" applyBorder="1" applyAlignment="1">
      <alignment vertical="center" wrapText="1"/>
    </xf>
    <xf numFmtId="3" fontId="108" fillId="3" borderId="104" xfId="498" applyNumberFormat="1" applyFont="1" applyFill="1" applyBorder="1" applyAlignment="1">
      <alignment horizontal="center" vertical="center"/>
    </xf>
    <xf numFmtId="167" fontId="108" fillId="3" borderId="75" xfId="486" applyNumberFormat="1" applyFont="1" applyFill="1" applyBorder="1" applyAlignment="1">
      <alignment horizontal="center" vertical="center"/>
    </xf>
    <xf numFmtId="170" fontId="108" fillId="3" borderId="76" xfId="486" applyNumberFormat="1" applyFont="1" applyFill="1" applyBorder="1" applyAlignment="1">
      <alignment vertical="center"/>
    </xf>
    <xf numFmtId="170" fontId="108" fillId="3" borderId="71" xfId="486" applyNumberFormat="1" applyFont="1" applyFill="1" applyBorder="1" applyAlignment="1">
      <alignment vertical="center"/>
    </xf>
    <xf numFmtId="171" fontId="109" fillId="0" borderId="0" xfId="492" applyNumberFormat="1" applyFont="1" applyAlignment="1">
      <alignment horizontal="left" vertical="top" wrapText="1"/>
    </xf>
    <xf numFmtId="171" fontId="109" fillId="0" borderId="0" xfId="492" applyNumberFormat="1" applyFont="1" applyAlignment="1">
      <alignment vertical="center"/>
    </xf>
    <xf numFmtId="1" fontId="112" fillId="0" borderId="61" xfId="498" applyNumberFormat="1" applyFont="1" applyBorder="1" applyAlignment="1">
      <alignment horizontal="center" vertical="center"/>
    </xf>
    <xf numFmtId="167" fontId="112" fillId="0" borderId="58" xfId="486" applyNumberFormat="1" applyFont="1" applyFill="1" applyBorder="1" applyAlignment="1">
      <alignment horizontal="center" vertical="center"/>
    </xf>
    <xf numFmtId="167" fontId="109" fillId="0" borderId="58" xfId="486" applyNumberFormat="1" applyFont="1" applyFill="1" applyBorder="1" applyAlignment="1">
      <alignment horizontal="center" vertical="center"/>
    </xf>
    <xf numFmtId="171" fontId="109" fillId="0" borderId="0" xfId="492" applyNumberFormat="1" applyFont="1"/>
    <xf numFmtId="1" fontId="114" fillId="3" borderId="77" xfId="498" applyNumberFormat="1" applyFont="1" applyFill="1" applyBorder="1" applyAlignment="1">
      <alignment horizontal="center" vertical="center"/>
    </xf>
    <xf numFmtId="167" fontId="108" fillId="3" borderId="78" xfId="486" applyNumberFormat="1" applyFont="1" applyFill="1" applyBorder="1" applyAlignment="1">
      <alignment horizontal="center" vertical="center"/>
    </xf>
    <xf numFmtId="4" fontId="114" fillId="3" borderId="78" xfId="499" applyNumberFormat="1" applyFont="1" applyFill="1" applyBorder="1" applyAlignment="1">
      <alignment vertical="center"/>
    </xf>
    <xf numFmtId="170" fontId="108" fillId="3" borderId="68" xfId="486" applyNumberFormat="1" applyFont="1" applyFill="1" applyBorder="1" applyAlignment="1">
      <alignment vertical="center"/>
    </xf>
    <xf numFmtId="167" fontId="109" fillId="0" borderId="0" xfId="486" applyNumberFormat="1" applyFont="1" applyAlignment="1">
      <alignment vertical="center"/>
    </xf>
    <xf numFmtId="167" fontId="108" fillId="0" borderId="0" xfId="486" applyNumberFormat="1" applyFont="1" applyFill="1" applyBorder="1" applyAlignment="1">
      <alignment horizontal="right" vertical="center"/>
    </xf>
    <xf numFmtId="3" fontId="108" fillId="0" borderId="0" xfId="498" applyNumberFormat="1" applyFont="1" applyAlignment="1">
      <alignment horizontal="center" vertical="center"/>
    </xf>
    <xf numFmtId="167" fontId="108" fillId="0" borderId="54" xfId="486" applyNumberFormat="1" applyFont="1" applyFill="1" applyBorder="1" applyAlignment="1">
      <alignment horizontal="right" vertical="center"/>
    </xf>
    <xf numFmtId="7" fontId="109" fillId="0" borderId="0" xfId="486" applyNumberFormat="1" applyFont="1" applyAlignment="1">
      <alignment vertical="center"/>
    </xf>
    <xf numFmtId="44" fontId="109" fillId="0" borderId="0" xfId="497" applyFont="1"/>
    <xf numFmtId="0" fontId="109" fillId="0" borderId="0" xfId="492" applyFont="1" applyAlignment="1">
      <alignment vertical="top"/>
    </xf>
    <xf numFmtId="1" fontId="114" fillId="0" borderId="0" xfId="492" applyNumberFormat="1" applyFont="1" applyAlignment="1">
      <alignment horizontal="center" vertical="center"/>
    </xf>
    <xf numFmtId="1" fontId="115" fillId="0" borderId="0" xfId="492" applyNumberFormat="1" applyFont="1" applyAlignment="1">
      <alignment horizontal="center" vertical="center"/>
    </xf>
    <xf numFmtId="0" fontId="114" fillId="0" borderId="0" xfId="492" applyFont="1" applyAlignment="1">
      <alignment vertical="center"/>
    </xf>
    <xf numFmtId="0" fontId="108" fillId="3" borderId="47" xfId="492" applyFont="1" applyFill="1" applyBorder="1" applyAlignment="1">
      <alignment horizontal="center"/>
    </xf>
    <xf numFmtId="167" fontId="108" fillId="3" borderId="56" xfId="486" applyNumberFormat="1" applyFont="1" applyFill="1" applyBorder="1" applyAlignment="1">
      <alignment horizontal="right" vertical="center"/>
    </xf>
    <xf numFmtId="3" fontId="108" fillId="0" borderId="0" xfId="492" applyNumberFormat="1" applyFont="1" applyAlignment="1">
      <alignment horizontal="center" vertical="center"/>
    </xf>
    <xf numFmtId="167" fontId="116" fillId="0" borderId="0" xfId="486" applyNumberFormat="1" applyFont="1" applyFill="1" applyAlignment="1">
      <alignment horizontal="center" vertical="center"/>
    </xf>
    <xf numFmtId="167" fontId="109" fillId="0" borderId="0" xfId="492" applyNumberFormat="1" applyFont="1" applyAlignment="1">
      <alignment horizontal="left" vertical="top" wrapText="1"/>
    </xf>
    <xf numFmtId="167" fontId="109" fillId="0" borderId="0" xfId="492" applyNumberFormat="1" applyFont="1"/>
    <xf numFmtId="167" fontId="109" fillId="0" borderId="59" xfId="486" applyNumberFormat="1" applyFont="1" applyFill="1" applyBorder="1" applyAlignment="1">
      <alignment horizontal="center" vertical="center"/>
    </xf>
    <xf numFmtId="167" fontId="112" fillId="0" borderId="58" xfId="497" applyNumberFormat="1" applyFont="1" applyFill="1" applyBorder="1" applyAlignment="1">
      <alignment vertical="center"/>
    </xf>
    <xf numFmtId="4" fontId="0" fillId="0" borderId="0" xfId="0" applyNumberFormat="1" applyAlignment="1">
      <alignment vertical="center"/>
    </xf>
    <xf numFmtId="44" fontId="0" fillId="0" borderId="0" xfId="0" applyNumberFormat="1" applyAlignment="1">
      <alignment vertical="center"/>
    </xf>
    <xf numFmtId="0" fontId="44" fillId="22" borderId="36" xfId="491" applyFont="1" applyFill="1" applyBorder="1" applyAlignment="1">
      <alignment horizontal="centerContinuous"/>
    </xf>
    <xf numFmtId="0" fontId="45" fillId="22" borderId="37" xfId="491" applyFont="1" applyFill="1" applyBorder="1" applyAlignment="1">
      <alignment horizontal="centerContinuous"/>
    </xf>
    <xf numFmtId="0" fontId="36" fillId="22" borderId="37" xfId="491" applyFill="1" applyBorder="1"/>
    <xf numFmtId="0" fontId="36" fillId="22" borderId="38" xfId="491" applyFill="1" applyBorder="1"/>
    <xf numFmtId="0" fontId="36" fillId="22" borderId="39" xfId="491" applyFill="1" applyBorder="1"/>
    <xf numFmtId="0" fontId="36" fillId="22" borderId="0" xfId="491" applyFill="1"/>
    <xf numFmtId="0" fontId="36" fillId="22" borderId="40" xfId="491" applyFill="1" applyBorder="1"/>
    <xf numFmtId="0" fontId="46" fillId="22" borderId="39" xfId="491" applyFont="1" applyFill="1" applyBorder="1"/>
    <xf numFmtId="0" fontId="36" fillId="22" borderId="41" xfId="491" applyFill="1" applyBorder="1"/>
    <xf numFmtId="0" fontId="36" fillId="22" borderId="42" xfId="491" applyFill="1" applyBorder="1"/>
    <xf numFmtId="0" fontId="36" fillId="22" borderId="43" xfId="491" applyFill="1" applyBorder="1"/>
    <xf numFmtId="43" fontId="103" fillId="20" borderId="0" xfId="4" quotePrefix="1" applyFont="1" applyFill="1" applyAlignment="1">
      <alignment vertical="top"/>
    </xf>
    <xf numFmtId="0" fontId="23" fillId="0" borderId="0" xfId="0" applyFont="1" applyAlignment="1">
      <alignment vertical="center"/>
    </xf>
    <xf numFmtId="0" fontId="23" fillId="20" borderId="0" xfId="0" applyFont="1" applyFill="1" applyAlignment="1">
      <alignment vertical="center"/>
    </xf>
    <xf numFmtId="0" fontId="23" fillId="19" borderId="0" xfId="0" applyFont="1" applyFill="1" applyAlignment="1">
      <alignment vertical="center"/>
    </xf>
    <xf numFmtId="0" fontId="23" fillId="10" borderId="0" xfId="0" applyFont="1" applyFill="1" applyAlignment="1">
      <alignment vertical="center"/>
    </xf>
    <xf numFmtId="0" fontId="24" fillId="0" borderId="0" xfId="0" applyFont="1" applyAlignment="1">
      <alignment vertical="center"/>
    </xf>
    <xf numFmtId="0" fontId="23" fillId="16" borderId="0" xfId="0" applyFont="1" applyFill="1" applyAlignment="1">
      <alignment vertical="center"/>
    </xf>
    <xf numFmtId="4" fontId="103" fillId="13" borderId="0" xfId="0" applyNumberFormat="1" applyFont="1" applyFill="1" applyAlignment="1">
      <alignment horizontal="right" vertical="center"/>
    </xf>
    <xf numFmtId="0" fontId="103" fillId="13" borderId="0" xfId="0" applyFont="1" applyFill="1" applyAlignment="1">
      <alignment horizontal="left" vertical="center"/>
    </xf>
    <xf numFmtId="0" fontId="104" fillId="13" borderId="0" xfId="0" applyFont="1" applyFill="1" applyAlignment="1">
      <alignment vertical="center" wrapText="1"/>
    </xf>
    <xf numFmtId="0" fontId="62" fillId="2" borderId="50" xfId="0" applyFont="1" applyFill="1" applyBorder="1" applyAlignment="1">
      <alignment horizontal="center" vertical="center" wrapText="1"/>
    </xf>
    <xf numFmtId="0" fontId="62" fillId="0" borderId="20" xfId="0" applyFont="1" applyBorder="1" applyAlignment="1">
      <alignment vertical="center" wrapText="1"/>
    </xf>
    <xf numFmtId="0" fontId="62" fillId="0" borderId="18" xfId="0" applyFont="1" applyBorder="1" applyAlignment="1">
      <alignment vertical="center" wrapText="1"/>
    </xf>
    <xf numFmtId="0" fontId="64" fillId="0" borderId="29" xfId="0" applyFont="1" applyBorder="1" applyAlignment="1">
      <alignment horizontal="center" vertical="top"/>
    </xf>
    <xf numFmtId="4" fontId="7" fillId="13" borderId="0" xfId="0" applyNumberFormat="1" applyFont="1" applyFill="1"/>
    <xf numFmtId="0" fontId="15" fillId="0" borderId="48" xfId="0" applyFont="1" applyBorder="1" applyAlignment="1">
      <alignment horizontal="center" vertical="center" wrapText="1"/>
    </xf>
    <xf numFmtId="0" fontId="15" fillId="0" borderId="53" xfId="0" applyFont="1" applyBorder="1" applyAlignment="1">
      <alignment horizontal="center" vertical="center" wrapText="1"/>
    </xf>
    <xf numFmtId="0" fontId="62" fillId="2" borderId="79" xfId="0" applyFont="1" applyFill="1" applyBorder="1" applyAlignment="1">
      <alignment vertical="center" wrapText="1"/>
    </xf>
    <xf numFmtId="0" fontId="62" fillId="2" borderId="80" xfId="0" applyFont="1" applyFill="1" applyBorder="1" applyAlignment="1">
      <alignment vertical="center" wrapText="1"/>
    </xf>
    <xf numFmtId="0" fontId="73" fillId="0" borderId="9" xfId="0" applyFont="1" applyBorder="1" applyAlignment="1">
      <alignment vertical="center" wrapText="1"/>
    </xf>
    <xf numFmtId="43" fontId="38" fillId="0" borderId="5" xfId="4" applyFont="1" applyBorder="1" applyAlignment="1" applyProtection="1">
      <alignment horizontal="right"/>
      <protection locked="0"/>
    </xf>
    <xf numFmtId="43" fontId="101" fillId="0" borderId="0" xfId="4" applyFont="1" applyAlignment="1" applyProtection="1">
      <alignment horizontal="left"/>
      <protection locked="0"/>
    </xf>
    <xf numFmtId="43" fontId="38" fillId="0" borderId="0" xfId="4" applyFont="1" applyAlignment="1" applyProtection="1">
      <alignment horizontal="left"/>
      <protection locked="0"/>
    </xf>
    <xf numFmtId="43" fontId="101" fillId="0" borderId="5" xfId="4" applyFont="1" applyBorder="1" applyAlignment="1" applyProtection="1">
      <alignment horizontal="right"/>
      <protection locked="0"/>
    </xf>
    <xf numFmtId="43" fontId="15" fillId="0" borderId="0" xfId="4" applyFont="1" applyProtection="1">
      <protection locked="0"/>
    </xf>
    <xf numFmtId="43" fontId="15" fillId="0" borderId="5" xfId="4" applyFont="1" applyBorder="1" applyAlignment="1" applyProtection="1">
      <alignment horizontal="left"/>
      <protection locked="0"/>
    </xf>
    <xf numFmtId="0" fontId="62" fillId="0" borderId="6" xfId="0" applyFont="1" applyBorder="1" applyAlignment="1">
      <alignment vertical="center" wrapText="1"/>
    </xf>
    <xf numFmtId="0" fontId="62" fillId="23" borderId="34" xfId="0" applyFont="1" applyFill="1" applyBorder="1" applyAlignment="1">
      <alignment vertical="center" wrapText="1"/>
    </xf>
    <xf numFmtId="4" fontId="64" fillId="23" borderId="11" xfId="0" applyNumberFormat="1" applyFont="1" applyFill="1" applyBorder="1" applyAlignment="1">
      <alignment horizontal="right" vertical="center"/>
    </xf>
    <xf numFmtId="0" fontId="87" fillId="23" borderId="9" xfId="0" applyFont="1" applyFill="1" applyBorder="1" applyAlignment="1">
      <alignment vertical="center" wrapText="1"/>
    </xf>
    <xf numFmtId="0" fontId="4" fillId="0" borderId="0" xfId="0" applyFont="1" applyAlignment="1">
      <alignment vertical="top"/>
    </xf>
    <xf numFmtId="0" fontId="117" fillId="0" borderId="0" xfId="0" applyFont="1"/>
    <xf numFmtId="0" fontId="119" fillId="0" borderId="0" xfId="0" applyFont="1" applyAlignment="1">
      <alignment vertical="center"/>
    </xf>
    <xf numFmtId="0" fontId="120" fillId="0" borderId="0" xfId="0" applyFont="1" applyAlignment="1">
      <alignment vertical="center"/>
    </xf>
    <xf numFmtId="4" fontId="4" fillId="0" borderId="0" xfId="0" applyNumberFormat="1" applyFont="1" applyAlignment="1">
      <alignment vertical="top"/>
    </xf>
    <xf numFmtId="4" fontId="38" fillId="2" borderId="16" xfId="0" applyNumberFormat="1" applyFont="1" applyFill="1" applyBorder="1" applyAlignment="1">
      <alignment horizontal="right" vertical="center" wrapText="1"/>
    </xf>
    <xf numFmtId="0" fontId="15" fillId="0" borderId="18" xfId="0" applyFont="1" applyBorder="1" applyAlignment="1">
      <alignment horizontal="center" vertical="center" wrapText="1"/>
    </xf>
    <xf numFmtId="0" fontId="15" fillId="0" borderId="95" xfId="0" applyFont="1" applyBorder="1" applyAlignment="1">
      <alignment horizontal="left" vertical="center" wrapText="1"/>
    </xf>
    <xf numFmtId="4" fontId="15" fillId="0" borderId="8" xfId="0" applyNumberFormat="1" applyFont="1" applyBorder="1" applyAlignment="1">
      <alignment horizontal="right" vertical="center" wrapText="1"/>
    </xf>
    <xf numFmtId="0" fontId="15" fillId="0" borderId="20" xfId="0" applyFont="1" applyBorder="1" applyAlignment="1">
      <alignment horizontal="center" vertical="center" wrapText="1"/>
    </xf>
    <xf numFmtId="0" fontId="15" fillId="0" borderId="46" xfId="0" applyFont="1" applyBorder="1" applyAlignment="1">
      <alignment horizontal="left" vertical="center" wrapText="1"/>
    </xf>
    <xf numFmtId="4" fontId="15" fillId="0" borderId="11" xfId="0" applyNumberFormat="1" applyFont="1" applyBorder="1" applyAlignment="1">
      <alignment horizontal="right" vertical="center" wrapText="1"/>
    </xf>
    <xf numFmtId="0" fontId="15" fillId="0" borderId="27" xfId="0" applyFont="1" applyBorder="1" applyAlignment="1">
      <alignment horizontal="center" vertical="center" wrapText="1"/>
    </xf>
    <xf numFmtId="0" fontId="15" fillId="0" borderId="49" xfId="0" applyFont="1" applyBorder="1" applyAlignment="1">
      <alignment horizontal="left" vertical="center" wrapText="1"/>
    </xf>
    <xf numFmtId="4" fontId="15" fillId="0" borderId="97" xfId="0" applyNumberFormat="1" applyFont="1" applyBorder="1" applyAlignment="1">
      <alignment horizontal="right" vertical="center" wrapText="1"/>
    </xf>
    <xf numFmtId="0" fontId="15" fillId="0" borderId="34" xfId="0" applyFont="1" applyBorder="1" applyAlignment="1">
      <alignment horizontal="center" vertical="center" wrapText="1"/>
    </xf>
    <xf numFmtId="0" fontId="15" fillId="0" borderId="81" xfId="0" applyFont="1" applyBorder="1" applyAlignment="1">
      <alignment horizontal="left" vertical="center" wrapText="1"/>
    </xf>
    <xf numFmtId="4" fontId="15" fillId="0" borderId="94" xfId="0" applyNumberFormat="1" applyFont="1" applyBorder="1" applyAlignment="1">
      <alignment horizontal="right" vertical="center" wrapText="1"/>
    </xf>
    <xf numFmtId="0" fontId="15" fillId="0" borderId="23" xfId="0" applyFont="1" applyBorder="1" applyAlignment="1">
      <alignment horizontal="center" vertical="center" wrapText="1"/>
    </xf>
    <xf numFmtId="0" fontId="15" fillId="0" borderId="105" xfId="0" applyFont="1" applyBorder="1" applyAlignment="1">
      <alignment horizontal="left" vertical="center" wrapText="1"/>
    </xf>
    <xf numFmtId="4" fontId="15" fillId="0" borderId="106" xfId="0" applyNumberFormat="1" applyFont="1" applyBorder="1" applyAlignment="1">
      <alignment horizontal="right" vertical="center" wrapText="1"/>
    </xf>
    <xf numFmtId="0" fontId="4" fillId="0" borderId="0" xfId="0" quotePrefix="1" applyFont="1" applyAlignment="1">
      <alignment vertical="top"/>
    </xf>
    <xf numFmtId="0" fontId="4" fillId="0" borderId="0" xfId="0" applyFont="1" applyAlignment="1">
      <alignment vertical="top" wrapText="1"/>
    </xf>
    <xf numFmtId="4" fontId="4" fillId="0" borderId="0" xfId="0" quotePrefix="1" applyNumberFormat="1" applyFont="1" applyAlignment="1">
      <alignment vertical="top"/>
    </xf>
    <xf numFmtId="0" fontId="123" fillId="0" borderId="0" xfId="0" applyFont="1" applyAlignment="1">
      <alignment horizontal="left" vertical="center"/>
    </xf>
    <xf numFmtId="0" fontId="5" fillId="0" borderId="0" xfId="0" quotePrefix="1" applyFont="1" applyAlignment="1">
      <alignment vertical="top"/>
    </xf>
    <xf numFmtId="4" fontId="5" fillId="0" borderId="0" xfId="0" quotePrefix="1" applyNumberFormat="1" applyFont="1" applyAlignment="1">
      <alignment vertical="top"/>
    </xf>
    <xf numFmtId="0" fontId="5" fillId="0" borderId="0" xfId="0" applyFont="1" applyAlignment="1">
      <alignment vertical="top"/>
    </xf>
    <xf numFmtId="4" fontId="5" fillId="0" borderId="0" xfId="0" applyNumberFormat="1" applyFont="1" applyAlignment="1">
      <alignment vertical="top"/>
    </xf>
    <xf numFmtId="4" fontId="38" fillId="2" borderId="4" xfId="0" applyNumberFormat="1" applyFont="1" applyFill="1" applyBorder="1" applyAlignment="1">
      <alignment horizontal="right" vertical="center" wrapText="1"/>
    </xf>
    <xf numFmtId="0" fontId="15" fillId="0" borderId="10" xfId="0" applyFont="1" applyBorder="1" applyAlignment="1">
      <alignment horizontal="left" vertical="center" wrapText="1"/>
    </xf>
    <xf numFmtId="4" fontId="15" fillId="0" borderId="10" xfId="0" applyNumberFormat="1" applyFont="1" applyBorder="1" applyAlignment="1">
      <alignment horizontal="right" vertical="center" wrapText="1"/>
    </xf>
    <xf numFmtId="0" fontId="15" fillId="0" borderId="53" xfId="0" applyFont="1" applyBorder="1" applyAlignment="1">
      <alignment horizontal="left" vertical="center" wrapText="1"/>
    </xf>
    <xf numFmtId="4" fontId="15" fillId="0" borderId="53" xfId="0" applyNumberFormat="1" applyFont="1" applyBorder="1" applyAlignment="1">
      <alignment horizontal="right" vertical="center" wrapText="1"/>
    </xf>
    <xf numFmtId="0" fontId="15" fillId="0" borderId="48" xfId="0" applyFont="1" applyBorder="1" applyAlignment="1">
      <alignment horizontal="left" vertical="center" wrapText="1"/>
    </xf>
    <xf numFmtId="4" fontId="15" fillId="0" borderId="48" xfId="0" applyNumberFormat="1" applyFont="1" applyBorder="1" applyAlignment="1">
      <alignment horizontal="right" vertical="center" wrapText="1"/>
    </xf>
    <xf numFmtId="0" fontId="15" fillId="10" borderId="25" xfId="0" applyFont="1" applyFill="1" applyBorder="1" applyAlignment="1">
      <alignment vertical="top" wrapText="1"/>
    </xf>
    <xf numFmtId="0" fontId="38" fillId="10" borderId="33" xfId="0" applyFont="1" applyFill="1" applyBorder="1" applyAlignment="1">
      <alignment horizontal="center" vertical="center" wrapText="1"/>
    </xf>
    <xf numFmtId="4" fontId="38" fillId="10" borderId="2" xfId="0" applyNumberFormat="1" applyFont="1" applyFill="1" applyBorder="1" applyAlignment="1">
      <alignment horizontal="right" vertical="center" wrapText="1"/>
    </xf>
    <xf numFmtId="0" fontId="61" fillId="0" borderId="0" xfId="0" applyFont="1" applyAlignment="1">
      <alignment horizontal="center" vertical="center" readingOrder="2"/>
    </xf>
    <xf numFmtId="0" fontId="58" fillId="0" borderId="0" xfId="0" applyFont="1" applyAlignment="1">
      <alignment horizontal="center" vertical="center" wrapText="1"/>
    </xf>
    <xf numFmtId="0" fontId="15" fillId="0" borderId="0" xfId="0" applyFont="1" applyAlignment="1">
      <alignment horizontal="center" vertical="center" wrapText="1"/>
    </xf>
    <xf numFmtId="0" fontId="58" fillId="0" borderId="0" xfId="0" applyFont="1" applyAlignment="1">
      <alignment horizontal="center" vertical="center"/>
    </xf>
    <xf numFmtId="0" fontId="58" fillId="14" borderId="0" xfId="0" applyFont="1" applyFill="1" applyAlignment="1">
      <alignment horizontal="center" vertical="center"/>
    </xf>
    <xf numFmtId="0" fontId="27" fillId="6" borderId="0" xfId="0" applyFont="1" applyFill="1" applyAlignment="1">
      <alignment horizontal="left" vertical="center"/>
    </xf>
    <xf numFmtId="0" fontId="27" fillId="6" borderId="0" xfId="0" applyFont="1" applyFill="1" applyAlignment="1">
      <alignment horizontal="left" vertical="center" wrapText="1"/>
    </xf>
    <xf numFmtId="4" fontId="27" fillId="6" borderId="0" xfId="0" applyNumberFormat="1" applyFont="1" applyFill="1" applyAlignment="1">
      <alignment horizontal="right" vertical="center"/>
    </xf>
    <xf numFmtId="0" fontId="105" fillId="6" borderId="0" xfId="0" applyFont="1" applyFill="1" applyAlignment="1">
      <alignment vertical="center" wrapText="1"/>
    </xf>
    <xf numFmtId="0" fontId="124" fillId="0" borderId="0" xfId="0" applyFont="1" applyAlignment="1">
      <alignment horizontal="left" vertical="center"/>
    </xf>
    <xf numFmtId="0" fontId="124" fillId="0" borderId="0" xfId="0" applyFont="1" applyAlignment="1">
      <alignment horizontal="left" vertical="center" wrapText="1"/>
    </xf>
    <xf numFmtId="4" fontId="124" fillId="0" borderId="0" xfId="0" applyNumberFormat="1" applyFont="1" applyAlignment="1">
      <alignment horizontal="right" vertical="center"/>
    </xf>
    <xf numFmtId="0" fontId="124" fillId="0" borderId="0" xfId="0" applyFont="1"/>
    <xf numFmtId="0" fontId="27" fillId="12" borderId="0" xfId="0" applyFont="1" applyFill="1" applyAlignment="1">
      <alignment horizontal="left" vertical="center"/>
    </xf>
    <xf numFmtId="0" fontId="27" fillId="12" borderId="0" xfId="0" applyFont="1" applyFill="1" applyAlignment="1">
      <alignment horizontal="left" vertical="center" wrapText="1"/>
    </xf>
    <xf numFmtId="4" fontId="27" fillId="12" borderId="0" xfId="0" applyNumberFormat="1" applyFont="1" applyFill="1" applyAlignment="1">
      <alignment horizontal="right" vertical="center"/>
    </xf>
    <xf numFmtId="0" fontId="23" fillId="12" borderId="0" xfId="0" applyFont="1" applyFill="1"/>
    <xf numFmtId="0" fontId="27" fillId="24" borderId="0" xfId="0" applyFont="1" applyFill="1" applyAlignment="1">
      <alignment horizontal="left" vertical="center"/>
    </xf>
    <xf numFmtId="0" fontId="27" fillId="24" borderId="0" xfId="0" applyFont="1" applyFill="1" applyAlignment="1">
      <alignment horizontal="left" vertical="center" wrapText="1"/>
    </xf>
    <xf numFmtId="4" fontId="27" fillId="24" borderId="0" xfId="0" applyNumberFormat="1" applyFont="1" applyFill="1" applyAlignment="1">
      <alignment horizontal="right" vertical="center"/>
    </xf>
    <xf numFmtId="0" fontId="23" fillId="24" borderId="0" xfId="0" applyFont="1" applyFill="1"/>
    <xf numFmtId="0" fontId="124" fillId="0" borderId="0" xfId="0" applyFont="1" applyFill="1" applyAlignment="1">
      <alignment horizontal="left" vertical="center"/>
    </xf>
    <xf numFmtId="0" fontId="124" fillId="0" borderId="0" xfId="0" applyFont="1" applyFill="1" applyAlignment="1">
      <alignment horizontal="left" vertical="center" wrapText="1"/>
    </xf>
    <xf numFmtId="4" fontId="124" fillId="0" borderId="0" xfId="0" applyNumberFormat="1" applyFont="1" applyFill="1" applyAlignment="1">
      <alignment horizontal="right" vertical="center"/>
    </xf>
    <xf numFmtId="0" fontId="124" fillId="0" borderId="0" xfId="0" applyFont="1" applyFill="1"/>
    <xf numFmtId="0" fontId="124" fillId="15" borderId="0" xfId="0" applyFont="1" applyFill="1" applyAlignment="1">
      <alignment vertical="center" wrapText="1"/>
    </xf>
    <xf numFmtId="0" fontId="27" fillId="25" borderId="0" xfId="0" applyFont="1" applyFill="1" applyAlignment="1">
      <alignment horizontal="left" vertical="center"/>
    </xf>
    <xf numFmtId="0" fontId="27" fillId="25" borderId="0" xfId="0" applyFont="1" applyFill="1" applyAlignment="1">
      <alignment horizontal="left" vertical="center" wrapText="1"/>
    </xf>
    <xf numFmtId="4" fontId="27" fillId="25" borderId="0" xfId="0" applyNumberFormat="1" applyFont="1" applyFill="1" applyAlignment="1">
      <alignment horizontal="right" vertical="center"/>
    </xf>
    <xf numFmtId="0" fontId="105" fillId="25" borderId="0" xfId="0" applyFont="1" applyFill="1" applyAlignment="1">
      <alignment vertical="center" wrapText="1"/>
    </xf>
    <xf numFmtId="0" fontId="23" fillId="6" borderId="0" xfId="0" applyFont="1" applyFill="1"/>
    <xf numFmtId="0" fontId="103" fillId="0" borderId="0" xfId="0" applyFont="1" applyAlignment="1">
      <alignment horizontal="left" vertical="top"/>
    </xf>
    <xf numFmtId="0" fontId="104" fillId="0" borderId="0" xfId="0" applyFont="1" applyAlignment="1">
      <alignment horizontal="left" vertical="top"/>
    </xf>
    <xf numFmtId="0" fontId="105" fillId="0" borderId="0" xfId="0" applyFont="1" applyAlignment="1">
      <alignment horizontal="left" vertical="top"/>
    </xf>
    <xf numFmtId="0" fontId="23" fillId="0" borderId="0" xfId="0" applyFont="1" applyAlignment="1">
      <alignment horizontal="left"/>
    </xf>
    <xf numFmtId="4" fontId="23" fillId="0" borderId="0" xfId="0" applyNumberFormat="1" applyFont="1" applyAlignment="1">
      <alignment horizontal="left"/>
    </xf>
    <xf numFmtId="0" fontId="23" fillId="12" borderId="0" xfId="0" applyFont="1" applyFill="1" applyAlignment="1">
      <alignment horizontal="left"/>
    </xf>
    <xf numFmtId="0" fontId="124" fillId="0" borderId="0" xfId="0" applyFont="1" applyAlignment="1">
      <alignment horizontal="left"/>
    </xf>
    <xf numFmtId="0" fontId="124" fillId="0" borderId="0" xfId="0" applyFont="1" applyFill="1" applyAlignment="1">
      <alignment horizontal="left"/>
    </xf>
    <xf numFmtId="0" fontId="23" fillId="24" borderId="0" xfId="0" applyFont="1" applyFill="1" applyAlignment="1">
      <alignment horizontal="left"/>
    </xf>
    <xf numFmtId="0" fontId="23" fillId="6" borderId="0" xfId="0" applyFont="1" applyFill="1" applyAlignment="1">
      <alignment horizontal="left"/>
    </xf>
    <xf numFmtId="0" fontId="49" fillId="0" borderId="0" xfId="487" applyFont="1" applyAlignment="1">
      <alignment horizontal="center" vertical="center" wrapText="1"/>
    </xf>
    <xf numFmtId="0" fontId="49" fillId="0" borderId="0" xfId="487" applyFont="1" applyAlignment="1">
      <alignment horizontal="center" vertical="center"/>
    </xf>
    <xf numFmtId="0" fontId="85" fillId="0" borderId="0" xfId="0" applyFont="1" applyAlignment="1">
      <alignment horizontal="center"/>
    </xf>
    <xf numFmtId="0" fontId="41" fillId="0" borderId="0" xfId="492" applyFont="1" applyAlignment="1">
      <alignment horizontal="center" vertical="center"/>
    </xf>
    <xf numFmtId="0" fontId="42" fillId="0" borderId="0" xfId="492" applyFont="1" applyAlignment="1">
      <alignment horizontal="center"/>
    </xf>
    <xf numFmtId="0" fontId="35" fillId="0" borderId="23" xfId="492" applyFont="1" applyBorder="1" applyAlignment="1">
      <alignment horizontal="left" vertical="center"/>
    </xf>
    <xf numFmtId="0" fontId="35" fillId="0" borderId="0" xfId="492" applyFont="1" applyAlignment="1">
      <alignment horizontal="left" vertical="center"/>
    </xf>
    <xf numFmtId="0" fontId="35" fillId="0" borderId="23" xfId="492" applyFont="1" applyBorder="1" applyAlignment="1">
      <alignment horizontal="left" vertical="center" wrapText="1"/>
    </xf>
    <xf numFmtId="0" fontId="35" fillId="0" borderId="0" xfId="492" applyFont="1" applyAlignment="1">
      <alignment horizontal="left" vertical="center" wrapText="1"/>
    </xf>
    <xf numFmtId="0" fontId="83" fillId="0" borderId="0" xfId="487" applyFont="1" applyAlignment="1">
      <alignment horizontal="center" vertical="center" wrapText="1"/>
    </xf>
    <xf numFmtId="0" fontId="82" fillId="0" borderId="0" xfId="487" applyFont="1" applyAlignment="1">
      <alignment horizontal="center" vertical="center"/>
    </xf>
    <xf numFmtId="0" fontId="47" fillId="17" borderId="44" xfId="493" applyFont="1" applyFill="1" applyBorder="1" applyAlignment="1">
      <alignment horizontal="center" vertical="center" wrapText="1"/>
    </xf>
    <xf numFmtId="0" fontId="47" fillId="17" borderId="45" xfId="493" applyFont="1" applyFill="1" applyBorder="1" applyAlignment="1">
      <alignment horizontal="center" vertical="center" wrapText="1"/>
    </xf>
    <xf numFmtId="0" fontId="47" fillId="17" borderId="4" xfId="493" applyFont="1" applyFill="1" applyBorder="1" applyAlignment="1">
      <alignment horizontal="center" vertical="center" wrapText="1"/>
    </xf>
    <xf numFmtId="0" fontId="48" fillId="0" borderId="25" xfId="492" applyFont="1" applyBorder="1" applyAlignment="1">
      <alignment horizontal="center" vertical="center" wrapText="1"/>
    </xf>
    <xf numFmtId="0" fontId="48" fillId="0" borderId="31" xfId="492" applyFont="1" applyBorder="1" applyAlignment="1">
      <alignment horizontal="center" vertical="center" wrapText="1"/>
    </xf>
    <xf numFmtId="0" fontId="48" fillId="0" borderId="33" xfId="492" applyFont="1" applyBorder="1" applyAlignment="1">
      <alignment horizontal="center" vertical="center" wrapText="1"/>
    </xf>
    <xf numFmtId="0" fontId="49" fillId="3" borderId="6" xfId="492" applyFont="1" applyFill="1" applyBorder="1" applyAlignment="1">
      <alignment horizontal="center" vertical="center"/>
    </xf>
    <xf numFmtId="0" fontId="49" fillId="3" borderId="7" xfId="492" applyFont="1" applyFill="1" applyBorder="1" applyAlignment="1">
      <alignment horizontal="center" vertical="center"/>
    </xf>
    <xf numFmtId="0" fontId="49" fillId="3" borderId="8" xfId="492" applyFont="1" applyFill="1" applyBorder="1" applyAlignment="1">
      <alignment horizontal="center" vertical="center"/>
    </xf>
    <xf numFmtId="0" fontId="49" fillId="3" borderId="9" xfId="492" applyFont="1" applyFill="1" applyBorder="1" applyAlignment="1">
      <alignment horizontal="center" vertical="center"/>
    </xf>
    <xf numFmtId="0" fontId="49" fillId="3" borderId="10" xfId="492" applyFont="1" applyFill="1" applyBorder="1" applyAlignment="1">
      <alignment horizontal="center" vertical="center"/>
    </xf>
    <xf numFmtId="0" fontId="49" fillId="3" borderId="11" xfId="492" applyFont="1" applyFill="1" applyBorder="1" applyAlignment="1">
      <alignment horizontal="center" vertical="center"/>
    </xf>
    <xf numFmtId="0" fontId="49" fillId="3" borderId="12" xfId="492" applyFont="1" applyFill="1" applyBorder="1" applyAlignment="1">
      <alignment horizontal="center" vertical="center"/>
    </xf>
    <xf numFmtId="0" fontId="49" fillId="3" borderId="13" xfId="492" applyFont="1" applyFill="1" applyBorder="1" applyAlignment="1">
      <alignment horizontal="center" vertical="center"/>
    </xf>
    <xf numFmtId="0" fontId="49" fillId="3" borderId="14" xfId="492" applyFont="1" applyFill="1" applyBorder="1" applyAlignment="1">
      <alignment horizontal="center" vertical="center"/>
    </xf>
    <xf numFmtId="0" fontId="49" fillId="3" borderId="90" xfId="492" applyFont="1" applyFill="1" applyBorder="1" applyAlignment="1">
      <alignment horizontal="center" vertical="center" wrapText="1"/>
    </xf>
    <xf numFmtId="0" fontId="49" fillId="3" borderId="88" xfId="492" applyFont="1" applyFill="1" applyBorder="1" applyAlignment="1">
      <alignment horizontal="center" vertical="center" wrapText="1"/>
    </xf>
    <xf numFmtId="0" fontId="49" fillId="3" borderId="93" xfId="492" applyFont="1" applyFill="1" applyBorder="1" applyAlignment="1">
      <alignment horizontal="center" vertical="center" wrapText="1"/>
    </xf>
    <xf numFmtId="0" fontId="37" fillId="3" borderId="19" xfId="492" applyFont="1" applyFill="1" applyBorder="1" applyAlignment="1">
      <alignment horizontal="center" vertical="center" wrapText="1"/>
    </xf>
    <xf numFmtId="0" fontId="37" fillId="3" borderId="83" xfId="492" applyFont="1" applyFill="1" applyBorder="1" applyAlignment="1">
      <alignment horizontal="center" vertical="center" wrapText="1"/>
    </xf>
    <xf numFmtId="0" fontId="37" fillId="3" borderId="15" xfId="492" applyFont="1" applyFill="1" applyBorder="1" applyAlignment="1">
      <alignment horizontal="center" vertical="center" wrapText="1"/>
    </xf>
    <xf numFmtId="0" fontId="27" fillId="0" borderId="29" xfId="0" applyFont="1" applyBorder="1" applyAlignment="1">
      <alignment horizontal="center" vertical="top"/>
    </xf>
    <xf numFmtId="0" fontId="103" fillId="2" borderId="48" xfId="0" applyFont="1" applyFill="1" applyBorder="1" applyAlignment="1">
      <alignment horizontal="center" vertical="center" wrapText="1"/>
    </xf>
    <xf numFmtId="0" fontId="103" fillId="2" borderId="52" xfId="0" applyFont="1" applyFill="1" applyBorder="1" applyAlignment="1">
      <alignment horizontal="center" vertical="center" wrapText="1"/>
    </xf>
    <xf numFmtId="0" fontId="103" fillId="2" borderId="53" xfId="0" applyFont="1" applyFill="1" applyBorder="1" applyAlignment="1">
      <alignment horizontal="center" vertical="center" wrapText="1"/>
    </xf>
    <xf numFmtId="0" fontId="103" fillId="2" borderId="0" xfId="0" applyFont="1" applyFill="1" applyAlignment="1">
      <alignment horizontal="center" vertical="top"/>
    </xf>
    <xf numFmtId="0" fontId="104" fillId="2" borderId="0" xfId="0" applyFont="1" applyFill="1" applyAlignment="1">
      <alignment horizontal="center" vertical="top"/>
    </xf>
    <xf numFmtId="0" fontId="105" fillId="2" borderId="0" xfId="0" applyFont="1" applyFill="1" applyAlignment="1">
      <alignment horizontal="center" vertical="top"/>
    </xf>
    <xf numFmtId="4" fontId="5" fillId="3" borderId="3" xfId="0" applyNumberFormat="1" applyFont="1" applyFill="1" applyBorder="1" applyAlignment="1">
      <alignment horizontal="center" vertical="center"/>
    </xf>
    <xf numFmtId="4" fontId="5" fillId="3" borderId="2" xfId="0" applyNumberFormat="1" applyFont="1" applyFill="1" applyBorder="1" applyAlignment="1">
      <alignment horizontal="center" vertical="center"/>
    </xf>
    <xf numFmtId="4" fontId="5" fillId="3" borderId="3"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0" fontId="11" fillId="3" borderId="1"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2" xfId="0" applyFont="1" applyFill="1" applyBorder="1" applyAlignment="1">
      <alignment horizontal="center" vertical="center"/>
    </xf>
    <xf numFmtId="43" fontId="28" fillId="0" borderId="6" xfId="4" applyFont="1" applyBorder="1" applyAlignment="1">
      <alignment horizontal="center"/>
    </xf>
    <xf numFmtId="43" fontId="28" fillId="0" borderId="7" xfId="4" applyFont="1" applyBorder="1" applyAlignment="1">
      <alignment horizontal="center"/>
    </xf>
    <xf numFmtId="43" fontId="28" fillId="0" borderId="8" xfId="4" applyFont="1" applyBorder="1" applyAlignment="1">
      <alignment horizontal="center"/>
    </xf>
    <xf numFmtId="0" fontId="8" fillId="3" borderId="1" xfId="0" applyFont="1" applyFill="1" applyBorder="1" applyAlignment="1">
      <alignment horizontal="center" vertical="center" textRotation="90"/>
    </xf>
    <xf numFmtId="0" fontId="8" fillId="3" borderId="3" xfId="0" applyFont="1" applyFill="1" applyBorder="1" applyAlignment="1">
      <alignment horizontal="center" vertical="center" textRotation="90"/>
    </xf>
    <xf numFmtId="0" fontId="8" fillId="3" borderId="2" xfId="0" applyFont="1" applyFill="1" applyBorder="1" applyAlignment="1">
      <alignment horizontal="center" vertical="center" textRotation="90"/>
    </xf>
    <xf numFmtId="0" fontId="8" fillId="3" borderId="4" xfId="0" applyFont="1" applyFill="1" applyBorder="1" applyAlignment="1">
      <alignment horizontal="center" vertical="center" textRotation="90"/>
    </xf>
    <xf numFmtId="0" fontId="8" fillId="3" borderId="5" xfId="0" applyFont="1" applyFill="1" applyBorder="1" applyAlignment="1">
      <alignment horizontal="center" vertical="center" textRotation="90"/>
    </xf>
    <xf numFmtId="0" fontId="8" fillId="3" borderId="33" xfId="0" applyFont="1" applyFill="1" applyBorder="1" applyAlignment="1">
      <alignment horizontal="center" vertical="center" textRotation="90"/>
    </xf>
    <xf numFmtId="0" fontId="77" fillId="11" borderId="1" xfId="489" applyFont="1" applyFill="1" applyBorder="1" applyAlignment="1">
      <alignment horizontal="center" vertical="center" wrapText="1"/>
    </xf>
    <xf numFmtId="0" fontId="77" fillId="11" borderId="3" xfId="489" applyFont="1" applyFill="1" applyBorder="1" applyAlignment="1">
      <alignment horizontal="center" vertical="center" wrapText="1"/>
    </xf>
    <xf numFmtId="0" fontId="5" fillId="11" borderId="4" xfId="489" applyFont="1" applyFill="1" applyBorder="1" applyAlignment="1">
      <alignment horizontal="center" vertical="center"/>
    </xf>
    <xf numFmtId="0" fontId="5" fillId="11" borderId="5" xfId="489" applyFont="1" applyFill="1" applyBorder="1" applyAlignment="1">
      <alignment horizontal="center" vertical="center"/>
    </xf>
    <xf numFmtId="43" fontId="5" fillId="11" borderId="3" xfId="5" applyFont="1" applyFill="1" applyBorder="1" applyAlignment="1">
      <alignment horizontal="center" vertical="center" wrapText="1"/>
    </xf>
    <xf numFmtId="0" fontId="35" fillId="0" borderId="0" xfId="487" applyFont="1" applyAlignment="1">
      <alignment horizontal="center" vertical="center" wrapText="1"/>
    </xf>
    <xf numFmtId="0" fontId="35" fillId="0" borderId="0" xfId="487" applyFont="1" applyAlignment="1">
      <alignment horizontal="center" vertical="center"/>
    </xf>
    <xf numFmtId="0" fontId="37" fillId="0" borderId="0" xfId="488" applyFont="1" applyAlignment="1">
      <alignment horizontal="center" vertical="center"/>
    </xf>
    <xf numFmtId="0" fontId="5" fillId="0" borderId="0" xfId="488" applyFont="1" applyAlignment="1">
      <alignment horizontal="center" vertical="center"/>
    </xf>
    <xf numFmtId="0" fontId="38" fillId="11" borderId="1" xfId="488" applyFont="1" applyFill="1" applyBorder="1" applyAlignment="1">
      <alignment horizontal="center" vertical="center"/>
    </xf>
    <xf numFmtId="0" fontId="15" fillId="0" borderId="3" xfId="490" applyBorder="1" applyAlignment="1">
      <alignment horizontal="center" vertical="center"/>
    </xf>
    <xf numFmtId="0" fontId="15" fillId="0" borderId="2" xfId="490" applyBorder="1" applyAlignment="1">
      <alignment horizontal="center" vertical="center"/>
    </xf>
    <xf numFmtId="0" fontId="5" fillId="11" borderId="15" xfId="489" applyFont="1" applyFill="1" applyBorder="1" applyAlignment="1">
      <alignment horizontal="center" vertical="center"/>
    </xf>
    <xf numFmtId="0" fontId="5" fillId="11" borderId="16" xfId="489" applyFont="1" applyFill="1" applyBorder="1" applyAlignment="1">
      <alignment horizontal="center" vertical="center"/>
    </xf>
    <xf numFmtId="0" fontId="5" fillId="11" borderId="17" xfId="489" applyFont="1" applyFill="1" applyBorder="1" applyAlignment="1">
      <alignment horizontal="center" vertical="center"/>
    </xf>
    <xf numFmtId="43" fontId="5" fillId="11" borderId="1" xfId="5" applyFont="1" applyFill="1" applyBorder="1" applyAlignment="1">
      <alignment horizontal="center" vertical="center" wrapText="1"/>
    </xf>
    <xf numFmtId="43" fontId="5" fillId="11" borderId="2" xfId="5" applyFont="1" applyFill="1" applyBorder="1" applyAlignment="1">
      <alignment horizontal="center" vertical="center" wrapText="1"/>
    </xf>
    <xf numFmtId="0" fontId="77" fillId="11" borderId="2" xfId="489" applyFont="1" applyFill="1" applyBorder="1" applyAlignment="1">
      <alignment horizontal="center" vertical="center" wrapText="1"/>
    </xf>
    <xf numFmtId="0" fontId="5" fillId="11" borderId="33" xfId="489" applyFont="1" applyFill="1" applyBorder="1" applyAlignment="1">
      <alignment horizontal="center" vertical="center"/>
    </xf>
    <xf numFmtId="43" fontId="15" fillId="0" borderId="28" xfId="5" applyFont="1" applyFill="1" applyBorder="1" applyAlignment="1">
      <alignment horizontal="center" vertical="center" wrapText="1"/>
    </xf>
    <xf numFmtId="43" fontId="15" fillId="0" borderId="24" xfId="5" applyFont="1" applyFill="1" applyBorder="1" applyAlignment="1">
      <alignment horizontal="center" vertical="center" wrapText="1"/>
    </xf>
    <xf numFmtId="43" fontId="15" fillId="0" borderId="28" xfId="5" applyFont="1" applyBorder="1" applyAlignment="1">
      <alignment horizontal="center" vertical="center" wrapText="1"/>
    </xf>
    <xf numFmtId="43" fontId="15" fillId="0" borderId="24" xfId="5" applyFont="1" applyBorder="1" applyAlignment="1">
      <alignment horizontal="center" vertical="center" wrapText="1"/>
    </xf>
    <xf numFmtId="0" fontId="15" fillId="0" borderId="3" xfId="488" applyFont="1" applyBorder="1" applyAlignment="1">
      <alignment horizontal="center" vertical="center" wrapText="1"/>
    </xf>
    <xf numFmtId="0" fontId="15" fillId="0" borderId="24" xfId="488" applyFont="1" applyBorder="1" applyAlignment="1">
      <alignment horizontal="center" vertical="center" wrapText="1"/>
    </xf>
    <xf numFmtId="43" fontId="15" fillId="0" borderId="3" xfId="5" applyFont="1" applyFill="1" applyBorder="1" applyAlignment="1">
      <alignment horizontal="center" vertical="center" wrapText="1"/>
    </xf>
    <xf numFmtId="0" fontId="35" fillId="0" borderId="0" xfId="495" applyFont="1" applyAlignment="1">
      <alignment horizontal="center" vertical="center" wrapText="1"/>
    </xf>
    <xf numFmtId="0" fontId="35" fillId="0" borderId="0" xfId="495" applyFont="1" applyAlignment="1">
      <alignment horizontal="center" vertical="center"/>
    </xf>
    <xf numFmtId="43" fontId="15" fillId="0" borderId="1" xfId="5" applyFont="1" applyFill="1" applyBorder="1" applyAlignment="1">
      <alignment horizontal="center" vertical="center" wrapText="1"/>
    </xf>
    <xf numFmtId="0" fontId="38" fillId="2" borderId="44"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118" fillId="0" borderId="0" xfId="0" applyFont="1" applyAlignment="1">
      <alignment horizontal="center" vertical="center"/>
    </xf>
    <xf numFmtId="0" fontId="121" fillId="0" borderId="0" xfId="0" applyFont="1" applyAlignment="1">
      <alignment horizontal="center" vertical="top"/>
    </xf>
    <xf numFmtId="0" fontId="122" fillId="11" borderId="44" xfId="0" applyFont="1" applyFill="1" applyBorder="1" applyAlignment="1">
      <alignment horizontal="center" vertical="center" wrapText="1"/>
    </xf>
    <xf numFmtId="0" fontId="122" fillId="11" borderId="4" xfId="0" applyFont="1" applyFill="1" applyBorder="1" applyAlignment="1">
      <alignment horizontal="center" vertical="center" wrapText="1"/>
    </xf>
    <xf numFmtId="0" fontId="122" fillId="11" borderId="25" xfId="0" applyFont="1" applyFill="1" applyBorder="1" applyAlignment="1">
      <alignment horizontal="center" vertical="center" wrapText="1"/>
    </xf>
    <xf numFmtId="0" fontId="122" fillId="11" borderId="33" xfId="0" applyFont="1" applyFill="1" applyBorder="1" applyAlignment="1">
      <alignment horizontal="center" vertical="center" wrapText="1"/>
    </xf>
    <xf numFmtId="0" fontId="122" fillId="11" borderId="1" xfId="0" applyFont="1" applyFill="1" applyBorder="1" applyAlignment="1">
      <alignment horizontal="center" vertical="center" wrapText="1"/>
    </xf>
    <xf numFmtId="0" fontId="122" fillId="11" borderId="2" xfId="0" applyFont="1" applyFill="1" applyBorder="1" applyAlignment="1">
      <alignment horizontal="center" vertical="center" wrapText="1"/>
    </xf>
    <xf numFmtId="0" fontId="88" fillId="0" borderId="0" xfId="0" applyFont="1" applyAlignment="1">
      <alignment horizontal="center"/>
    </xf>
    <xf numFmtId="0" fontId="86" fillId="0" borderId="0" xfId="0" applyFont="1" applyAlignment="1">
      <alignment horizontal="center"/>
    </xf>
    <xf numFmtId="0" fontId="38" fillId="2" borderId="1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4" fillId="0" borderId="0" xfId="0" applyFont="1" applyAlignment="1">
      <alignment horizontal="center" vertical="top"/>
    </xf>
    <xf numFmtId="0" fontId="94" fillId="0" borderId="0" xfId="0" applyFont="1" applyAlignment="1">
      <alignment horizontal="center"/>
    </xf>
    <xf numFmtId="0" fontId="87" fillId="0" borderId="0" xfId="0" applyFont="1" applyAlignment="1">
      <alignment horizontal="center"/>
    </xf>
    <xf numFmtId="0" fontId="93" fillId="0" borderId="0" xfId="0" applyFont="1" applyAlignment="1">
      <alignment horizontal="center"/>
    </xf>
    <xf numFmtId="44" fontId="88" fillId="0" borderId="0" xfId="0" applyNumberFormat="1" applyFont="1" applyAlignment="1">
      <alignment horizontal="center"/>
    </xf>
    <xf numFmtId="0" fontId="88" fillId="0" borderId="0" xfId="0" applyFont="1" applyAlignment="1">
      <alignment horizontal="left" vertical="center"/>
    </xf>
    <xf numFmtId="44" fontId="88" fillId="0" borderId="0" xfId="0" applyNumberFormat="1" applyFont="1" applyAlignment="1">
      <alignment horizontal="center" vertical="center"/>
    </xf>
    <xf numFmtId="44" fontId="88" fillId="0" borderId="30" xfId="0" applyNumberFormat="1" applyFont="1" applyBorder="1" applyAlignment="1">
      <alignment horizontal="center"/>
    </xf>
    <xf numFmtId="0" fontId="1" fillId="5" borderId="44" xfId="0" applyFont="1" applyFill="1" applyBorder="1" applyAlignment="1">
      <alignment horizontal="center" vertical="center"/>
    </xf>
    <xf numFmtId="0" fontId="1" fillId="5" borderId="45" xfId="0" applyFont="1" applyFill="1" applyBorder="1" applyAlignment="1">
      <alignment horizontal="center" vertical="center"/>
    </xf>
    <xf numFmtId="0" fontId="1" fillId="5" borderId="4" xfId="0" applyFont="1" applyFill="1" applyBorder="1" applyAlignment="1">
      <alignment horizontal="center" vertical="center"/>
    </xf>
    <xf numFmtId="0" fontId="1" fillId="5" borderId="25" xfId="0" applyFont="1" applyFill="1" applyBorder="1" applyAlignment="1">
      <alignment horizontal="center" vertical="center"/>
    </xf>
    <xf numFmtId="0" fontId="1" fillId="5" borderId="31" xfId="0" applyFont="1" applyFill="1" applyBorder="1" applyAlignment="1">
      <alignment horizontal="center" vertical="center"/>
    </xf>
    <xf numFmtId="0" fontId="1" fillId="5" borderId="33" xfId="0" applyFont="1" applyFill="1" applyBorder="1" applyAlignment="1">
      <alignment horizontal="center" vertical="center"/>
    </xf>
    <xf numFmtId="0" fontId="62" fillId="2" borderId="50" xfId="0" applyFont="1" applyFill="1" applyBorder="1" applyAlignment="1">
      <alignment horizontal="center" vertical="center" wrapText="1"/>
    </xf>
    <xf numFmtId="0" fontId="62" fillId="2" borderId="56" xfId="0" applyFont="1" applyFill="1" applyBorder="1" applyAlignment="1">
      <alignment horizontal="center" vertical="center" wrapText="1"/>
    </xf>
    <xf numFmtId="0" fontId="62" fillId="0" borderId="20" xfId="0" applyFont="1" applyBorder="1" applyAlignment="1">
      <alignment vertical="center" wrapText="1"/>
    </xf>
    <xf numFmtId="0" fontId="62" fillId="0" borderId="46" xfId="0" applyFont="1" applyBorder="1" applyAlignment="1">
      <alignment vertical="center" wrapText="1"/>
    </xf>
    <xf numFmtId="0" fontId="62" fillId="0" borderId="18" xfId="0" applyFont="1" applyBorder="1" applyAlignment="1">
      <alignment vertical="center" wrapText="1"/>
    </xf>
    <xf numFmtId="0" fontId="62" fillId="0" borderId="95" xfId="0" applyFont="1" applyBorder="1" applyAlignment="1">
      <alignment vertical="center" wrapText="1"/>
    </xf>
    <xf numFmtId="0" fontId="62" fillId="2" borderId="79" xfId="0" applyFont="1" applyFill="1" applyBorder="1" applyAlignment="1">
      <alignment horizontal="center" vertical="center" wrapText="1"/>
    </xf>
    <xf numFmtId="0" fontId="62" fillId="2" borderId="49" xfId="0" applyFont="1" applyFill="1" applyBorder="1" applyAlignment="1">
      <alignment horizontal="center" vertical="center" wrapText="1"/>
    </xf>
    <xf numFmtId="0" fontId="62" fillId="2" borderId="80" xfId="0" applyFont="1" applyFill="1" applyBorder="1" applyAlignment="1">
      <alignment horizontal="center" vertical="center" wrapText="1"/>
    </xf>
    <xf numFmtId="0" fontId="62" fillId="2" borderId="81" xfId="0" applyFont="1" applyFill="1" applyBorder="1" applyAlignment="1">
      <alignment horizontal="center" vertical="center" wrapText="1"/>
    </xf>
    <xf numFmtId="0" fontId="64" fillId="0" borderId="29" xfId="0" applyFont="1" applyBorder="1" applyAlignment="1">
      <alignment horizontal="center" vertical="top"/>
    </xf>
    <xf numFmtId="0" fontId="62" fillId="3" borderId="0" xfId="0" applyFont="1" applyFill="1" applyAlignment="1">
      <alignment horizontal="center" vertical="top" wrapText="1"/>
    </xf>
    <xf numFmtId="0" fontId="75" fillId="3" borderId="0" xfId="0" applyFont="1" applyFill="1" applyAlignment="1">
      <alignment horizontal="center" vertical="top" wrapText="1"/>
    </xf>
    <xf numFmtId="0" fontId="76" fillId="3" borderId="0" xfId="0" applyFont="1" applyFill="1" applyAlignment="1">
      <alignment horizontal="center" vertical="top" wrapText="1"/>
    </xf>
    <xf numFmtId="0" fontId="62" fillId="2" borderId="48" xfId="0" applyFont="1" applyFill="1" applyBorder="1" applyAlignment="1">
      <alignment horizontal="center" vertical="center" wrapText="1"/>
    </xf>
    <xf numFmtId="0" fontId="62" fillId="2" borderId="53" xfId="0" applyFont="1" applyFill="1" applyBorder="1" applyAlignment="1">
      <alignment horizontal="center" vertical="center" wrapText="1"/>
    </xf>
    <xf numFmtId="0" fontId="75" fillId="3" borderId="0" xfId="0" applyFont="1" applyFill="1" applyAlignment="1">
      <alignment horizontal="center" vertical="center" wrapText="1"/>
    </xf>
    <xf numFmtId="0" fontId="53" fillId="0" borderId="0" xfId="0" applyFont="1" applyAlignment="1">
      <alignment horizontal="center"/>
    </xf>
    <xf numFmtId="0" fontId="17" fillId="0" borderId="44" xfId="0" applyFont="1" applyBorder="1" applyAlignment="1">
      <alignment horizontal="center"/>
    </xf>
    <xf numFmtId="0" fontId="17" fillId="0" borderId="45" xfId="0" applyFont="1" applyBorder="1" applyAlignment="1">
      <alignment horizontal="center"/>
    </xf>
    <xf numFmtId="0" fontId="17" fillId="0" borderId="4" xfId="0" applyFont="1" applyBorder="1" applyAlignment="1">
      <alignment horizontal="center"/>
    </xf>
    <xf numFmtId="0" fontId="53" fillId="0" borderId="23" xfId="0" applyFont="1" applyBorder="1" applyAlignment="1">
      <alignment horizontal="center"/>
    </xf>
    <xf numFmtId="0" fontId="53" fillId="0" borderId="5" xfId="0" applyFont="1" applyBorder="1" applyAlignment="1">
      <alignment horizontal="center"/>
    </xf>
    <xf numFmtId="0" fontId="1" fillId="10" borderId="44" xfId="0" applyFont="1" applyFill="1" applyBorder="1" applyAlignment="1">
      <alignment horizontal="center" vertical="center" wrapText="1"/>
    </xf>
    <xf numFmtId="0" fontId="1" fillId="10" borderId="25"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1" fillId="10" borderId="17" xfId="0" applyFont="1" applyFill="1" applyBorder="1" applyAlignment="1">
      <alignment horizontal="center" vertical="center"/>
    </xf>
    <xf numFmtId="0" fontId="1" fillId="10" borderId="16" xfId="0" applyFont="1" applyFill="1" applyBorder="1" applyAlignment="1">
      <alignment horizontal="center" vertical="center"/>
    </xf>
    <xf numFmtId="0" fontId="17" fillId="0" borderId="23" xfId="0" applyFont="1" applyBorder="1" applyAlignment="1">
      <alignment horizontal="center"/>
    </xf>
    <xf numFmtId="0" fontId="17" fillId="0" borderId="0" xfId="0" applyFont="1" applyAlignment="1">
      <alignment horizontal="center"/>
    </xf>
    <xf numFmtId="0" fontId="17" fillId="0" borderId="5" xfId="0" applyFont="1" applyBorder="1" applyAlignment="1">
      <alignment horizontal="center"/>
    </xf>
    <xf numFmtId="0" fontId="88" fillId="0" borderId="0" xfId="0" applyFont="1" applyAlignment="1">
      <alignment horizontal="center" vertical="center"/>
    </xf>
    <xf numFmtId="0" fontId="40" fillId="0" borderId="0" xfId="496" applyFont="1" applyAlignment="1">
      <alignment horizontal="center" vertical="center" wrapText="1"/>
    </xf>
    <xf numFmtId="0" fontId="40" fillId="2" borderId="17" xfId="496" applyFont="1" applyFill="1" applyBorder="1" applyAlignment="1">
      <alignment horizontal="center" vertical="center" wrapText="1"/>
    </xf>
    <xf numFmtId="0" fontId="40" fillId="2" borderId="15" xfId="496" applyFont="1" applyFill="1" applyBorder="1" applyAlignment="1">
      <alignment horizontal="center" vertical="center" wrapText="1"/>
    </xf>
    <xf numFmtId="0" fontId="15" fillId="0" borderId="0" xfId="492" applyAlignment="1">
      <alignment horizontal="left" vertical="top" wrapText="1"/>
    </xf>
    <xf numFmtId="0" fontId="15" fillId="0" borderId="0" xfId="492" applyAlignment="1">
      <alignment horizontal="center" vertical="top" wrapText="1"/>
    </xf>
    <xf numFmtId="0" fontId="38" fillId="3" borderId="1" xfId="492" applyFont="1" applyFill="1" applyBorder="1" applyAlignment="1">
      <alignment horizontal="center" vertical="center"/>
    </xf>
    <xf numFmtId="0" fontId="38" fillId="3" borderId="2" xfId="492" applyFont="1" applyFill="1" applyBorder="1" applyAlignment="1">
      <alignment horizontal="center" vertical="center"/>
    </xf>
    <xf numFmtId="0" fontId="108" fillId="21" borderId="50" xfId="492" applyFont="1" applyFill="1" applyBorder="1" applyAlignment="1">
      <alignment horizontal="center" vertical="center"/>
    </xf>
    <xf numFmtId="0" fontId="108" fillId="21" borderId="55" xfId="492" applyFont="1" applyFill="1" applyBorder="1" applyAlignment="1">
      <alignment horizontal="center" vertical="center"/>
    </xf>
    <xf numFmtId="0" fontId="108" fillId="21" borderId="56" xfId="492" applyFont="1" applyFill="1" applyBorder="1" applyAlignment="1">
      <alignment horizontal="center" vertical="center"/>
    </xf>
    <xf numFmtId="4" fontId="108" fillId="3" borderId="62" xfId="498" applyNumberFormat="1" applyFont="1" applyFill="1" applyBorder="1" applyAlignment="1">
      <alignment horizontal="right" vertical="center"/>
    </xf>
    <xf numFmtId="4" fontId="108" fillId="3" borderId="63" xfId="498" applyNumberFormat="1" applyFont="1" applyFill="1" applyBorder="1" applyAlignment="1">
      <alignment horizontal="right" vertical="center"/>
    </xf>
    <xf numFmtId="4" fontId="108" fillId="3" borderId="74" xfId="498" applyNumberFormat="1" applyFont="1" applyFill="1" applyBorder="1" applyAlignment="1">
      <alignment horizontal="right" vertical="center"/>
    </xf>
    <xf numFmtId="4" fontId="108" fillId="3" borderId="64" xfId="498" applyNumberFormat="1" applyFont="1" applyFill="1" applyBorder="1" applyAlignment="1">
      <alignment horizontal="right" vertical="center"/>
    </xf>
    <xf numFmtId="0" fontId="57" fillId="0" borderId="17" xfId="492" applyFont="1" applyBorder="1" applyAlignment="1">
      <alignment horizontal="center" vertical="center"/>
    </xf>
    <xf numFmtId="0" fontId="57" fillId="0" borderId="15" xfId="492" applyFont="1" applyBorder="1" applyAlignment="1">
      <alignment horizontal="center" vertical="center"/>
    </xf>
    <xf numFmtId="0" fontId="57" fillId="0" borderId="16" xfId="492" applyFont="1" applyBorder="1" applyAlignment="1">
      <alignment horizontal="center" vertical="center"/>
    </xf>
    <xf numFmtId="0" fontId="38" fillId="3" borderId="1" xfId="492" applyFont="1" applyFill="1" applyBorder="1" applyAlignment="1">
      <alignment horizontal="center" vertical="center" wrapText="1"/>
    </xf>
    <xf numFmtId="0" fontId="38" fillId="3" borderId="3" xfId="492" applyFont="1" applyFill="1" applyBorder="1" applyAlignment="1">
      <alignment horizontal="center" vertical="center" wrapText="1"/>
    </xf>
    <xf numFmtId="0" fontId="38" fillId="3" borderId="2" xfId="492" applyFont="1" applyFill="1" applyBorder="1" applyAlignment="1">
      <alignment horizontal="center" vertical="center" wrapText="1"/>
    </xf>
    <xf numFmtId="0" fontId="49" fillId="15" borderId="0" xfId="492" applyFont="1" applyFill="1" applyAlignment="1">
      <alignment horizontal="center" vertical="center" wrapText="1"/>
    </xf>
    <xf numFmtId="0" fontId="35" fillId="15" borderId="0" xfId="492" applyFont="1" applyFill="1" applyAlignment="1">
      <alignment horizontal="center" vertical="center" wrapText="1"/>
    </xf>
    <xf numFmtId="0" fontId="64" fillId="0" borderId="0" xfId="492" applyFont="1" applyAlignment="1">
      <alignment horizontal="center"/>
    </xf>
    <xf numFmtId="0" fontId="15" fillId="0" borderId="0" xfId="492" applyAlignment="1">
      <alignment horizontal="center"/>
    </xf>
    <xf numFmtId="0" fontId="82" fillId="0" borderId="0" xfId="492" applyFont="1" applyAlignment="1">
      <alignment horizontal="center" vertical="center"/>
    </xf>
    <xf numFmtId="0" fontId="108" fillId="21" borderId="17" xfId="492" applyFont="1" applyFill="1" applyBorder="1" applyAlignment="1">
      <alignment horizontal="center" vertical="center"/>
    </xf>
    <xf numFmtId="0" fontId="108" fillId="21" borderId="15" xfId="492" applyFont="1" applyFill="1" applyBorder="1" applyAlignment="1">
      <alignment horizontal="center" vertical="center"/>
    </xf>
    <xf numFmtId="0" fontId="108" fillId="21" borderId="16" xfId="492" applyFont="1" applyFill="1" applyBorder="1" applyAlignment="1">
      <alignment horizontal="center" vertical="center"/>
    </xf>
    <xf numFmtId="0" fontId="114" fillId="3" borderId="78" xfId="492" applyFont="1" applyFill="1" applyBorder="1" applyAlignment="1">
      <alignment horizontal="right" vertical="center"/>
    </xf>
    <xf numFmtId="0" fontId="70" fillId="0" borderId="0" xfId="501" applyFont="1" applyAlignment="1">
      <alignment horizontal="justify" vertical="top" wrapText="1"/>
    </xf>
    <xf numFmtId="0" fontId="99" fillId="11" borderId="101" xfId="504" applyFont="1" applyFill="1" applyBorder="1" applyAlignment="1" applyProtection="1">
      <alignment horizontal="center" vertical="center"/>
      <protection locked="0"/>
    </xf>
    <xf numFmtId="0" fontId="99" fillId="11" borderId="4" xfId="504" applyFont="1" applyFill="1" applyBorder="1" applyAlignment="1" applyProtection="1">
      <alignment horizontal="center" vertical="center"/>
      <protection locked="0"/>
    </xf>
    <xf numFmtId="0" fontId="99" fillId="11" borderId="80" xfId="504" applyFont="1" applyFill="1" applyBorder="1" applyAlignment="1" applyProtection="1">
      <alignment horizontal="center" vertical="center"/>
      <protection locked="0"/>
    </xf>
    <xf numFmtId="0" fontId="99" fillId="11" borderId="32" xfId="504" applyFont="1" applyFill="1" applyBorder="1" applyAlignment="1" applyProtection="1">
      <alignment horizontal="center" vertical="center"/>
      <protection locked="0"/>
    </xf>
    <xf numFmtId="0" fontId="99" fillId="11" borderId="99" xfId="504" applyFont="1" applyFill="1" applyBorder="1" applyAlignment="1" applyProtection="1">
      <alignment horizontal="center" vertical="center"/>
      <protection locked="0"/>
    </xf>
    <xf numFmtId="0" fontId="99" fillId="11" borderId="51" xfId="504" applyFont="1" applyFill="1" applyBorder="1" applyAlignment="1" applyProtection="1">
      <alignment horizontal="center" vertical="center"/>
      <protection locked="0"/>
    </xf>
    <xf numFmtId="0" fontId="99" fillId="11" borderId="100" xfId="504" applyFont="1" applyFill="1" applyBorder="1" applyAlignment="1" applyProtection="1">
      <alignment horizontal="center" vertical="center"/>
      <protection locked="0"/>
    </xf>
    <xf numFmtId="0" fontId="99" fillId="11" borderId="88" xfId="505" applyFont="1" applyFill="1" applyBorder="1" applyAlignment="1" applyProtection="1">
      <alignment horizontal="center" vertical="center"/>
      <protection locked="0"/>
    </xf>
    <xf numFmtId="0" fontId="99" fillId="11" borderId="52" xfId="505" applyFont="1" applyFill="1" applyBorder="1" applyAlignment="1" applyProtection="1">
      <alignment horizontal="center" vertical="center"/>
      <protection locked="0"/>
    </xf>
    <xf numFmtId="0" fontId="99" fillId="11" borderId="89" xfId="505" applyFont="1" applyFill="1" applyBorder="1" applyAlignment="1" applyProtection="1">
      <alignment horizontal="center" vertical="center"/>
      <protection locked="0"/>
    </xf>
    <xf numFmtId="0" fontId="99" fillId="11" borderId="88" xfId="505" applyFont="1" applyFill="1" applyBorder="1" applyAlignment="1" applyProtection="1">
      <alignment horizontal="center" vertical="center" wrapText="1"/>
      <protection locked="0"/>
    </xf>
    <xf numFmtId="0" fontId="99" fillId="11" borderId="52" xfId="505" applyFont="1" applyFill="1" applyBorder="1" applyAlignment="1" applyProtection="1">
      <alignment horizontal="center" vertical="center" wrapText="1"/>
      <protection locked="0"/>
    </xf>
    <xf numFmtId="0" fontId="99" fillId="11" borderId="89" xfId="505" applyFont="1" applyFill="1" applyBorder="1" applyAlignment="1" applyProtection="1">
      <alignment horizontal="center" vertical="center" wrapText="1"/>
      <protection locked="0"/>
    </xf>
    <xf numFmtId="0" fontId="99" fillId="11" borderId="88" xfId="504" applyFont="1" applyFill="1" applyBorder="1" applyAlignment="1" applyProtection="1">
      <alignment horizontal="center" vertical="center"/>
      <protection locked="0"/>
    </xf>
    <xf numFmtId="0" fontId="99" fillId="11" borderId="52" xfId="504" applyFont="1" applyFill="1" applyBorder="1" applyAlignment="1" applyProtection="1">
      <alignment horizontal="center" vertical="center"/>
      <protection locked="0"/>
    </xf>
    <xf numFmtId="0" fontId="99" fillId="11" borderId="89" xfId="504" applyFont="1" applyFill="1" applyBorder="1" applyAlignment="1" applyProtection="1">
      <alignment horizontal="center" vertical="center"/>
      <protection locked="0"/>
    </xf>
    <xf numFmtId="0" fontId="99" fillId="11" borderId="88" xfId="504" applyFont="1" applyFill="1" applyBorder="1" applyAlignment="1" applyProtection="1">
      <alignment horizontal="center" vertical="center" wrapText="1"/>
      <protection locked="0"/>
    </xf>
    <xf numFmtId="0" fontId="99" fillId="11" borderId="52" xfId="504" applyFont="1" applyFill="1" applyBorder="1" applyAlignment="1" applyProtection="1">
      <alignment horizontal="center" vertical="center" wrapText="1"/>
      <protection locked="0"/>
    </xf>
    <xf numFmtId="0" fontId="99" fillId="11" borderId="89" xfId="504" applyFont="1" applyFill="1" applyBorder="1" applyAlignment="1" applyProtection="1">
      <alignment horizontal="center" vertical="center" wrapText="1"/>
      <protection locked="0"/>
    </xf>
    <xf numFmtId="0" fontId="37" fillId="0" borderId="0" xfId="502" applyFont="1" applyAlignment="1">
      <alignment horizontal="center"/>
    </xf>
    <xf numFmtId="0" fontId="62" fillId="0" borderId="0" xfId="505" applyFont="1" applyAlignment="1" applyProtection="1">
      <alignment horizontal="center"/>
      <protection locked="0"/>
    </xf>
    <xf numFmtId="0" fontId="38" fillId="0" borderId="0" xfId="504" applyFont="1" applyAlignment="1" applyProtection="1">
      <alignment horizontal="center"/>
      <protection locked="0"/>
    </xf>
    <xf numFmtId="0" fontId="49" fillId="0" borderId="0" xfId="501" applyFont="1" applyAlignment="1">
      <alignment horizontal="center"/>
    </xf>
    <xf numFmtId="0" fontId="62" fillId="0" borderId="0" xfId="503" applyFont="1" applyAlignment="1" applyProtection="1">
      <alignment horizontal="center"/>
      <protection locked="0"/>
    </xf>
    <xf numFmtId="0" fontId="99" fillId="11" borderId="101" xfId="505" applyFont="1" applyFill="1" applyBorder="1" applyAlignment="1" applyProtection="1">
      <alignment horizontal="center" vertical="center"/>
      <protection locked="0"/>
    </xf>
    <xf numFmtId="0" fontId="99" fillId="11" borderId="4" xfId="505" applyFont="1" applyFill="1" applyBorder="1" applyAlignment="1" applyProtection="1">
      <alignment horizontal="center" vertical="center"/>
      <protection locked="0"/>
    </xf>
    <xf numFmtId="0" fontId="99" fillId="11" borderId="80" xfId="505" applyFont="1" applyFill="1" applyBorder="1" applyAlignment="1" applyProtection="1">
      <alignment horizontal="center" vertical="center"/>
      <protection locked="0"/>
    </xf>
    <xf numFmtId="0" fontId="99" fillId="11" borderId="32" xfId="505" applyFont="1" applyFill="1" applyBorder="1" applyAlignment="1" applyProtection="1">
      <alignment horizontal="center" vertical="center"/>
      <protection locked="0"/>
    </xf>
    <xf numFmtId="0" fontId="99" fillId="11" borderId="88" xfId="503" applyFont="1" applyFill="1" applyBorder="1" applyAlignment="1" applyProtection="1">
      <alignment horizontal="center" vertical="center"/>
      <protection locked="0"/>
    </xf>
    <xf numFmtId="0" fontId="99" fillId="11" borderId="52" xfId="503" applyFont="1" applyFill="1" applyBorder="1" applyAlignment="1" applyProtection="1">
      <alignment horizontal="center" vertical="center"/>
      <protection locked="0"/>
    </xf>
    <xf numFmtId="0" fontId="99" fillId="11" borderId="89" xfId="503" applyFont="1" applyFill="1" applyBorder="1" applyAlignment="1" applyProtection="1">
      <alignment horizontal="center" vertical="center"/>
      <protection locked="0"/>
    </xf>
    <xf numFmtId="0" fontId="99" fillId="11" borderId="88" xfId="503" applyFont="1" applyFill="1" applyBorder="1" applyAlignment="1" applyProtection="1">
      <alignment horizontal="center" vertical="center" wrapText="1"/>
      <protection locked="0"/>
    </xf>
    <xf numFmtId="0" fontId="99" fillId="11" borderId="52" xfId="503" applyFont="1" applyFill="1" applyBorder="1" applyAlignment="1" applyProtection="1">
      <alignment horizontal="center" vertical="center" wrapText="1"/>
      <protection locked="0"/>
    </xf>
    <xf numFmtId="0" fontId="99" fillId="11" borderId="89" xfId="503" applyFont="1" applyFill="1" applyBorder="1" applyAlignment="1" applyProtection="1">
      <alignment horizontal="center" vertical="center" wrapText="1"/>
      <protection locked="0"/>
    </xf>
    <xf numFmtId="0" fontId="99" fillId="11" borderId="101" xfId="503" applyFont="1" applyFill="1" applyBorder="1" applyAlignment="1" applyProtection="1">
      <alignment horizontal="center" vertical="center"/>
      <protection locked="0"/>
    </xf>
    <xf numFmtId="0" fontId="99" fillId="11" borderId="4" xfId="503" applyFont="1" applyFill="1" applyBorder="1" applyAlignment="1" applyProtection="1">
      <alignment horizontal="center" vertical="center"/>
      <protection locked="0"/>
    </xf>
    <xf numFmtId="0" fontId="99" fillId="11" borderId="80" xfId="503" applyFont="1" applyFill="1" applyBorder="1" applyAlignment="1" applyProtection="1">
      <alignment horizontal="center" vertical="center"/>
      <protection locked="0"/>
    </xf>
    <xf numFmtId="0" fontId="99" fillId="11" borderId="32" xfId="503" applyFont="1" applyFill="1" applyBorder="1" applyAlignment="1" applyProtection="1">
      <alignment horizontal="center" vertical="center"/>
      <protection locked="0"/>
    </xf>
    <xf numFmtId="0" fontId="58" fillId="0" borderId="10" xfId="0" applyFont="1" applyBorder="1" applyAlignment="1">
      <alignment horizontal="center" vertical="center" wrapText="1"/>
    </xf>
    <xf numFmtId="0" fontId="15" fillId="0" borderId="10" xfId="0" applyFont="1" applyBorder="1" applyAlignment="1">
      <alignment horizontal="center" vertical="center" wrapText="1"/>
    </xf>
    <xf numFmtId="0" fontId="58" fillId="0" borderId="49" xfId="0" applyFont="1" applyBorder="1" applyAlignment="1">
      <alignment horizontal="center" vertical="center" wrapText="1"/>
    </xf>
    <xf numFmtId="0" fontId="58" fillId="0" borderId="105" xfId="0" applyFont="1" applyBorder="1" applyAlignment="1">
      <alignment horizontal="center" vertical="center" wrapText="1"/>
    </xf>
    <xf numFmtId="0" fontId="58" fillId="0" borderId="48" xfId="0" applyFont="1" applyBorder="1" applyAlignment="1">
      <alignment horizontal="center" vertical="center" wrapText="1"/>
    </xf>
    <xf numFmtId="0" fontId="58" fillId="0" borderId="52" xfId="0" applyFont="1" applyBorder="1" applyAlignment="1">
      <alignment horizontal="center" vertical="center" wrapText="1"/>
    </xf>
    <xf numFmtId="0" fontId="58" fillId="0" borderId="53"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53" xfId="0" applyFont="1" applyBorder="1" applyAlignment="1">
      <alignment horizontal="center" vertical="center" wrapText="1"/>
    </xf>
    <xf numFmtId="0" fontId="58" fillId="8" borderId="10" xfId="0" applyFont="1" applyFill="1" applyBorder="1" applyAlignment="1">
      <alignment horizontal="center" vertical="center" wrapText="1"/>
    </xf>
    <xf numFmtId="0" fontId="61" fillId="0" borderId="0" xfId="0" applyFont="1" applyAlignment="1">
      <alignment horizontal="center" vertical="center" readingOrder="2"/>
    </xf>
    <xf numFmtId="0" fontId="60" fillId="0" borderId="0" xfId="0" applyFont="1" applyAlignment="1">
      <alignment horizontal="center" vertical="center" readingOrder="2"/>
    </xf>
    <xf numFmtId="0" fontId="0" fillId="0" borderId="0" xfId="0" applyAlignment="1">
      <alignment horizontal="center"/>
    </xf>
    <xf numFmtId="0" fontId="52" fillId="0" borderId="0" xfId="0" applyFont="1" applyAlignment="1">
      <alignment horizontal="center"/>
    </xf>
    <xf numFmtId="0" fontId="1" fillId="0" borderId="0" xfId="0" applyFont="1" applyAlignment="1">
      <alignment horizontal="center" vertical="center"/>
    </xf>
    <xf numFmtId="0" fontId="56" fillId="0" borderId="0" xfId="0" applyFont="1" applyAlignment="1">
      <alignment horizontal="center" vertical="center"/>
    </xf>
    <xf numFmtId="0" fontId="58" fillId="0" borderId="48" xfId="3" applyFont="1" applyBorder="1" applyAlignment="1">
      <alignment horizontal="center" vertical="center" wrapText="1"/>
    </xf>
    <xf numFmtId="0" fontId="58" fillId="0" borderId="52" xfId="3" applyFont="1" applyBorder="1" applyAlignment="1">
      <alignment horizontal="center" vertical="center" wrapText="1"/>
    </xf>
    <xf numFmtId="0" fontId="58" fillId="0" borderId="53" xfId="3" applyFont="1" applyBorder="1" applyAlignment="1">
      <alignment horizontal="center" vertical="center" wrapText="1"/>
    </xf>
    <xf numFmtId="0" fontId="1" fillId="0" borderId="0" xfId="0" applyFont="1" applyAlignment="1">
      <alignment horizontal="center"/>
    </xf>
    <xf numFmtId="0" fontId="58" fillId="0" borderId="10" xfId="0" applyFont="1" applyBorder="1" applyAlignment="1">
      <alignment horizontal="center" vertical="center"/>
    </xf>
    <xf numFmtId="0" fontId="58" fillId="0" borderId="10" xfId="3" applyFont="1" applyBorder="1" applyAlignment="1">
      <alignment horizontal="center" vertical="center" wrapText="1"/>
    </xf>
    <xf numFmtId="0" fontId="15" fillId="8" borderId="10" xfId="0" applyFont="1" applyFill="1" applyBorder="1" applyAlignment="1">
      <alignment horizontal="center" vertical="center" wrapText="1"/>
    </xf>
    <xf numFmtId="0" fontId="56" fillId="0" borderId="54" xfId="0" applyFont="1" applyBorder="1" applyAlignment="1">
      <alignment horizontal="center" vertical="center"/>
    </xf>
    <xf numFmtId="0" fontId="58" fillId="8" borderId="10" xfId="3" applyFont="1" applyFill="1" applyBorder="1" applyAlignment="1">
      <alignment horizontal="center" vertical="center" wrapText="1"/>
    </xf>
  </cellXfs>
  <cellStyles count="506">
    <cellStyle name="Hipervínculo" xfId="73" builtinId="8" hidden="1"/>
    <cellStyle name="Hipervínculo" xfId="77" builtinId="8" hidden="1"/>
    <cellStyle name="Hipervínculo" xfId="81" builtinId="8" hidden="1"/>
    <cellStyle name="Hipervínculo" xfId="85" builtinId="8" hidden="1"/>
    <cellStyle name="Hipervínculo" xfId="88" builtinId="8" hidden="1"/>
    <cellStyle name="Hipervínculo" xfId="92" builtinId="8" hidden="1"/>
    <cellStyle name="Hipervínculo" xfId="96" builtinId="8" hidden="1"/>
    <cellStyle name="Hipervínculo" xfId="100" builtinId="8" hidden="1"/>
    <cellStyle name="Hipervínculo" xfId="104" builtinId="8" hidden="1"/>
    <cellStyle name="Hipervínculo" xfId="108" builtinId="8" hidden="1"/>
    <cellStyle name="Hipervínculo" xfId="112" builtinId="8" hidden="1"/>
    <cellStyle name="Hipervínculo" xfId="116" builtinId="8" hidden="1"/>
    <cellStyle name="Hipervínculo" xfId="120" builtinId="8" hidden="1"/>
    <cellStyle name="Hipervínculo" xfId="124" builtinId="8" hidden="1"/>
    <cellStyle name="Hipervínculo" xfId="128" builtinId="8" hidden="1"/>
    <cellStyle name="Hipervínculo" xfId="132" builtinId="8" hidden="1"/>
    <cellStyle name="Hipervínculo" xfId="136" builtinId="8" hidden="1"/>
    <cellStyle name="Hipervínculo" xfId="140" builtinId="8" hidden="1"/>
    <cellStyle name="Hipervínculo" xfId="144" builtinId="8" hidden="1"/>
    <cellStyle name="Hipervínculo" xfId="148" builtinId="8" hidden="1"/>
    <cellStyle name="Hipervínculo" xfId="152" builtinId="8" hidden="1"/>
    <cellStyle name="Hipervínculo" xfId="156" builtinId="8" hidden="1"/>
    <cellStyle name="Hipervínculo" xfId="160" builtinId="8" hidden="1"/>
    <cellStyle name="Hipervínculo" xfId="164" builtinId="8" hidden="1"/>
    <cellStyle name="Hipervínculo" xfId="168" builtinId="8" hidden="1"/>
    <cellStyle name="Hipervínculo" xfId="172" builtinId="8" hidden="1"/>
    <cellStyle name="Hipervínculo" xfId="176" builtinId="8" hidden="1"/>
    <cellStyle name="Hipervínculo" xfId="181" builtinId="8" hidden="1"/>
    <cellStyle name="Hipervínculo" xfId="185" builtinId="8" hidden="1"/>
    <cellStyle name="Hipervínculo" xfId="189" builtinId="8" hidden="1"/>
    <cellStyle name="Hipervínculo" xfId="193" builtinId="8" hidden="1"/>
    <cellStyle name="Hipervínculo" xfId="197" builtinId="8" hidden="1"/>
    <cellStyle name="Hipervínculo" xfId="201" builtinId="8" hidden="1"/>
    <cellStyle name="Hipervínculo" xfId="205" builtinId="8" hidden="1"/>
    <cellStyle name="Hipervínculo" xfId="209" builtinId="8" hidden="1"/>
    <cellStyle name="Hipervínculo" xfId="213" builtinId="8" hidden="1"/>
    <cellStyle name="Hipervínculo" xfId="217" builtinId="8" hidden="1"/>
    <cellStyle name="Hipervínculo" xfId="221" builtinId="8" hidden="1"/>
    <cellStyle name="Hipervínculo" xfId="225" builtinId="8" hidden="1"/>
    <cellStyle name="Hipervínculo" xfId="229" builtinId="8" hidden="1"/>
    <cellStyle name="Hipervínculo" xfId="233" builtinId="8" hidden="1"/>
    <cellStyle name="Hipervínculo" xfId="237" builtinId="8" hidden="1"/>
    <cellStyle name="Hipervínculo" xfId="241" builtinId="8" hidden="1"/>
    <cellStyle name="Hipervínculo" xfId="245" builtinId="8" hidden="1"/>
    <cellStyle name="Hipervínculo" xfId="248" builtinId="8" hidden="1"/>
    <cellStyle name="Hipervínculo" xfId="252" builtinId="8" hidden="1"/>
    <cellStyle name="Hipervínculo" xfId="256" builtinId="8" hidden="1"/>
    <cellStyle name="Hipervínculo" xfId="261" builtinId="8" hidden="1"/>
    <cellStyle name="Hipervínculo" xfId="265" builtinId="8" hidden="1"/>
    <cellStyle name="Hipervínculo" xfId="269" builtinId="8" hidden="1"/>
    <cellStyle name="Hipervínculo" xfId="273" builtinId="8" hidden="1"/>
    <cellStyle name="Hipervínculo" xfId="277" builtinId="8" hidden="1"/>
    <cellStyle name="Hipervínculo" xfId="281" builtinId="8" hidden="1"/>
    <cellStyle name="Hipervínculo" xfId="285" builtinId="8" hidden="1"/>
    <cellStyle name="Hipervínculo" xfId="289" builtinId="8" hidden="1"/>
    <cellStyle name="Hipervínculo" xfId="293" builtinId="8" hidden="1"/>
    <cellStyle name="Hipervínculo" xfId="297" builtinId="8" hidden="1"/>
    <cellStyle name="Hipervínculo" xfId="301" builtinId="8" hidden="1"/>
    <cellStyle name="Hipervínculo" xfId="305" builtinId="8" hidden="1"/>
    <cellStyle name="Hipervínculo" xfId="309" builtinId="8" hidden="1"/>
    <cellStyle name="Hipervínculo" xfId="313" builtinId="8" hidden="1"/>
    <cellStyle name="Hipervínculo" xfId="317" builtinId="8" hidden="1"/>
    <cellStyle name="Hipervínculo" xfId="321" builtinId="8" hidden="1"/>
    <cellStyle name="Hipervínculo" xfId="325" builtinId="8" hidden="1"/>
    <cellStyle name="Hipervínculo" xfId="328" builtinId="8" hidden="1"/>
    <cellStyle name="Hipervínculo" xfId="332" builtinId="8" hidden="1"/>
    <cellStyle name="Hipervínculo" xfId="336" builtinId="8" hidden="1"/>
    <cellStyle name="Hipervínculo" xfId="341" builtinId="8" hidden="1"/>
    <cellStyle name="Hipervínculo" xfId="345" builtinId="8" hidden="1"/>
    <cellStyle name="Hipervínculo" xfId="349" builtinId="8" hidden="1"/>
    <cellStyle name="Hipervínculo" xfId="353" builtinId="8" hidden="1"/>
    <cellStyle name="Hipervínculo" xfId="357" builtinId="8" hidden="1"/>
    <cellStyle name="Hipervínculo" xfId="361" builtinId="8" hidden="1"/>
    <cellStyle name="Hipervínculo" xfId="365" builtinId="8" hidden="1"/>
    <cellStyle name="Hipervínculo" xfId="369" builtinId="8" hidden="1"/>
    <cellStyle name="Hipervínculo" xfId="373" builtinId="8" hidden="1"/>
    <cellStyle name="Hipervínculo" xfId="377" builtinId="8" hidden="1"/>
    <cellStyle name="Hipervínculo" xfId="381" builtinId="8" hidden="1"/>
    <cellStyle name="Hipervínculo" xfId="385" builtinId="8" hidden="1"/>
    <cellStyle name="Hipervínculo" xfId="389" builtinId="8" hidden="1"/>
    <cellStyle name="Hipervínculo" xfId="393" builtinId="8" hidden="1"/>
    <cellStyle name="Hipervínculo" xfId="397" builtinId="8" hidden="1"/>
    <cellStyle name="Hipervínculo" xfId="401" builtinId="8" hidden="1"/>
    <cellStyle name="Hipervínculo" xfId="405" builtinId="8" hidden="1"/>
    <cellStyle name="Hipervínculo" xfId="408" builtinId="8" hidden="1"/>
    <cellStyle name="Hipervínculo" xfId="412" builtinId="8" hidden="1"/>
    <cellStyle name="Hipervínculo" xfId="416" builtinId="8" hidden="1"/>
    <cellStyle name="Hipervínculo" xfId="420" builtinId="8" hidden="1"/>
    <cellStyle name="Hipervínculo" xfId="424" builtinId="8" hidden="1"/>
    <cellStyle name="Hipervínculo" xfId="428" builtinId="8" hidden="1"/>
    <cellStyle name="Hipervínculo" xfId="432" builtinId="8" hidden="1"/>
    <cellStyle name="Hipervínculo" xfId="436" builtinId="8" hidden="1"/>
    <cellStyle name="Hipervínculo" xfId="440" builtinId="8" hidden="1"/>
    <cellStyle name="Hipervínculo" xfId="444" builtinId="8" hidden="1"/>
    <cellStyle name="Hipervínculo" xfId="448" builtinId="8" hidden="1"/>
    <cellStyle name="Hipervínculo" xfId="452" builtinId="8" hidden="1"/>
    <cellStyle name="Hipervínculo" xfId="456" builtinId="8" hidden="1"/>
    <cellStyle name="Hipervínculo" xfId="460" builtinId="8" hidden="1"/>
    <cellStyle name="Hipervínculo" xfId="464" builtinId="8" hidden="1"/>
    <cellStyle name="Hipervínculo" xfId="468" builtinId="8" hidden="1"/>
    <cellStyle name="Hipervínculo" xfId="472" builtinId="8" hidden="1"/>
    <cellStyle name="Hipervínculo" xfId="476" builtinId="8" hidden="1"/>
    <cellStyle name="Hipervínculo" xfId="480" builtinId="8" hidden="1"/>
    <cellStyle name="Hipervínculo" xfId="484" builtinId="8" hidden="1"/>
    <cellStyle name="Hipervínculo" xfId="482" builtinId="8" hidden="1"/>
    <cellStyle name="Hipervínculo" xfId="478" builtinId="8" hidden="1"/>
    <cellStyle name="Hipervínculo" xfId="474" builtinId="8" hidden="1"/>
    <cellStyle name="Hipervínculo" xfId="470" builtinId="8" hidden="1"/>
    <cellStyle name="Hipervínculo" xfId="466" builtinId="8" hidden="1"/>
    <cellStyle name="Hipervínculo" xfId="462" builtinId="8" hidden="1"/>
    <cellStyle name="Hipervínculo" xfId="458" builtinId="8" hidden="1"/>
    <cellStyle name="Hipervínculo" xfId="454" builtinId="8" hidden="1"/>
    <cellStyle name="Hipervínculo" xfId="450" builtinId="8" hidden="1"/>
    <cellStyle name="Hipervínculo" xfId="446" builtinId="8" hidden="1"/>
    <cellStyle name="Hipervínculo" xfId="442" builtinId="8" hidden="1"/>
    <cellStyle name="Hipervínculo" xfId="438" builtinId="8" hidden="1"/>
    <cellStyle name="Hipervínculo" xfId="434" builtinId="8" hidden="1"/>
    <cellStyle name="Hipervínculo" xfId="430" builtinId="8" hidden="1"/>
    <cellStyle name="Hipervínculo" xfId="426" builtinId="8" hidden="1"/>
    <cellStyle name="Hipervínculo" xfId="422" builtinId="8" hidden="1"/>
    <cellStyle name="Hipervínculo" xfId="418" builtinId="8" hidden="1"/>
    <cellStyle name="Hipervínculo" xfId="414" builtinId="8" hidden="1"/>
    <cellStyle name="Hipervínculo" xfId="410" builtinId="8" hidden="1"/>
    <cellStyle name="Hipervínculo" xfId="340" builtinId="8" hidden="1"/>
    <cellStyle name="Hipervínculo" xfId="403" builtinId="8" hidden="1"/>
    <cellStyle name="Hipervínculo" xfId="399" builtinId="8" hidden="1"/>
    <cellStyle name="Hipervínculo" xfId="395" builtinId="8" hidden="1"/>
    <cellStyle name="Hipervínculo" xfId="391" builtinId="8" hidden="1"/>
    <cellStyle name="Hipervínculo" xfId="387" builtinId="8" hidden="1"/>
    <cellStyle name="Hipervínculo" xfId="383" builtinId="8" hidden="1"/>
    <cellStyle name="Hipervínculo" xfId="379" builtinId="8" hidden="1"/>
    <cellStyle name="Hipervínculo" xfId="375" builtinId="8" hidden="1"/>
    <cellStyle name="Hipervínculo" xfId="371" builtinId="8" hidden="1"/>
    <cellStyle name="Hipervínculo" xfId="367" builtinId="8" hidden="1"/>
    <cellStyle name="Hipervínculo" xfId="363" builtinId="8" hidden="1"/>
    <cellStyle name="Hipervínculo" xfId="359" builtinId="8" hidden="1"/>
    <cellStyle name="Hipervínculo" xfId="355" builtinId="8" hidden="1"/>
    <cellStyle name="Hipervínculo" xfId="351" builtinId="8" hidden="1"/>
    <cellStyle name="Hipervínculo" xfId="347" builtinId="8" hidden="1"/>
    <cellStyle name="Hipervínculo" xfId="343" builtinId="8" hidden="1"/>
    <cellStyle name="Hipervínculo" xfId="338" builtinId="8" hidden="1"/>
    <cellStyle name="Hipervínculo" xfId="334" builtinId="8" hidden="1"/>
    <cellStyle name="Hipervínculo" xfId="330" builtinId="8" hidden="1"/>
    <cellStyle name="Hipervínculo" xfId="260" builtinId="8" hidden="1"/>
    <cellStyle name="Hipervínculo" xfId="323" builtinId="8" hidden="1"/>
    <cellStyle name="Hipervínculo" xfId="319" builtinId="8" hidden="1"/>
    <cellStyle name="Hipervínculo" xfId="315" builtinId="8" hidden="1"/>
    <cellStyle name="Hipervínculo" xfId="311" builtinId="8" hidden="1"/>
    <cellStyle name="Hipervínculo" xfId="307" builtinId="8" hidden="1"/>
    <cellStyle name="Hipervínculo" xfId="303" builtinId="8" hidden="1"/>
    <cellStyle name="Hipervínculo" xfId="299" builtinId="8" hidden="1"/>
    <cellStyle name="Hipervínculo" xfId="295" builtinId="8" hidden="1"/>
    <cellStyle name="Hipervínculo" xfId="291" builtinId="8" hidden="1"/>
    <cellStyle name="Hipervínculo" xfId="287" builtinId="8" hidden="1"/>
    <cellStyle name="Hipervínculo" xfId="283" builtinId="8" hidden="1"/>
    <cellStyle name="Hipervínculo" xfId="279" builtinId="8" hidden="1"/>
    <cellStyle name="Hipervínculo" xfId="275" builtinId="8" hidden="1"/>
    <cellStyle name="Hipervínculo" xfId="271" builtinId="8" hidden="1"/>
    <cellStyle name="Hipervínculo" xfId="267" builtinId="8" hidden="1"/>
    <cellStyle name="Hipervínculo" xfId="263" builtinId="8" hidden="1"/>
    <cellStyle name="Hipervínculo" xfId="258" builtinId="8" hidden="1"/>
    <cellStyle name="Hipervínculo" xfId="254" builtinId="8" hidden="1"/>
    <cellStyle name="Hipervínculo" xfId="250" builtinId="8" hidden="1"/>
    <cellStyle name="Hipervínculo" xfId="180" builtinId="8" hidden="1"/>
    <cellStyle name="Hipervínculo" xfId="243" builtinId="8" hidden="1"/>
    <cellStyle name="Hipervínculo" xfId="239" builtinId="8" hidden="1"/>
    <cellStyle name="Hipervínculo" xfId="235" builtinId="8" hidden="1"/>
    <cellStyle name="Hipervínculo" xfId="231" builtinId="8" hidden="1"/>
    <cellStyle name="Hipervínculo" xfId="227" builtinId="8" hidden="1"/>
    <cellStyle name="Hipervínculo" xfId="223" builtinId="8" hidden="1"/>
    <cellStyle name="Hipervínculo" xfId="219" builtinId="8" hidden="1"/>
    <cellStyle name="Hipervínculo" xfId="215" builtinId="8" hidden="1"/>
    <cellStyle name="Hipervínculo" xfId="211" builtinId="8" hidden="1"/>
    <cellStyle name="Hipervínculo" xfId="207" builtinId="8" hidden="1"/>
    <cellStyle name="Hipervínculo" xfId="203" builtinId="8" hidden="1"/>
    <cellStyle name="Hipervínculo" xfId="199" builtinId="8" hidden="1"/>
    <cellStyle name="Hipervínculo" xfId="195" builtinId="8" hidden="1"/>
    <cellStyle name="Hipervínculo" xfId="191" builtinId="8" hidden="1"/>
    <cellStyle name="Hipervínculo" xfId="187" builtinId="8" hidden="1"/>
    <cellStyle name="Hipervínculo" xfId="183" builtinId="8" hidden="1"/>
    <cellStyle name="Hipervínculo" xfId="178" builtinId="8" hidden="1"/>
    <cellStyle name="Hipervínculo" xfId="174" builtinId="8" hidden="1"/>
    <cellStyle name="Hipervínculo" xfId="170" builtinId="8" hidden="1"/>
    <cellStyle name="Hipervínculo" xfId="166" builtinId="8" hidden="1"/>
    <cellStyle name="Hipervínculo" xfId="162" builtinId="8" hidden="1"/>
    <cellStyle name="Hipervínculo" xfId="158" builtinId="8" hidden="1"/>
    <cellStyle name="Hipervínculo" xfId="154" builtinId="8" hidden="1"/>
    <cellStyle name="Hipervínculo" xfId="150" builtinId="8" hidden="1"/>
    <cellStyle name="Hipervínculo" xfId="146" builtinId="8" hidden="1"/>
    <cellStyle name="Hipervínculo" xfId="142" builtinId="8" hidden="1"/>
    <cellStyle name="Hipervínculo" xfId="138" builtinId="8" hidden="1"/>
    <cellStyle name="Hipervínculo" xfId="134" builtinId="8" hidden="1"/>
    <cellStyle name="Hipervínculo" xfId="130" builtinId="8" hidden="1"/>
    <cellStyle name="Hipervínculo" xfId="126" builtinId="8" hidden="1"/>
    <cellStyle name="Hipervínculo" xfId="122" builtinId="8" hidden="1"/>
    <cellStyle name="Hipervínculo" xfId="118" builtinId="8" hidden="1"/>
    <cellStyle name="Hipervínculo" xfId="114" builtinId="8" hidden="1"/>
    <cellStyle name="Hipervínculo" xfId="110" builtinId="8" hidden="1"/>
    <cellStyle name="Hipervínculo" xfId="106" builtinId="8" hidden="1"/>
    <cellStyle name="Hipervínculo" xfId="102" builtinId="8" hidden="1"/>
    <cellStyle name="Hipervínculo" xfId="98" builtinId="8" hidden="1"/>
    <cellStyle name="Hipervínculo" xfId="94" builtinId="8" hidden="1"/>
    <cellStyle name="Hipervínculo" xfId="90" builtinId="8" hidden="1"/>
    <cellStyle name="Hipervínculo" xfId="20" builtinId="8" hidden="1"/>
    <cellStyle name="Hipervínculo" xfId="83" builtinId="8" hidden="1"/>
    <cellStyle name="Hipervínculo" xfId="79" builtinId="8" hidden="1"/>
    <cellStyle name="Hipervínculo" xfId="75" builtinId="8" hidden="1"/>
    <cellStyle name="Hipervínculo" xfId="71" builtinId="8" hidden="1"/>
    <cellStyle name="Hipervínculo" xfId="29" builtinId="8" hidden="1"/>
    <cellStyle name="Hipervínculo" xfId="31" builtinId="8" hidden="1"/>
    <cellStyle name="Hipervínculo" xfId="33" builtinId="8" hidden="1"/>
    <cellStyle name="Hipervínculo" xfId="37" builtinId="8" hidden="1"/>
    <cellStyle name="Hipervínculo" xfId="39" builtinId="8" hidden="1"/>
    <cellStyle name="Hipervínculo" xfId="41" builtinId="8" hidden="1"/>
    <cellStyle name="Hipervínculo" xfId="45" builtinId="8" hidden="1"/>
    <cellStyle name="Hipervínculo" xfId="47" builtinId="8" hidden="1"/>
    <cellStyle name="Hipervínculo" xfId="49" builtinId="8" hidden="1"/>
    <cellStyle name="Hipervínculo" xfId="53" builtinId="8" hidden="1"/>
    <cellStyle name="Hipervínculo" xfId="55" builtinId="8" hidden="1"/>
    <cellStyle name="Hipervínculo" xfId="57" builtinId="8" hidden="1"/>
    <cellStyle name="Hipervínculo" xfId="61" builtinId="8" hidden="1"/>
    <cellStyle name="Hipervínculo" xfId="63" builtinId="8" hidden="1"/>
    <cellStyle name="Hipervínculo" xfId="65" builtinId="8" hidden="1"/>
    <cellStyle name="Hipervínculo" xfId="69" builtinId="8" hidden="1"/>
    <cellStyle name="Hipervínculo" xfId="67" builtinId="8" hidden="1"/>
    <cellStyle name="Hipervínculo" xfId="59" builtinId="8" hidden="1"/>
    <cellStyle name="Hipervínculo" xfId="51" builtinId="8" hidden="1"/>
    <cellStyle name="Hipervínculo" xfId="43" builtinId="8" hidden="1"/>
    <cellStyle name="Hipervínculo" xfId="35" builtinId="8" hidden="1"/>
    <cellStyle name="Hipervínculo" xfId="27" builtinId="8" hidden="1"/>
    <cellStyle name="Hipervínculo" xfId="14" builtinId="8" hidden="1"/>
    <cellStyle name="Hipervínculo" xfId="16" builtinId="8" hidden="1"/>
    <cellStyle name="Hipervínculo" xfId="21" builtinId="8" hidden="1"/>
    <cellStyle name="Hipervínculo" xfId="23" builtinId="8" hidden="1"/>
    <cellStyle name="Hipervínculo" xfId="25" builtinId="8" hidden="1"/>
    <cellStyle name="Hipervínculo" xfId="18" builtinId="8" hidden="1"/>
    <cellStyle name="Hipervínculo" xfId="10" builtinId="8" hidden="1"/>
    <cellStyle name="Hipervínculo" xfId="12" builtinId="8" hidden="1"/>
    <cellStyle name="Hipervínculo" xfId="8" builtinId="8" hidden="1"/>
    <cellStyle name="Hipervínculo" xfId="6" builtinId="8" hidden="1"/>
    <cellStyle name="Hipervínculo visitado" xfId="190" builtinId="9" hidden="1"/>
    <cellStyle name="Hipervínculo visitado" xfId="192" builtinId="9" hidden="1"/>
    <cellStyle name="Hipervínculo visitado" xfId="194" builtinId="9" hidden="1"/>
    <cellStyle name="Hipervínculo visitado" xfId="198" builtinId="9" hidden="1"/>
    <cellStyle name="Hipervínculo visitado" xfId="200" builtinId="9" hidden="1"/>
    <cellStyle name="Hipervínculo visitado" xfId="202" builtinId="9" hidden="1"/>
    <cellStyle name="Hipervínculo visitado" xfId="206" builtinId="9" hidden="1"/>
    <cellStyle name="Hipervínculo visitado" xfId="208" builtinId="9" hidden="1"/>
    <cellStyle name="Hipervínculo visitado" xfId="210" builtinId="9" hidden="1"/>
    <cellStyle name="Hipervínculo visitado" xfId="214" builtinId="9" hidden="1"/>
    <cellStyle name="Hipervínculo visitado" xfId="216" builtinId="9" hidden="1"/>
    <cellStyle name="Hipervínculo visitado" xfId="218" builtinId="9" hidden="1"/>
    <cellStyle name="Hipervínculo visitado" xfId="222" builtinId="9" hidden="1"/>
    <cellStyle name="Hipervínculo visitado" xfId="224" builtinId="9" hidden="1"/>
    <cellStyle name="Hipervínculo visitado" xfId="226" builtinId="9" hidden="1"/>
    <cellStyle name="Hipervínculo visitado" xfId="230" builtinId="9" hidden="1"/>
    <cellStyle name="Hipervínculo visitado" xfId="232" builtinId="9" hidden="1"/>
    <cellStyle name="Hipervínculo visitado" xfId="234" builtinId="9" hidden="1"/>
    <cellStyle name="Hipervínculo visitado" xfId="238" builtinId="9" hidden="1"/>
    <cellStyle name="Hipervínculo visitado" xfId="240" builtinId="9" hidden="1"/>
    <cellStyle name="Hipervínculo visitado" xfId="242" builtinId="9" hidden="1"/>
    <cellStyle name="Hipervínculo visitado" xfId="246" builtinId="9" hidden="1"/>
    <cellStyle name="Hipervínculo visitado" xfId="247" builtinId="9" hidden="1"/>
    <cellStyle name="Hipervínculo visitado" xfId="249" builtinId="9" hidden="1"/>
    <cellStyle name="Hipervínculo visitado" xfId="253" builtinId="9" hidden="1"/>
    <cellStyle name="Hipervínculo visitado" xfId="255" builtinId="9" hidden="1"/>
    <cellStyle name="Hipervínculo visitado" xfId="257" builtinId="9" hidden="1"/>
    <cellStyle name="Hipervínculo visitado" xfId="262" builtinId="9" hidden="1"/>
    <cellStyle name="Hipervínculo visitado" xfId="264" builtinId="9" hidden="1"/>
    <cellStyle name="Hipervínculo visitado" xfId="266" builtinId="9" hidden="1"/>
    <cellStyle name="Hipervínculo visitado" xfId="270" builtinId="9" hidden="1"/>
    <cellStyle name="Hipervínculo visitado" xfId="272" builtinId="9" hidden="1"/>
    <cellStyle name="Hipervínculo visitado" xfId="274" builtinId="9" hidden="1"/>
    <cellStyle name="Hipervínculo visitado" xfId="278" builtinId="9" hidden="1"/>
    <cellStyle name="Hipervínculo visitado" xfId="280" builtinId="9" hidden="1"/>
    <cellStyle name="Hipervínculo visitado" xfId="282" builtinId="9" hidden="1"/>
    <cellStyle name="Hipervínculo visitado" xfId="286" builtinId="9" hidden="1"/>
    <cellStyle name="Hipervínculo visitado" xfId="288" builtinId="9" hidden="1"/>
    <cellStyle name="Hipervínculo visitado" xfId="290" builtinId="9" hidden="1"/>
    <cellStyle name="Hipervínculo visitado" xfId="294" builtinId="9" hidden="1"/>
    <cellStyle name="Hipervínculo visitado" xfId="296" builtinId="9" hidden="1"/>
    <cellStyle name="Hipervínculo visitado" xfId="298" builtinId="9" hidden="1"/>
    <cellStyle name="Hipervínculo visitado" xfId="302" builtinId="9" hidden="1"/>
    <cellStyle name="Hipervínculo visitado" xfId="304" builtinId="9" hidden="1"/>
    <cellStyle name="Hipervínculo visitado" xfId="306" builtinId="9" hidden="1"/>
    <cellStyle name="Hipervínculo visitado" xfId="310" builtinId="9" hidden="1"/>
    <cellStyle name="Hipervínculo visitado" xfId="312" builtinId="9" hidden="1"/>
    <cellStyle name="Hipervínculo visitado" xfId="314" builtinId="9" hidden="1"/>
    <cellStyle name="Hipervínculo visitado" xfId="318" builtinId="9" hidden="1"/>
    <cellStyle name="Hipervínculo visitado" xfId="320" builtinId="9" hidden="1"/>
    <cellStyle name="Hipervínculo visitado" xfId="322" builtinId="9" hidden="1"/>
    <cellStyle name="Hipervínculo visitado" xfId="326" builtinId="9" hidden="1"/>
    <cellStyle name="Hipervínculo visitado" xfId="327" builtinId="9" hidden="1"/>
    <cellStyle name="Hipervínculo visitado" xfId="329" builtinId="9" hidden="1"/>
    <cellStyle name="Hipervínculo visitado" xfId="333" builtinId="9" hidden="1"/>
    <cellStyle name="Hipervínculo visitado" xfId="335" builtinId="9" hidden="1"/>
    <cellStyle name="Hipervínculo visitado" xfId="337" builtinId="9" hidden="1"/>
    <cellStyle name="Hipervínculo visitado" xfId="342" builtinId="9" hidden="1"/>
    <cellStyle name="Hipervínculo visitado" xfId="344" builtinId="9" hidden="1"/>
    <cellStyle name="Hipervínculo visitado" xfId="346" builtinId="9" hidden="1"/>
    <cellStyle name="Hipervínculo visitado" xfId="350" builtinId="9" hidden="1"/>
    <cellStyle name="Hipervínculo visitado" xfId="352" builtinId="9" hidden="1"/>
    <cellStyle name="Hipervínculo visitado" xfId="354" builtinId="9" hidden="1"/>
    <cellStyle name="Hipervínculo visitado" xfId="358" builtinId="9" hidden="1"/>
    <cellStyle name="Hipervínculo visitado" xfId="360" builtinId="9" hidden="1"/>
    <cellStyle name="Hipervínculo visitado" xfId="362" builtinId="9" hidden="1"/>
    <cellStyle name="Hipervínculo visitado" xfId="366" builtinId="9" hidden="1"/>
    <cellStyle name="Hipervínculo visitado" xfId="368" builtinId="9" hidden="1"/>
    <cellStyle name="Hipervínculo visitado" xfId="370" builtinId="9" hidden="1"/>
    <cellStyle name="Hipervínculo visitado" xfId="374" builtinId="9" hidden="1"/>
    <cellStyle name="Hipervínculo visitado" xfId="376" builtinId="9" hidden="1"/>
    <cellStyle name="Hipervínculo visitado" xfId="378" builtinId="9" hidden="1"/>
    <cellStyle name="Hipervínculo visitado" xfId="382" builtinId="9" hidden="1"/>
    <cellStyle name="Hipervínculo visitado" xfId="384" builtinId="9" hidden="1"/>
    <cellStyle name="Hipervínculo visitado" xfId="386" builtinId="9" hidden="1"/>
    <cellStyle name="Hipervínculo visitado" xfId="390" builtinId="9" hidden="1"/>
    <cellStyle name="Hipervínculo visitado" xfId="392" builtinId="9" hidden="1"/>
    <cellStyle name="Hipervínculo visitado" xfId="394" builtinId="9" hidden="1"/>
    <cellStyle name="Hipervínculo visitado" xfId="398" builtinId="9" hidden="1"/>
    <cellStyle name="Hipervínculo visitado" xfId="400" builtinId="9" hidden="1"/>
    <cellStyle name="Hipervínculo visitado" xfId="402" builtinId="9" hidden="1"/>
    <cellStyle name="Hipervínculo visitado" xfId="406" builtinId="9" hidden="1"/>
    <cellStyle name="Hipervínculo visitado" xfId="407" builtinId="9" hidden="1"/>
    <cellStyle name="Hipervínculo visitado" xfId="409" builtinId="9" hidden="1"/>
    <cellStyle name="Hipervínculo visitado" xfId="413" builtinId="9" hidden="1"/>
    <cellStyle name="Hipervínculo visitado" xfId="415" builtinId="9" hidden="1"/>
    <cellStyle name="Hipervínculo visitado" xfId="417" builtinId="9" hidden="1"/>
    <cellStyle name="Hipervínculo visitado" xfId="421" builtinId="9" hidden="1"/>
    <cellStyle name="Hipervínculo visitado" xfId="423" builtinId="9" hidden="1"/>
    <cellStyle name="Hipervínculo visitado" xfId="425" builtinId="9" hidden="1"/>
    <cellStyle name="Hipervínculo visitado" xfId="429" builtinId="9" hidden="1"/>
    <cellStyle name="Hipervínculo visitado" xfId="431" builtinId="9" hidden="1"/>
    <cellStyle name="Hipervínculo visitado" xfId="433" builtinId="9" hidden="1"/>
    <cellStyle name="Hipervínculo visitado" xfId="437" builtinId="9" hidden="1"/>
    <cellStyle name="Hipervínculo visitado" xfId="439" builtinId="9" hidden="1"/>
    <cellStyle name="Hipervínculo visitado" xfId="441" builtinId="9" hidden="1"/>
    <cellStyle name="Hipervínculo visitado" xfId="445" builtinId="9" hidden="1"/>
    <cellStyle name="Hipervínculo visitado" xfId="447" builtinId="9" hidden="1"/>
    <cellStyle name="Hipervínculo visitado" xfId="449" builtinId="9" hidden="1"/>
    <cellStyle name="Hipervínculo visitado" xfId="453" builtinId="9" hidden="1"/>
    <cellStyle name="Hipervínculo visitado" xfId="455" builtinId="9" hidden="1"/>
    <cellStyle name="Hipervínculo visitado" xfId="457" builtinId="9" hidden="1"/>
    <cellStyle name="Hipervínculo visitado" xfId="461" builtinId="9" hidden="1"/>
    <cellStyle name="Hipervínculo visitado" xfId="463" builtinId="9" hidden="1"/>
    <cellStyle name="Hipervínculo visitado" xfId="465" builtinId="9" hidden="1"/>
    <cellStyle name="Hipervínculo visitado" xfId="469" builtinId="9" hidden="1"/>
    <cellStyle name="Hipervínculo visitado" xfId="471" builtinId="9" hidden="1"/>
    <cellStyle name="Hipervínculo visitado" xfId="473" builtinId="9" hidden="1"/>
    <cellStyle name="Hipervínculo visitado" xfId="477" builtinId="9" hidden="1"/>
    <cellStyle name="Hipervínculo visitado" xfId="479" builtinId="9" hidden="1"/>
    <cellStyle name="Hipervínculo visitado" xfId="481" builtinId="9" hidden="1"/>
    <cellStyle name="Hipervínculo visitado" xfId="485" builtinId="9" hidden="1"/>
    <cellStyle name="Hipervínculo visitado" xfId="483" builtinId="9" hidden="1"/>
    <cellStyle name="Hipervínculo visitado" xfId="475" builtinId="9" hidden="1"/>
    <cellStyle name="Hipervínculo visitado" xfId="467" builtinId="9" hidden="1"/>
    <cellStyle name="Hipervínculo visitado" xfId="459" builtinId="9" hidden="1"/>
    <cellStyle name="Hipervínculo visitado" xfId="451" builtinId="9" hidden="1"/>
    <cellStyle name="Hipervínculo visitado" xfId="443" builtinId="9" hidden="1"/>
    <cellStyle name="Hipervínculo visitado" xfId="435" builtinId="9" hidden="1"/>
    <cellStyle name="Hipervínculo visitado" xfId="427" builtinId="9" hidden="1"/>
    <cellStyle name="Hipervínculo visitado" xfId="419" builtinId="9" hidden="1"/>
    <cellStyle name="Hipervínculo visitado" xfId="411" builtinId="9" hidden="1"/>
    <cellStyle name="Hipervínculo visitado" xfId="404" builtinId="9" hidden="1"/>
    <cellStyle name="Hipervínculo visitado" xfId="396" builtinId="9" hidden="1"/>
    <cellStyle name="Hipervínculo visitado" xfId="388" builtinId="9" hidden="1"/>
    <cellStyle name="Hipervínculo visitado" xfId="380" builtinId="9" hidden="1"/>
    <cellStyle name="Hipervínculo visitado" xfId="372" builtinId="9" hidden="1"/>
    <cellStyle name="Hipervínculo visitado" xfId="364" builtinId="9" hidden="1"/>
    <cellStyle name="Hipervínculo visitado" xfId="356" builtinId="9" hidden="1"/>
    <cellStyle name="Hipervínculo visitado" xfId="348" builtinId="9" hidden="1"/>
    <cellStyle name="Hipervínculo visitado" xfId="339" builtinId="9" hidden="1"/>
    <cellStyle name="Hipervínculo visitado" xfId="331" builtinId="9" hidden="1"/>
    <cellStyle name="Hipervínculo visitado" xfId="324" builtinId="9" hidden="1"/>
    <cellStyle name="Hipervínculo visitado" xfId="316" builtinId="9" hidden="1"/>
    <cellStyle name="Hipervínculo visitado" xfId="308" builtinId="9" hidden="1"/>
    <cellStyle name="Hipervínculo visitado" xfId="300" builtinId="9" hidden="1"/>
    <cellStyle name="Hipervínculo visitado" xfId="292" builtinId="9" hidden="1"/>
    <cellStyle name="Hipervínculo visitado" xfId="284" builtinId="9" hidden="1"/>
    <cellStyle name="Hipervínculo visitado" xfId="276" builtinId="9" hidden="1"/>
    <cellStyle name="Hipervínculo visitado" xfId="268" builtinId="9" hidden="1"/>
    <cellStyle name="Hipervínculo visitado" xfId="259" builtinId="9" hidden="1"/>
    <cellStyle name="Hipervínculo visitado" xfId="251" builtinId="9" hidden="1"/>
    <cellStyle name="Hipervínculo visitado" xfId="244" builtinId="9" hidden="1"/>
    <cellStyle name="Hipervínculo visitado" xfId="236" builtinId="9" hidden="1"/>
    <cellStyle name="Hipervínculo visitado" xfId="228" builtinId="9" hidden="1"/>
    <cellStyle name="Hipervínculo visitado" xfId="220" builtinId="9" hidden="1"/>
    <cellStyle name="Hipervínculo visitado" xfId="212" builtinId="9" hidden="1"/>
    <cellStyle name="Hipervínculo visitado" xfId="204" builtinId="9" hidden="1"/>
    <cellStyle name="Hipervínculo visitado" xfId="196" builtinId="9" hidden="1"/>
    <cellStyle name="Hipervínculo visitado" xfId="188" builtinId="9" hidden="1"/>
    <cellStyle name="Hipervínculo visitado" xfId="86"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82" builtinId="9" hidden="1"/>
    <cellStyle name="Hipervínculo visitado" xfId="184" builtinId="9" hidden="1"/>
    <cellStyle name="Hipervínculo visitado" xfId="186" builtinId="9" hidden="1"/>
    <cellStyle name="Hipervínculo visitado" xfId="179" builtinId="9" hidden="1"/>
    <cellStyle name="Hipervínculo visitado" xfId="163" builtinId="9" hidden="1"/>
    <cellStyle name="Hipervínculo visitado" xfId="147" builtinId="9" hidden="1"/>
    <cellStyle name="Hipervínculo visitado" xfId="131" builtinId="9" hidden="1"/>
    <cellStyle name="Hipervínculo visitado" xfId="115" builtinId="9" hidden="1"/>
    <cellStyle name="Hipervínculo visitado" xfId="99" builtinId="9" hidden="1"/>
    <cellStyle name="Hipervínculo visitado" xfId="84"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68"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8" builtinId="9" hidden="1"/>
    <cellStyle name="Hipervínculo visitado" xfId="40" builtinId="9" hidden="1"/>
    <cellStyle name="Hipervínculo visitado" xfId="42" builtinId="9" hidden="1"/>
    <cellStyle name="Hipervínculo visitado" xfId="36" builtinId="9" hidden="1"/>
    <cellStyle name="Hipervínculo visitado" xfId="15" builtinId="9" hidden="1"/>
    <cellStyle name="Hipervínculo visitado" xfId="17" builtinId="9" hidden="1"/>
    <cellStyle name="Hipervínculo visitado" xfId="19" builtinId="9" hidden="1"/>
    <cellStyle name="Hipervínculo visitado" xfId="22" builtinId="9" hidden="1"/>
    <cellStyle name="Hipervínculo visitado" xfId="11" builtinId="9" hidden="1"/>
    <cellStyle name="Hipervínculo visitado" xfId="13" builtinId="9" hidden="1"/>
    <cellStyle name="Hipervínculo visitado" xfId="9" builtinId="9" hidden="1"/>
    <cellStyle name="Hipervínculo visitado" xfId="7" builtinId="9" hidden="1"/>
    <cellStyle name="Millares" xfId="4" builtinId="3"/>
    <cellStyle name="Millares 2" xfId="5"/>
    <cellStyle name="Moneda" xfId="497" builtinId="4"/>
    <cellStyle name="Moneda 2" xfId="2"/>
    <cellStyle name="Moneda 2 2" xfId="486"/>
    <cellStyle name="Normal" xfId="0" builtinId="0" customBuiltin="1"/>
    <cellStyle name="Normal 10 3" xfId="500"/>
    <cellStyle name="Normal 2" xfId="3"/>
    <cellStyle name="Normal 2 13" xfId="501"/>
    <cellStyle name="Normal 2 2" xfId="492"/>
    <cellStyle name="Normal 3" xfId="487"/>
    <cellStyle name="Normal 3 2" xfId="495"/>
    <cellStyle name="Normal 4" xfId="1"/>
    <cellStyle name="Normal 5" xfId="496"/>
    <cellStyle name="Normal 6" xfId="494"/>
    <cellStyle name="Normal_CATALOGO DE INGRESOS99" xfId="493"/>
    <cellStyle name="Normal_EDICTOPE" xfId="491"/>
    <cellStyle name="Normal_formato de presupuesto de egresos 2008" xfId="490"/>
    <cellStyle name="Normal_J-TECN2E" xfId="505"/>
    <cellStyle name="Normal_J-TECN3E" xfId="503"/>
    <cellStyle name="Normal_JUSTECNE" xfId="504"/>
    <cellStyle name="Normal_Libro4" xfId="502"/>
    <cellStyle name="Normal_P-PERSO1" xfId="488"/>
    <cellStyle name="Normal_P-PERSO2" xfId="489"/>
    <cellStyle name="Normal_PROPINVRAMO332000 3" xfId="498"/>
    <cellStyle name="Normal_PROPINVRAMO332000_APERTURA PROGRAMATICA" xfId="499"/>
  </cellStyles>
  <dxfs count="0"/>
  <tableStyles count="0" defaultTableStyle="TableStyleMedium2" defaultPivotStyle="PivotStyleLight16"/>
  <colors>
    <mruColors>
      <color rgb="FF00FF00"/>
      <color rgb="FF99FF33"/>
      <color rgb="FF339933"/>
      <color rgb="FF993366"/>
      <color rgb="FF9A38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41867</xdr:colOff>
      <xdr:row>4</xdr:row>
      <xdr:rowOff>25400</xdr:rowOff>
    </xdr:from>
    <xdr:to>
      <xdr:col>23</xdr:col>
      <xdr:colOff>324478</xdr:colOff>
      <xdr:row>40</xdr:row>
      <xdr:rowOff>104670</xdr:rowOff>
    </xdr:to>
    <xdr:sp macro="" textlink="">
      <xdr:nvSpPr>
        <xdr:cNvPr id="3" name="CuadroTexto 2">
          <a:extLst>
            <a:ext uri="{FF2B5EF4-FFF2-40B4-BE49-F238E27FC236}">
              <a16:creationId xmlns:a16="http://schemas.microsoft.com/office/drawing/2014/main" xmlns="" id="{00000000-0008-0000-0600-000003000000}"/>
            </a:ext>
          </a:extLst>
        </xdr:cNvPr>
        <xdr:cNvSpPr txBox="1"/>
      </xdr:nvSpPr>
      <xdr:spPr>
        <a:xfrm>
          <a:off x="41867" y="768559"/>
          <a:ext cx="9053985" cy="686190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chemeClr val="dk1"/>
              </a:solidFill>
              <a:effectLst/>
              <a:latin typeface="Arial" panose="020B0604020202020204" pitchFamily="34" charset="0"/>
              <a:ea typeface="+mn-ea"/>
              <a:cs typeface="Arial" panose="020B0604020202020204" pitchFamily="34" charset="0"/>
            </a:rPr>
            <a:t>Disposiciones de Racionalidad</a:t>
          </a:r>
          <a:r>
            <a:rPr lang="es-MX" sz="1100" b="1" baseline="0">
              <a:solidFill>
                <a:schemeClr val="dk1"/>
              </a:solidFill>
              <a:effectLst/>
              <a:latin typeface="Arial" panose="020B0604020202020204" pitchFamily="34" charset="0"/>
              <a:ea typeface="+mn-ea"/>
              <a:cs typeface="Arial" panose="020B0604020202020204" pitchFamily="34" charset="0"/>
            </a:rPr>
            <a:t> </a:t>
          </a:r>
          <a:r>
            <a:rPr lang="es-MX" sz="1100" b="1">
              <a:solidFill>
                <a:schemeClr val="dk1"/>
              </a:solidFill>
              <a:effectLst/>
              <a:latin typeface="Arial" panose="020B0604020202020204" pitchFamily="34" charset="0"/>
              <a:ea typeface="+mn-ea"/>
              <a:cs typeface="Arial" panose="020B0604020202020204" pitchFamily="34" charset="0"/>
            </a:rPr>
            <a:t>y Disciplina Presupuestal</a:t>
          </a:r>
          <a:endParaRPr lang="es-MX" sz="1100">
            <a:solidFill>
              <a:schemeClr val="dk1"/>
            </a:solidFill>
            <a:effectLst/>
            <a:latin typeface="Arial" panose="020B0604020202020204" pitchFamily="34" charset="0"/>
            <a:ea typeface="+mn-ea"/>
            <a:cs typeface="Arial" panose="020B0604020202020204" pitchFamily="34" charset="0"/>
          </a:endParaRP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1.  Todos los pagos que ejecute la Tesorería Municipal  deberán ser previamente  autorizados por la C. Presidenta Municipal.</a:t>
          </a: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2.  El  Tesorero  no podrá en ningún caso efectuar pago alguno que no esté contemplado  en el Presupuesto  de Egresos correspondiente  o que no cuente con la aprobación  del  Cabildo,    de no cumplir   con esta prevención,   dicho funcionario   incurrirá   en responsabilidad  administrativa   en los términos de la Ley de Responsabilidades  de los  Servidores  Públicos, así como de acuerdo a las atribuciones y responsabilidades establecidas en la Constitución Política Federal y en la Estatal, la Ley Orgánica del Municipio Libre del Estado de Guerrero, la Ley Número 464 del Sistema Estatal Anticorrupción de Guerrero y la ley 465 de Responsabilidades Administrativas para el Estado de Guerrero, así como las disposiciones legales de la Normatividad Interna vigente o Marco Juridico Institucional y Operativo Vigente en este Municipio.</a:t>
          </a:r>
        </a:p>
        <a:p>
          <a:endParaRPr lang="es-MX" sz="1000">
            <a:solidFill>
              <a:schemeClr val="dk1"/>
            </a:solidFill>
            <a:effectLst/>
            <a:latin typeface="Arial" panose="020B0604020202020204" pitchFamily="34" charset="0"/>
            <a:ea typeface="+mn-ea"/>
            <a:cs typeface="Arial" panose="020B0604020202020204" pitchFamily="34" charset="0"/>
          </a:endParaRPr>
        </a:p>
        <a:p>
          <a:r>
            <a:rPr lang="es-MX" sz="1000">
              <a:solidFill>
                <a:schemeClr val="dk1"/>
              </a:solidFill>
              <a:effectLst/>
              <a:latin typeface="Arial" panose="020B0604020202020204" pitchFamily="34" charset="0"/>
              <a:ea typeface="+mn-ea"/>
              <a:cs typeface="Arial" panose="020B0604020202020204" pitchFamily="34" charset="0"/>
            </a:rPr>
            <a:t>3.  A fin de no omitir  pagos  o hacerlo  indebidamente,   el  Tesorero  Municipal  deberá  tener de quien corresponda,   comunicación  por escrito  en forma oportuna  de los  movimientos    de personal  al  servicio   del  ayuntamiento,    asimismo   de licencias   concedidas   con o sin goce de sueldo,   incapacidades por enfermedad  o por gravidez,  horas extras,  vacaciones,   etc.</a:t>
          </a: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4.  La Tesorería  Municipal   deberá vigilar  que el ejercicio  del presupuesto se haga en forma estricta,  para lo cual tendrá facultades  para verificar que toda erogación  con  cargo  a  dicho  presupuesto  esté  debidamente   justificada,   pudiendo  rechazar  una  erogación,   si esta  se considera  lesiva  para  los recursos del erario  municipal.</a:t>
          </a: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5.  El Ayuntamiento  en el ejercicio de su presupuesto de egresos para el ejercicio fiscal  2023, deberá calendarizar sus adquisiciones   de bienes  muebles e inmuebles.</a:t>
          </a: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6. Todo documento  autorizado  para su pago quedará sujeto a la  programación  que elabore la  tesorería   en función  de la prioridad  que el caso requiera y de la  disponibilidad    de fondos.</a:t>
          </a: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 </a:t>
          </a:r>
          <a:r>
            <a:rPr lang="es-MX" sz="1000" b="1">
              <a:solidFill>
                <a:schemeClr val="dk1"/>
              </a:solidFill>
              <a:effectLst/>
              <a:latin typeface="Arial" panose="020B0604020202020204" pitchFamily="34" charset="0"/>
              <a:ea typeface="+mn-ea"/>
              <a:cs typeface="Arial" panose="020B0604020202020204" pitchFamily="34" charset="0"/>
            </a:rPr>
            <a:t>Los pagos  que conforme  a este presupuesto   debe efectuar  la Tesorería  Municipal  se sujetará  a las siguientes  reglas:</a:t>
          </a:r>
          <a:endParaRPr lang="es-MX" sz="1000">
            <a:solidFill>
              <a:schemeClr val="dk1"/>
            </a:solidFill>
            <a:effectLst/>
            <a:latin typeface="Arial" panose="020B0604020202020204" pitchFamily="34" charset="0"/>
            <a:ea typeface="+mn-ea"/>
            <a:cs typeface="Arial" panose="020B0604020202020204" pitchFamily="34" charset="0"/>
          </a:endParaRP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I.- Los sueldos,   compensaciones,   quinquenios,    despensas,   vida  cara,  pensiones  y jubilaciones,   serán cubiertas  por quincenas vencidas,   previa orden de primer  pago  y en su caso  el nombramiento   correspondiente;   en el caso de  los honorarios  y sueldos eventuales  del  personal  contratado  para la prestación  de  servicios,    la  remuneración   se  hará  conforme  a  orden  de  pago  que  expresamente   señale  su  monto,  duración  del  contrato  y   las parcialidades    correspondientes.</a:t>
          </a: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II.- Cuando  la  remuneración   de  servicios  personales   abarque  un  periodo  menor  de  quince  días,   se  calculará  la  cuota  proporcional  diaria  que corresponda  con base en la  retribución   mensual   dividida   entre treinta  días.</a:t>
          </a: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III.- Los pagos por remuneraciones   a empleados sustitutos y extraordinarios,  serán hechos previo acuerdo del  Presidente  Municipal,    las plazas  vacantes por permisos hasta por un mes no serán cubiertas.</a:t>
          </a:r>
        </a:p>
        <a:p>
          <a:r>
            <a:rPr lang="es-MX" sz="1000">
              <a:solidFill>
                <a:schemeClr val="dk1"/>
              </a:solidFill>
              <a:effectLst/>
              <a:latin typeface="Arial" panose="020B0604020202020204" pitchFamily="34" charset="0"/>
              <a:ea typeface="+mn-ea"/>
              <a:cs typeface="Arial" panose="020B0604020202020204" pitchFamily="34" charset="0"/>
            </a:rPr>
            <a:t> </a:t>
          </a:r>
        </a:p>
        <a:p>
          <a:r>
            <a:rPr lang="es-MX" sz="1000">
              <a:solidFill>
                <a:schemeClr val="dk1"/>
              </a:solidFill>
              <a:effectLst/>
              <a:latin typeface="Arial" panose="020B0604020202020204" pitchFamily="34" charset="0"/>
              <a:ea typeface="+mn-ea"/>
              <a:cs typeface="Arial" panose="020B0604020202020204" pitchFamily="34" charset="0"/>
            </a:rPr>
            <a:t>IV.- Queda estrictamente  prohibido a los Tesoreros Municipales disponer  para fines distintos  los fondos que tengan especial  aplicación,   los cuales serán destinados    única  y exclusivamente  a su  objeto;  la  infracción  a esta disposición   se sancionará   hasta con la destitución  del  cargo sin perjuicio  de la responsabilidad   penal  en que pudiera incurrir.</a:t>
          </a:r>
        </a:p>
        <a:p>
          <a:pPr algn="ctr"/>
          <a:endParaRPr lang="es-MX" sz="1200">
            <a:solidFill>
              <a:schemeClr val="tx1"/>
            </a:solidFill>
          </a:endParaRPr>
        </a:p>
      </xdr:txBody>
    </xdr:sp>
    <xdr:clientData/>
  </xdr:twoCellAnchor>
  <xdr:twoCellAnchor editAs="oneCell">
    <xdr:from>
      <xdr:col>0</xdr:col>
      <xdr:colOff>52335</xdr:colOff>
      <xdr:row>0</xdr:row>
      <xdr:rowOff>73269</xdr:rowOff>
    </xdr:from>
    <xdr:to>
      <xdr:col>5</xdr:col>
      <xdr:colOff>170613</xdr:colOff>
      <xdr:row>5</xdr:row>
      <xdr:rowOff>68691</xdr:rowOff>
    </xdr:to>
    <xdr:pic>
      <xdr:nvPicPr>
        <xdr:cNvPr id="2" name="Picture 1" descr="Picture">
          <a:extLst>
            <a:ext uri="{FF2B5EF4-FFF2-40B4-BE49-F238E27FC236}">
              <a16:creationId xmlns:a16="http://schemas.microsoft.com/office/drawing/2014/main" xmlns="" id="{3882215D-B127-4C17-B03D-E6BF6918CF81}"/>
            </a:ext>
          </a:extLst>
        </xdr:cNvPr>
        <xdr:cNvPicPr>
          <a:picLocks noChangeAspect="1"/>
        </xdr:cNvPicPr>
      </xdr:nvPicPr>
      <xdr:blipFill>
        <a:blip xmlns:r="http://schemas.openxmlformats.org/officeDocument/2006/relationships" r:embed="rId1"/>
        <a:stretch>
          <a:fillRect/>
        </a:stretch>
      </xdr:blipFill>
      <xdr:spPr>
        <a:xfrm>
          <a:off x="52335" y="73269"/>
          <a:ext cx="2054679" cy="926988"/>
        </a:xfrm>
        <a:prstGeom prst="rect">
          <a:avLst/>
        </a:prstGeom>
      </xdr:spPr>
    </xdr:pic>
    <xdr:clientData/>
  </xdr:twoCellAnchor>
  <xdr:twoCellAnchor editAs="oneCell">
    <xdr:from>
      <xdr:col>18</xdr:col>
      <xdr:colOff>230275</xdr:colOff>
      <xdr:row>0</xdr:row>
      <xdr:rowOff>73269</xdr:rowOff>
    </xdr:from>
    <xdr:to>
      <xdr:col>23</xdr:col>
      <xdr:colOff>251208</xdr:colOff>
      <xdr:row>5</xdr:row>
      <xdr:rowOff>121416</xdr:rowOff>
    </xdr:to>
    <xdr:pic>
      <xdr:nvPicPr>
        <xdr:cNvPr id="4" name="Picture 1" descr="Picture">
          <a:extLst>
            <a:ext uri="{FF2B5EF4-FFF2-40B4-BE49-F238E27FC236}">
              <a16:creationId xmlns:a16="http://schemas.microsoft.com/office/drawing/2014/main" xmlns="" id="{238F8F5C-0E0E-475C-B179-BF719B193A7C}"/>
            </a:ext>
          </a:extLst>
        </xdr:cNvPr>
        <xdr:cNvPicPr>
          <a:picLocks noChangeAspect="1"/>
        </xdr:cNvPicPr>
      </xdr:nvPicPr>
      <xdr:blipFill>
        <a:blip xmlns:r="http://schemas.openxmlformats.org/officeDocument/2006/relationships" r:embed="rId2"/>
        <a:stretch>
          <a:fillRect/>
        </a:stretch>
      </xdr:blipFill>
      <xdr:spPr>
        <a:xfrm>
          <a:off x="7201319" y="73269"/>
          <a:ext cx="1821263" cy="9797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190500</xdr:colOff>
      <xdr:row>1</xdr:row>
      <xdr:rowOff>9525</xdr:rowOff>
    </xdr:from>
    <xdr:to>
      <xdr:col>2</xdr:col>
      <xdr:colOff>619125</xdr:colOff>
      <xdr:row>2</xdr:row>
      <xdr:rowOff>114555</xdr:rowOff>
    </xdr:to>
    <xdr:pic>
      <xdr:nvPicPr>
        <xdr:cNvPr id="2" name="Picture 1" descr="Picture">
          <a:extLst>
            <a:ext uri="{FF2B5EF4-FFF2-40B4-BE49-F238E27FC236}">
              <a16:creationId xmlns:a16="http://schemas.microsoft.com/office/drawing/2014/main" xmlns="" id="{7D7F6335-34B9-445D-81CF-F8D766BAA84D}"/>
            </a:ext>
          </a:extLst>
        </xdr:cNvPr>
        <xdr:cNvPicPr>
          <a:picLocks noChangeAspect="1"/>
        </xdr:cNvPicPr>
      </xdr:nvPicPr>
      <xdr:blipFill>
        <a:blip xmlns:r="http://schemas.openxmlformats.org/officeDocument/2006/relationships" r:embed="rId1"/>
        <a:stretch>
          <a:fillRect/>
        </a:stretch>
      </xdr:blipFill>
      <xdr:spPr>
        <a:xfrm>
          <a:off x="238125" y="209550"/>
          <a:ext cx="1190625" cy="2955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209550</xdr:colOff>
      <xdr:row>0</xdr:row>
      <xdr:rowOff>57150</xdr:rowOff>
    </xdr:from>
    <xdr:to>
      <xdr:col>0</xdr:col>
      <xdr:colOff>1400175</xdr:colOff>
      <xdr:row>2</xdr:row>
      <xdr:rowOff>181230</xdr:rowOff>
    </xdr:to>
    <xdr:pic>
      <xdr:nvPicPr>
        <xdr:cNvPr id="2" name="Picture 1" descr="Picture">
          <a:extLst>
            <a:ext uri="{FF2B5EF4-FFF2-40B4-BE49-F238E27FC236}">
              <a16:creationId xmlns:a16="http://schemas.microsoft.com/office/drawing/2014/main" xmlns="" id="{A366DB69-7FF0-4EB0-9993-EE0D6755793B}"/>
            </a:ext>
          </a:extLst>
        </xdr:cNvPr>
        <xdr:cNvPicPr>
          <a:picLocks noChangeAspect="1"/>
        </xdr:cNvPicPr>
      </xdr:nvPicPr>
      <xdr:blipFill>
        <a:blip xmlns:r="http://schemas.openxmlformats.org/officeDocument/2006/relationships" r:embed="rId1"/>
        <a:stretch>
          <a:fillRect/>
        </a:stretch>
      </xdr:blipFill>
      <xdr:spPr>
        <a:xfrm>
          <a:off x="209550" y="57150"/>
          <a:ext cx="1190625" cy="543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162639</xdr:colOff>
      <xdr:row>38</xdr:row>
      <xdr:rowOff>174113</xdr:rowOff>
    </xdr:from>
    <xdr:to>
      <xdr:col>1</xdr:col>
      <xdr:colOff>747662</xdr:colOff>
      <xdr:row>43</xdr:row>
      <xdr:rowOff>40970</xdr:rowOff>
    </xdr:to>
    <xdr:sp macro="" textlink="">
      <xdr:nvSpPr>
        <xdr:cNvPr id="2" name="Text Box 6">
          <a:extLst>
            <a:ext uri="{FF2B5EF4-FFF2-40B4-BE49-F238E27FC236}">
              <a16:creationId xmlns:a16="http://schemas.microsoft.com/office/drawing/2014/main" xmlns="" id="{83B32986-61DA-4354-8171-EA694B2F2F3F}"/>
            </a:ext>
          </a:extLst>
        </xdr:cNvPr>
        <xdr:cNvSpPr txBox="1">
          <a:spLocks noChangeArrowheads="1"/>
        </xdr:cNvSpPr>
      </xdr:nvSpPr>
      <xdr:spPr bwMode="auto">
        <a:xfrm>
          <a:off x="162639" y="12781936"/>
          <a:ext cx="1957442" cy="83984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Autorizó:</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0"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L.C. GLAFIRA MERAZA PRUDENTE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Presidenta Municipal</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586489</xdr:colOff>
      <xdr:row>39</xdr:row>
      <xdr:rowOff>10242</xdr:rowOff>
    </xdr:from>
    <xdr:to>
      <xdr:col>2</xdr:col>
      <xdr:colOff>112662</xdr:colOff>
      <xdr:row>43</xdr:row>
      <xdr:rowOff>10243</xdr:rowOff>
    </xdr:to>
    <xdr:sp macro="" textlink="">
      <xdr:nvSpPr>
        <xdr:cNvPr id="3" name="Text Box 9">
          <a:extLst>
            <a:ext uri="{FF2B5EF4-FFF2-40B4-BE49-F238E27FC236}">
              <a16:creationId xmlns:a16="http://schemas.microsoft.com/office/drawing/2014/main" xmlns="" id="{0B222384-6E15-44CF-955A-F35E3D096BFD}"/>
            </a:ext>
          </a:extLst>
        </xdr:cNvPr>
        <xdr:cNvSpPr txBox="1">
          <a:spLocks noChangeArrowheads="1"/>
        </xdr:cNvSpPr>
      </xdr:nvSpPr>
      <xdr:spPr bwMode="auto">
        <a:xfrm>
          <a:off x="1958908" y="12812661"/>
          <a:ext cx="2711415" cy="778388"/>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Aprobo</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LIC. ADOLFO ALBERTO SOLÍS MAGANDA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Síndico Procurador</a:t>
          </a:r>
        </a:p>
      </xdr:txBody>
    </xdr:sp>
    <xdr:clientData/>
  </xdr:twoCellAnchor>
  <xdr:twoCellAnchor>
    <xdr:from>
      <xdr:col>1</xdr:col>
      <xdr:colOff>2949162</xdr:colOff>
      <xdr:row>39</xdr:row>
      <xdr:rowOff>16329</xdr:rowOff>
    </xdr:from>
    <xdr:to>
      <xdr:col>2</xdr:col>
      <xdr:colOff>2273710</xdr:colOff>
      <xdr:row>43</xdr:row>
      <xdr:rowOff>40968</xdr:rowOff>
    </xdr:to>
    <xdr:sp macro="" textlink="">
      <xdr:nvSpPr>
        <xdr:cNvPr id="4" name="Text Box 8">
          <a:extLst>
            <a:ext uri="{FF2B5EF4-FFF2-40B4-BE49-F238E27FC236}">
              <a16:creationId xmlns:a16="http://schemas.microsoft.com/office/drawing/2014/main" xmlns="" id="{232AF082-128F-4273-969D-CFABED03430C}"/>
            </a:ext>
          </a:extLst>
        </xdr:cNvPr>
        <xdr:cNvSpPr txBox="1">
          <a:spLocks noChangeArrowheads="1"/>
        </xdr:cNvSpPr>
      </xdr:nvSpPr>
      <xdr:spPr bwMode="auto">
        <a:xfrm>
          <a:off x="4321581" y="12818748"/>
          <a:ext cx="2509790" cy="80302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Elaboró:</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C. ALEJANDRO GOMÉZ PINZÓN</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Tesorero Municipal</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editAs="oneCell">
    <xdr:from>
      <xdr:col>0</xdr:col>
      <xdr:colOff>0</xdr:colOff>
      <xdr:row>0</xdr:row>
      <xdr:rowOff>71693</xdr:rowOff>
    </xdr:from>
    <xdr:to>
      <xdr:col>0</xdr:col>
      <xdr:colOff>512097</xdr:colOff>
      <xdr:row>2</xdr:row>
      <xdr:rowOff>0</xdr:rowOff>
    </xdr:to>
    <xdr:pic>
      <xdr:nvPicPr>
        <xdr:cNvPr id="5" name="Picture 1" descr="Picture">
          <a:extLst>
            <a:ext uri="{FF2B5EF4-FFF2-40B4-BE49-F238E27FC236}">
              <a16:creationId xmlns:a16="http://schemas.microsoft.com/office/drawing/2014/main" xmlns="" id="{810F4294-5413-4695-85F1-808252C447CF}"/>
            </a:ext>
          </a:extLst>
        </xdr:cNvPr>
        <xdr:cNvPicPr>
          <a:picLocks noChangeAspect="1"/>
        </xdr:cNvPicPr>
      </xdr:nvPicPr>
      <xdr:blipFill>
        <a:blip xmlns:r="http://schemas.openxmlformats.org/officeDocument/2006/relationships" r:embed="rId1"/>
        <a:stretch>
          <a:fillRect/>
        </a:stretch>
      </xdr:blipFill>
      <xdr:spPr>
        <a:xfrm>
          <a:off x="0" y="71693"/>
          <a:ext cx="512097" cy="3584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152397</xdr:colOff>
      <xdr:row>16</xdr:row>
      <xdr:rowOff>809</xdr:rowOff>
    </xdr:from>
    <xdr:to>
      <xdr:col>3</xdr:col>
      <xdr:colOff>97194</xdr:colOff>
      <xdr:row>22</xdr:row>
      <xdr:rowOff>110836</xdr:rowOff>
    </xdr:to>
    <xdr:sp macro="" textlink="">
      <xdr:nvSpPr>
        <xdr:cNvPr id="3" name="Text Box 6">
          <a:extLst>
            <a:ext uri="{FF2B5EF4-FFF2-40B4-BE49-F238E27FC236}">
              <a16:creationId xmlns:a16="http://schemas.microsoft.com/office/drawing/2014/main" xmlns="" id="{00000000-0008-0000-0E00-000003000000}"/>
            </a:ext>
          </a:extLst>
        </xdr:cNvPr>
        <xdr:cNvSpPr txBox="1">
          <a:spLocks noChangeArrowheads="1"/>
        </xdr:cNvSpPr>
      </xdr:nvSpPr>
      <xdr:spPr bwMode="auto">
        <a:xfrm>
          <a:off x="152397" y="4257901"/>
          <a:ext cx="2219134" cy="1276353"/>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Autorizó:</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0"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LIC. GLAFIRA MERAZA PRUDENTE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Presidenta Municipal</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3</xdr:col>
      <xdr:colOff>412377</xdr:colOff>
      <xdr:row>16</xdr:row>
      <xdr:rowOff>9718</xdr:rowOff>
    </xdr:from>
    <xdr:to>
      <xdr:col>6</xdr:col>
      <xdr:colOff>651199</xdr:colOff>
      <xdr:row>22</xdr:row>
      <xdr:rowOff>83125</xdr:rowOff>
    </xdr:to>
    <xdr:sp macro="" textlink="">
      <xdr:nvSpPr>
        <xdr:cNvPr id="4" name="Text Box 9">
          <a:extLst>
            <a:ext uri="{FF2B5EF4-FFF2-40B4-BE49-F238E27FC236}">
              <a16:creationId xmlns:a16="http://schemas.microsoft.com/office/drawing/2014/main" xmlns="" id="{00000000-0008-0000-0E00-000004000000}"/>
            </a:ext>
          </a:extLst>
        </xdr:cNvPr>
        <xdr:cNvSpPr txBox="1">
          <a:spLocks noChangeArrowheads="1"/>
        </xdr:cNvSpPr>
      </xdr:nvSpPr>
      <xdr:spPr bwMode="auto">
        <a:xfrm>
          <a:off x="2686714" y="4266810"/>
          <a:ext cx="2513158" cy="1239733"/>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Aprobo</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LIC. ADOLFO ALBERTO SOLÍS MAGANDA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Síndico Procurador</a:t>
          </a:r>
        </a:p>
      </xdr:txBody>
    </xdr:sp>
    <xdr:clientData/>
  </xdr:twoCellAnchor>
  <xdr:twoCellAnchor>
    <xdr:from>
      <xdr:col>7</xdr:col>
      <xdr:colOff>736904</xdr:colOff>
      <xdr:row>16</xdr:row>
      <xdr:rowOff>6086</xdr:rowOff>
    </xdr:from>
    <xdr:to>
      <xdr:col>10</xdr:col>
      <xdr:colOff>448651</xdr:colOff>
      <xdr:row>22</xdr:row>
      <xdr:rowOff>69272</xdr:rowOff>
    </xdr:to>
    <xdr:sp macro="" textlink="">
      <xdr:nvSpPr>
        <xdr:cNvPr id="5" name="Text Box 8">
          <a:extLst>
            <a:ext uri="{FF2B5EF4-FFF2-40B4-BE49-F238E27FC236}">
              <a16:creationId xmlns:a16="http://schemas.microsoft.com/office/drawing/2014/main" xmlns="" id="{00000000-0008-0000-0E00-000005000000}"/>
            </a:ext>
          </a:extLst>
        </xdr:cNvPr>
        <xdr:cNvSpPr txBox="1">
          <a:spLocks noChangeArrowheads="1"/>
        </xdr:cNvSpPr>
      </xdr:nvSpPr>
      <xdr:spPr bwMode="auto">
        <a:xfrm>
          <a:off x="6070904" y="4764851"/>
          <a:ext cx="1997747" cy="1183774"/>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Elaboró:</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C. ALEJANDRO GOMÉZ PINZÓN</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Tesorero Municipal</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editAs="oneCell">
    <xdr:from>
      <xdr:col>0</xdr:col>
      <xdr:colOff>48597</xdr:colOff>
      <xdr:row>0</xdr:row>
      <xdr:rowOff>29158</xdr:rowOff>
    </xdr:from>
    <xdr:to>
      <xdr:col>1</xdr:col>
      <xdr:colOff>9720</xdr:colOff>
      <xdr:row>2</xdr:row>
      <xdr:rowOff>9719</xdr:rowOff>
    </xdr:to>
    <xdr:pic>
      <xdr:nvPicPr>
        <xdr:cNvPr id="2" name="Picture 1" descr="Picture">
          <a:extLst>
            <a:ext uri="{FF2B5EF4-FFF2-40B4-BE49-F238E27FC236}">
              <a16:creationId xmlns:a16="http://schemas.microsoft.com/office/drawing/2014/main" xmlns="" id="{9FB19C71-AB51-4A88-8EC6-01A87B1BA350}"/>
            </a:ext>
          </a:extLst>
        </xdr:cNvPr>
        <xdr:cNvPicPr>
          <a:picLocks noChangeAspect="1"/>
        </xdr:cNvPicPr>
      </xdr:nvPicPr>
      <xdr:blipFill>
        <a:blip xmlns:r="http://schemas.openxmlformats.org/officeDocument/2006/relationships" r:embed="rId1"/>
        <a:stretch>
          <a:fillRect/>
        </a:stretch>
      </xdr:blipFill>
      <xdr:spPr>
        <a:xfrm>
          <a:off x="48597" y="29158"/>
          <a:ext cx="719235" cy="4470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752475</xdr:colOff>
      <xdr:row>3</xdr:row>
      <xdr:rowOff>133350</xdr:rowOff>
    </xdr:to>
    <xdr:pic>
      <xdr:nvPicPr>
        <xdr:cNvPr id="2" name="Picture 1" descr="Picture">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47625" y="66675"/>
          <a:ext cx="904875" cy="514350"/>
        </a:xfrm>
        <a:prstGeom prst="rect">
          <a:avLst/>
        </a:prstGeom>
      </xdr:spPr>
    </xdr:pic>
    <xdr:clientData/>
  </xdr:twoCellAnchor>
  <xdr:twoCellAnchor editAs="oneCell">
    <xdr:from>
      <xdr:col>2</xdr:col>
      <xdr:colOff>561474</xdr:colOff>
      <xdr:row>1</xdr:row>
      <xdr:rowOff>140368</xdr:rowOff>
    </xdr:from>
    <xdr:to>
      <xdr:col>2</xdr:col>
      <xdr:colOff>1317596</xdr:colOff>
      <xdr:row>4</xdr:row>
      <xdr:rowOff>83218</xdr:rowOff>
    </xdr:to>
    <xdr:pic>
      <xdr:nvPicPr>
        <xdr:cNvPr id="3" name="Picture 1" descr="Picture">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a:stretch>
          <a:fillRect/>
        </a:stretch>
      </xdr:blipFill>
      <xdr:spPr>
        <a:xfrm>
          <a:off x="7124199" y="207043"/>
          <a:ext cx="756122" cy="457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379056</xdr:colOff>
      <xdr:row>1</xdr:row>
      <xdr:rowOff>97194</xdr:rowOff>
    </xdr:from>
    <xdr:to>
      <xdr:col>0</xdr:col>
      <xdr:colOff>1244082</xdr:colOff>
      <xdr:row>4</xdr:row>
      <xdr:rowOff>68035</xdr:rowOff>
    </xdr:to>
    <xdr:pic>
      <xdr:nvPicPr>
        <xdr:cNvPr id="4" name="Picture 1" descr="Picture">
          <a:extLst>
            <a:ext uri="{FF2B5EF4-FFF2-40B4-BE49-F238E27FC236}">
              <a16:creationId xmlns:a16="http://schemas.microsoft.com/office/drawing/2014/main" xmlns="" id="{A5A626E1-5800-4835-9527-BA03533959C4}"/>
            </a:ext>
          </a:extLst>
        </xdr:cNvPr>
        <xdr:cNvPicPr>
          <a:picLocks noChangeAspect="1"/>
        </xdr:cNvPicPr>
      </xdr:nvPicPr>
      <xdr:blipFill>
        <a:blip xmlns:r="http://schemas.openxmlformats.org/officeDocument/2006/relationships" r:embed="rId1"/>
        <a:stretch>
          <a:fillRect/>
        </a:stretch>
      </xdr:blipFill>
      <xdr:spPr>
        <a:xfrm>
          <a:off x="379056" y="165230"/>
          <a:ext cx="865026" cy="495688"/>
        </a:xfrm>
        <a:prstGeom prst="rect">
          <a:avLst/>
        </a:prstGeom>
      </xdr:spPr>
    </xdr:pic>
    <xdr:clientData/>
  </xdr:twoCellAnchor>
  <xdr:twoCellAnchor editAs="oneCell">
    <xdr:from>
      <xdr:col>1</xdr:col>
      <xdr:colOff>0</xdr:colOff>
      <xdr:row>1</xdr:row>
      <xdr:rowOff>140368</xdr:rowOff>
    </xdr:from>
    <xdr:to>
      <xdr:col>1</xdr:col>
      <xdr:colOff>756122</xdr:colOff>
      <xdr:row>4</xdr:row>
      <xdr:rowOff>26068</xdr:rowOff>
    </xdr:to>
    <xdr:pic>
      <xdr:nvPicPr>
        <xdr:cNvPr id="5" name="Picture 1" descr="Picture">
          <a:extLst>
            <a:ext uri="{FF2B5EF4-FFF2-40B4-BE49-F238E27FC236}">
              <a16:creationId xmlns:a16="http://schemas.microsoft.com/office/drawing/2014/main" xmlns="" id="{285D1656-A5E5-42A6-841C-235C371902D8}"/>
            </a:ext>
          </a:extLst>
        </xdr:cNvPr>
        <xdr:cNvPicPr>
          <a:picLocks noChangeAspect="1"/>
        </xdr:cNvPicPr>
      </xdr:nvPicPr>
      <xdr:blipFill>
        <a:blip xmlns:r="http://schemas.openxmlformats.org/officeDocument/2006/relationships" r:embed="rId2"/>
        <a:stretch>
          <a:fillRect/>
        </a:stretch>
      </xdr:blipFill>
      <xdr:spPr>
        <a:xfrm>
          <a:off x="4590549" y="207043"/>
          <a:ext cx="756122" cy="457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379056</xdr:colOff>
      <xdr:row>1</xdr:row>
      <xdr:rowOff>97194</xdr:rowOff>
    </xdr:from>
    <xdr:to>
      <xdr:col>0</xdr:col>
      <xdr:colOff>1244082</xdr:colOff>
      <xdr:row>4</xdr:row>
      <xdr:rowOff>10885</xdr:rowOff>
    </xdr:to>
    <xdr:pic>
      <xdr:nvPicPr>
        <xdr:cNvPr id="4" name="Picture 1" descr="Picture">
          <a:extLst>
            <a:ext uri="{FF2B5EF4-FFF2-40B4-BE49-F238E27FC236}">
              <a16:creationId xmlns:a16="http://schemas.microsoft.com/office/drawing/2014/main" xmlns="" id="{B9595234-67F0-4B70-95C2-28FCE6F4400E}"/>
            </a:ext>
          </a:extLst>
        </xdr:cNvPr>
        <xdr:cNvPicPr>
          <a:picLocks noChangeAspect="1"/>
        </xdr:cNvPicPr>
      </xdr:nvPicPr>
      <xdr:blipFill>
        <a:blip xmlns:r="http://schemas.openxmlformats.org/officeDocument/2006/relationships" r:embed="rId1"/>
        <a:stretch>
          <a:fillRect/>
        </a:stretch>
      </xdr:blipFill>
      <xdr:spPr>
        <a:xfrm>
          <a:off x="379056" y="163869"/>
          <a:ext cx="865026" cy="485191"/>
        </a:xfrm>
        <a:prstGeom prst="rect">
          <a:avLst/>
        </a:prstGeom>
      </xdr:spPr>
    </xdr:pic>
    <xdr:clientData/>
  </xdr:twoCellAnchor>
  <xdr:twoCellAnchor editAs="oneCell">
    <xdr:from>
      <xdr:col>1</xdr:col>
      <xdr:colOff>0</xdr:colOff>
      <xdr:row>1</xdr:row>
      <xdr:rowOff>140368</xdr:rowOff>
    </xdr:from>
    <xdr:to>
      <xdr:col>1</xdr:col>
      <xdr:colOff>756122</xdr:colOff>
      <xdr:row>3</xdr:row>
      <xdr:rowOff>159418</xdr:rowOff>
    </xdr:to>
    <xdr:pic>
      <xdr:nvPicPr>
        <xdr:cNvPr id="5" name="Picture 1" descr="Picture">
          <a:extLst>
            <a:ext uri="{FF2B5EF4-FFF2-40B4-BE49-F238E27FC236}">
              <a16:creationId xmlns:a16="http://schemas.microsoft.com/office/drawing/2014/main" xmlns="" id="{8AC1325C-3CF5-4E3E-B151-A2EEC9903D07}"/>
            </a:ext>
          </a:extLst>
        </xdr:cNvPr>
        <xdr:cNvPicPr>
          <a:picLocks noChangeAspect="1"/>
        </xdr:cNvPicPr>
      </xdr:nvPicPr>
      <xdr:blipFill>
        <a:blip xmlns:r="http://schemas.openxmlformats.org/officeDocument/2006/relationships" r:embed="rId2"/>
        <a:stretch>
          <a:fillRect/>
        </a:stretch>
      </xdr:blipFill>
      <xdr:spPr>
        <a:xfrm>
          <a:off x="4991100" y="207043"/>
          <a:ext cx="756122" cy="4000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374579</xdr:colOff>
      <xdr:row>79</xdr:row>
      <xdr:rowOff>10703</xdr:rowOff>
    </xdr:from>
    <xdr:to>
      <xdr:col>0</xdr:col>
      <xdr:colOff>2695960</xdr:colOff>
      <xdr:row>82</xdr:row>
      <xdr:rowOff>189090</xdr:rowOff>
    </xdr:to>
    <xdr:sp macro="" textlink="">
      <xdr:nvSpPr>
        <xdr:cNvPr id="2" name="Text Box 6">
          <a:extLst>
            <a:ext uri="{FF2B5EF4-FFF2-40B4-BE49-F238E27FC236}">
              <a16:creationId xmlns:a16="http://schemas.microsoft.com/office/drawing/2014/main" xmlns="" id="{00000000-0008-0000-1200-000002000000}"/>
            </a:ext>
          </a:extLst>
        </xdr:cNvPr>
        <xdr:cNvSpPr txBox="1">
          <a:spLocks noChangeArrowheads="1"/>
        </xdr:cNvSpPr>
      </xdr:nvSpPr>
      <xdr:spPr bwMode="auto">
        <a:xfrm>
          <a:off x="374579" y="15657388"/>
          <a:ext cx="2321381" cy="75630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Autorizó:</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 C.GLAFIRA MERAZA PRUDENTE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Presidenta Municipal</a:t>
          </a:r>
        </a:p>
      </xdr:txBody>
    </xdr:sp>
    <xdr:clientData/>
  </xdr:twoCellAnchor>
  <xdr:twoCellAnchor>
    <xdr:from>
      <xdr:col>1</xdr:col>
      <xdr:colOff>852412</xdr:colOff>
      <xdr:row>79</xdr:row>
      <xdr:rowOff>10702</xdr:rowOff>
    </xdr:from>
    <xdr:to>
      <xdr:col>3</xdr:col>
      <xdr:colOff>1320336</xdr:colOff>
      <xdr:row>83</xdr:row>
      <xdr:rowOff>0</xdr:rowOff>
    </xdr:to>
    <xdr:sp macro="" textlink="">
      <xdr:nvSpPr>
        <xdr:cNvPr id="3" name="Text Box 9">
          <a:extLst>
            <a:ext uri="{FF2B5EF4-FFF2-40B4-BE49-F238E27FC236}">
              <a16:creationId xmlns:a16="http://schemas.microsoft.com/office/drawing/2014/main" xmlns="" id="{00000000-0008-0000-1200-000003000000}"/>
            </a:ext>
          </a:extLst>
        </xdr:cNvPr>
        <xdr:cNvSpPr txBox="1">
          <a:spLocks noChangeArrowheads="1"/>
        </xdr:cNvSpPr>
      </xdr:nvSpPr>
      <xdr:spPr bwMode="auto">
        <a:xfrm>
          <a:off x="3592187" y="15657387"/>
          <a:ext cx="2811716" cy="75986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Vº. Bº.</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C. ADOLFO ALBERTO SOLIS MAGANDA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Síndico Procurador</a:t>
          </a:r>
        </a:p>
      </xdr:txBody>
    </xdr:sp>
    <xdr:clientData/>
  </xdr:twoCellAnchor>
  <xdr:twoCellAnchor>
    <xdr:from>
      <xdr:col>0</xdr:col>
      <xdr:colOff>1377529</xdr:colOff>
      <xdr:row>87</xdr:row>
      <xdr:rowOff>181938</xdr:rowOff>
    </xdr:from>
    <xdr:to>
      <xdr:col>3</xdr:col>
      <xdr:colOff>26476</xdr:colOff>
      <xdr:row>92</xdr:row>
      <xdr:rowOff>10702</xdr:rowOff>
    </xdr:to>
    <xdr:sp macro="" textlink="">
      <xdr:nvSpPr>
        <xdr:cNvPr id="4" name="Text Box 8">
          <a:extLst>
            <a:ext uri="{FF2B5EF4-FFF2-40B4-BE49-F238E27FC236}">
              <a16:creationId xmlns:a16="http://schemas.microsoft.com/office/drawing/2014/main" xmlns="" id="{00000000-0008-0000-1200-000004000000}"/>
            </a:ext>
          </a:extLst>
        </xdr:cNvPr>
        <xdr:cNvSpPr txBox="1">
          <a:spLocks noChangeArrowheads="1"/>
        </xdr:cNvSpPr>
      </xdr:nvSpPr>
      <xdr:spPr bwMode="auto">
        <a:xfrm>
          <a:off x="1377529" y="17369747"/>
          <a:ext cx="3732514" cy="791966"/>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Elaboró:</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C. ALEJANDRO GOMÉZ PINZÓN</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Tesorero Municipal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53914</xdr:colOff>
      <xdr:row>37</xdr:row>
      <xdr:rowOff>27497</xdr:rowOff>
    </xdr:from>
    <xdr:to>
      <xdr:col>1</xdr:col>
      <xdr:colOff>1213090</xdr:colOff>
      <xdr:row>40</xdr:row>
      <xdr:rowOff>118534</xdr:rowOff>
    </xdr:to>
    <xdr:sp macro="" textlink="">
      <xdr:nvSpPr>
        <xdr:cNvPr id="2" name="Text Box 6">
          <a:extLst>
            <a:ext uri="{FF2B5EF4-FFF2-40B4-BE49-F238E27FC236}">
              <a16:creationId xmlns:a16="http://schemas.microsoft.com/office/drawing/2014/main" xmlns="" id="{00000000-0008-0000-1300-000002000000}"/>
            </a:ext>
          </a:extLst>
        </xdr:cNvPr>
        <xdr:cNvSpPr txBox="1">
          <a:spLocks noChangeArrowheads="1"/>
        </xdr:cNvSpPr>
      </xdr:nvSpPr>
      <xdr:spPr bwMode="auto">
        <a:xfrm>
          <a:off x="53914" y="9058275"/>
          <a:ext cx="1931959" cy="684103"/>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Autorizó:</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 C.GLAFIRA MERAZA PRUDENTE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Presidenta Municipal</a:t>
          </a:r>
        </a:p>
      </xdr:txBody>
    </xdr:sp>
    <xdr:clientData/>
  </xdr:twoCellAnchor>
  <xdr:twoCellAnchor>
    <xdr:from>
      <xdr:col>1</xdr:col>
      <xdr:colOff>939776</xdr:colOff>
      <xdr:row>37</xdr:row>
      <xdr:rowOff>35944</xdr:rowOff>
    </xdr:from>
    <xdr:to>
      <xdr:col>3</xdr:col>
      <xdr:colOff>225401</xdr:colOff>
      <xdr:row>40</xdr:row>
      <xdr:rowOff>103659</xdr:rowOff>
    </xdr:to>
    <xdr:sp macro="" textlink="">
      <xdr:nvSpPr>
        <xdr:cNvPr id="3" name="Text Box 9">
          <a:extLst>
            <a:ext uri="{FF2B5EF4-FFF2-40B4-BE49-F238E27FC236}">
              <a16:creationId xmlns:a16="http://schemas.microsoft.com/office/drawing/2014/main" xmlns="" id="{00000000-0008-0000-1300-000003000000}"/>
            </a:ext>
          </a:extLst>
        </xdr:cNvPr>
        <xdr:cNvSpPr txBox="1">
          <a:spLocks noChangeArrowheads="1"/>
        </xdr:cNvSpPr>
      </xdr:nvSpPr>
      <xdr:spPr bwMode="auto">
        <a:xfrm>
          <a:off x="1712559" y="9066722"/>
          <a:ext cx="2844021" cy="66078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Vº. Bº.</a:t>
          </a:r>
          <a:endParaRPr kumimoji="0" lang="es-MX" sz="8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ADOLFO ALBERTO SOLIS MAGANDA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Síndico Procurador</a:t>
          </a:r>
        </a:p>
      </xdr:txBody>
    </xdr:sp>
    <xdr:clientData/>
  </xdr:twoCellAnchor>
  <xdr:twoCellAnchor>
    <xdr:from>
      <xdr:col>2</xdr:col>
      <xdr:colOff>539152</xdr:colOff>
      <xdr:row>37</xdr:row>
      <xdr:rowOff>36484</xdr:rowOff>
    </xdr:from>
    <xdr:to>
      <xdr:col>4</xdr:col>
      <xdr:colOff>548137</xdr:colOff>
      <xdr:row>40</xdr:row>
      <xdr:rowOff>98387</xdr:rowOff>
    </xdr:to>
    <xdr:sp macro="" textlink="">
      <xdr:nvSpPr>
        <xdr:cNvPr id="4" name="Text Box 8">
          <a:extLst>
            <a:ext uri="{FF2B5EF4-FFF2-40B4-BE49-F238E27FC236}">
              <a16:creationId xmlns:a16="http://schemas.microsoft.com/office/drawing/2014/main" xmlns="" id="{00000000-0008-0000-1300-000004000000}"/>
            </a:ext>
          </a:extLst>
        </xdr:cNvPr>
        <xdr:cNvSpPr txBox="1">
          <a:spLocks noChangeArrowheads="1"/>
        </xdr:cNvSpPr>
      </xdr:nvSpPr>
      <xdr:spPr bwMode="auto">
        <a:xfrm>
          <a:off x="4025661" y="9067262"/>
          <a:ext cx="2012830" cy="654969"/>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Elaboró:</a:t>
          </a:r>
          <a:endParaRPr kumimoji="0" lang="es-MX" sz="8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ALEJANDRO GOMÉZ PINZÓN</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Tesorero Municipal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156819</xdr:colOff>
      <xdr:row>74</xdr:row>
      <xdr:rowOff>161621</xdr:rowOff>
    </xdr:from>
    <xdr:to>
      <xdr:col>11</xdr:col>
      <xdr:colOff>924931</xdr:colOff>
      <xdr:row>79</xdr:row>
      <xdr:rowOff>163286</xdr:rowOff>
    </xdr:to>
    <xdr:grpSp>
      <xdr:nvGrpSpPr>
        <xdr:cNvPr id="26" name="Grupo 25">
          <a:extLst>
            <a:ext uri="{FF2B5EF4-FFF2-40B4-BE49-F238E27FC236}">
              <a16:creationId xmlns:a16="http://schemas.microsoft.com/office/drawing/2014/main" xmlns="" id="{66DFC878-EFB3-4143-88B6-80A3B7BC1A33}"/>
            </a:ext>
          </a:extLst>
        </xdr:cNvPr>
        <xdr:cNvGrpSpPr/>
      </xdr:nvGrpSpPr>
      <xdr:grpSpPr>
        <a:xfrm>
          <a:off x="156819" y="34388121"/>
          <a:ext cx="13241326" cy="981379"/>
          <a:chOff x="363647" y="56397224"/>
          <a:chExt cx="13286683" cy="1059026"/>
        </a:xfrm>
      </xdr:grpSpPr>
      <xdr:sp macro="" textlink="">
        <xdr:nvSpPr>
          <xdr:cNvPr id="27" name="Text Box 6">
            <a:extLst>
              <a:ext uri="{FF2B5EF4-FFF2-40B4-BE49-F238E27FC236}">
                <a16:creationId xmlns:a16="http://schemas.microsoft.com/office/drawing/2014/main" xmlns="" id="{C0BB6E9E-3DAA-D02F-0E85-40486D53B322}"/>
              </a:ext>
            </a:extLst>
          </xdr:cNvPr>
          <xdr:cNvSpPr txBox="1">
            <a:spLocks noChangeArrowheads="1"/>
          </xdr:cNvSpPr>
        </xdr:nvSpPr>
        <xdr:spPr bwMode="auto">
          <a:xfrm>
            <a:off x="363647" y="56398282"/>
            <a:ext cx="2344173" cy="1057968"/>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Autorizó:</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0"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C. P. GLAFIRA MERAZA PRUDENTE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Presidente Municipal</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xdr:txBody>
      </xdr:sp>
      <xdr:sp macro="" textlink="">
        <xdr:nvSpPr>
          <xdr:cNvPr id="28" name="Text Box 9">
            <a:extLst>
              <a:ext uri="{FF2B5EF4-FFF2-40B4-BE49-F238E27FC236}">
                <a16:creationId xmlns:a16="http://schemas.microsoft.com/office/drawing/2014/main" xmlns="" id="{01BDB96D-A303-01D8-E8B1-62E10D501180}"/>
              </a:ext>
            </a:extLst>
          </xdr:cNvPr>
          <xdr:cNvSpPr txBox="1">
            <a:spLocks noChangeArrowheads="1"/>
          </xdr:cNvSpPr>
        </xdr:nvSpPr>
        <xdr:spPr bwMode="auto">
          <a:xfrm>
            <a:off x="2620313" y="56397224"/>
            <a:ext cx="3504716" cy="1020852"/>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Vo. Bo.</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LIC. ADOLFO SOLIS MAGANDA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Síndico Procurador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xdr:txBody>
      </xdr:sp>
      <xdr:sp macro="" textlink="">
        <xdr:nvSpPr>
          <xdr:cNvPr id="29" name="Text Box 8">
            <a:extLst>
              <a:ext uri="{FF2B5EF4-FFF2-40B4-BE49-F238E27FC236}">
                <a16:creationId xmlns:a16="http://schemas.microsoft.com/office/drawing/2014/main" xmlns="" id="{881DBAFC-6DAC-CCB0-6992-9660DA1B8974}"/>
              </a:ext>
            </a:extLst>
          </xdr:cNvPr>
          <xdr:cNvSpPr txBox="1">
            <a:spLocks noChangeArrowheads="1"/>
          </xdr:cNvSpPr>
        </xdr:nvSpPr>
        <xdr:spPr bwMode="auto">
          <a:xfrm>
            <a:off x="9018312" y="56401457"/>
            <a:ext cx="2847904" cy="101271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Elaboró:</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C. ALEJANDRO GÓMEZ PINZÓN</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Tesorero Municipal</a:t>
            </a:r>
          </a:p>
        </xdr:txBody>
      </xdr:sp>
      <xdr:sp macro="" textlink="">
        <xdr:nvSpPr>
          <xdr:cNvPr id="30" name="Text Box 8">
            <a:extLst>
              <a:ext uri="{FF2B5EF4-FFF2-40B4-BE49-F238E27FC236}">
                <a16:creationId xmlns:a16="http://schemas.microsoft.com/office/drawing/2014/main" xmlns="" id="{CC182F75-D0EA-E3B8-6E67-03D7995290E3}"/>
              </a:ext>
            </a:extLst>
          </xdr:cNvPr>
          <xdr:cNvSpPr txBox="1">
            <a:spLocks noChangeArrowheads="1"/>
          </xdr:cNvSpPr>
        </xdr:nvSpPr>
        <xdr:spPr bwMode="auto">
          <a:xfrm>
            <a:off x="11861111" y="56398279"/>
            <a:ext cx="1789219" cy="104321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Revisó:</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                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 Contralor Interno </a:t>
            </a:r>
            <a:endParaRPr kumimoji="0" lang="es-MX" sz="900" b="1" i="0" u="none" strike="noStrike" kern="0" cap="none" spc="0" normalizeH="0" baseline="0" noProof="0">
              <a:ln>
                <a:noFill/>
              </a:ln>
              <a:solidFill>
                <a:srgbClr val="00B050"/>
              </a:solidFill>
              <a:effectLst/>
              <a:uLnTx/>
              <a:uFillTx/>
              <a:latin typeface="Arial"/>
              <a:cs typeface="Arial"/>
            </a:endParaRPr>
          </a:p>
        </xdr:txBody>
      </xdr:sp>
      <xdr:sp macro="" textlink="">
        <xdr:nvSpPr>
          <xdr:cNvPr id="31" name="Text Box 8">
            <a:extLst>
              <a:ext uri="{FF2B5EF4-FFF2-40B4-BE49-F238E27FC236}">
                <a16:creationId xmlns:a16="http://schemas.microsoft.com/office/drawing/2014/main" xmlns="" id="{A7F2A34E-B799-C57A-9B3E-0EC03379D9BA}"/>
              </a:ext>
            </a:extLst>
          </xdr:cNvPr>
          <xdr:cNvSpPr txBox="1">
            <a:spLocks noChangeArrowheads="1"/>
          </xdr:cNvSpPr>
        </xdr:nvSpPr>
        <xdr:spPr bwMode="auto">
          <a:xfrm>
            <a:off x="6431967" y="56398281"/>
            <a:ext cx="2500367" cy="101271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Elaboró:</a:t>
            </a:r>
            <a:endParaRPr kumimoji="0" lang="es-MX" sz="9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ING. JORGE LUIS RENDÓN SÁNCHEZ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Director de Obras</a:t>
            </a:r>
          </a:p>
        </xdr:txBody>
      </xdr:sp>
    </xdr:grpSp>
    <xdr:clientData/>
  </xdr:twoCellAnchor>
  <xdr:twoCellAnchor editAs="oneCell">
    <xdr:from>
      <xdr:col>1</xdr:col>
      <xdr:colOff>43311</xdr:colOff>
      <xdr:row>0</xdr:row>
      <xdr:rowOff>0</xdr:rowOff>
    </xdr:from>
    <xdr:to>
      <xdr:col>2</xdr:col>
      <xdr:colOff>1199776</xdr:colOff>
      <xdr:row>7</xdr:row>
      <xdr:rowOff>55592</xdr:rowOff>
    </xdr:to>
    <xdr:pic>
      <xdr:nvPicPr>
        <xdr:cNvPr id="32" name="Imagen 31">
          <a:extLst>
            <a:ext uri="{FF2B5EF4-FFF2-40B4-BE49-F238E27FC236}">
              <a16:creationId xmlns:a16="http://schemas.microsoft.com/office/drawing/2014/main" xmlns="" id="{888F7405-0BD3-4C24-BDB3-B8BF13D0EA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736" y="0"/>
          <a:ext cx="2080390" cy="1560542"/>
        </a:xfrm>
        <a:prstGeom prst="rect">
          <a:avLst/>
        </a:prstGeom>
      </xdr:spPr>
    </xdr:pic>
    <xdr:clientData/>
  </xdr:twoCellAnchor>
  <xdr:twoCellAnchor editAs="oneCell">
    <xdr:from>
      <xdr:col>9</xdr:col>
      <xdr:colOff>82286</xdr:colOff>
      <xdr:row>0</xdr:row>
      <xdr:rowOff>8965</xdr:rowOff>
    </xdr:from>
    <xdr:to>
      <xdr:col>11</xdr:col>
      <xdr:colOff>923308</xdr:colOff>
      <xdr:row>6</xdr:row>
      <xdr:rowOff>157131</xdr:rowOff>
    </xdr:to>
    <xdr:pic>
      <xdr:nvPicPr>
        <xdr:cNvPr id="33" name="Imagen 32">
          <a:extLst>
            <a:ext uri="{FF2B5EF4-FFF2-40B4-BE49-F238E27FC236}">
              <a16:creationId xmlns:a16="http://schemas.microsoft.com/office/drawing/2014/main" xmlns="" id="{E9CB72AC-4123-4CB3-9A57-649B2C5352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26511" y="8965"/>
          <a:ext cx="2022122" cy="14054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257175</xdr:colOff>
      <xdr:row>7</xdr:row>
      <xdr:rowOff>12700</xdr:rowOff>
    </xdr:from>
    <xdr:to>
      <xdr:col>8</xdr:col>
      <xdr:colOff>762000</xdr:colOff>
      <xdr:row>14</xdr:row>
      <xdr:rowOff>76200</xdr:rowOff>
    </xdr:to>
    <xdr:sp macro="" textlink="">
      <xdr:nvSpPr>
        <xdr:cNvPr id="2" name="Texto 1">
          <a:extLst>
            <a:ext uri="{FF2B5EF4-FFF2-40B4-BE49-F238E27FC236}">
              <a16:creationId xmlns:a16="http://schemas.microsoft.com/office/drawing/2014/main" xmlns="" id="{00000000-0008-0000-0400-000002000000}"/>
            </a:ext>
          </a:extLst>
        </xdr:cNvPr>
        <xdr:cNvSpPr txBox="1">
          <a:spLocks noChangeArrowheads="1"/>
        </xdr:cNvSpPr>
      </xdr:nvSpPr>
      <xdr:spPr bwMode="auto">
        <a:xfrm>
          <a:off x="257175" y="2787650"/>
          <a:ext cx="10918825" cy="1974850"/>
        </a:xfrm>
        <a:prstGeom prst="rect">
          <a:avLst/>
        </a:prstGeom>
        <a:solidFill>
          <a:srgbClr val="FFFFFF"/>
        </a:solidFill>
        <a:ln w="1">
          <a:solidFill>
            <a:srgbClr val="FFFFFF"/>
          </a:solidFill>
          <a:miter lim="800000"/>
          <a:headEnd/>
          <a:tailEnd/>
        </a:ln>
      </xdr:spPr>
      <xdr:txBody>
        <a:bodyPr vertOverflow="clip" wrap="square" lIns="36576" tIns="27432" rIns="36576" bIns="0" anchor="t" upright="1"/>
        <a:lstStyle/>
        <a:p>
          <a:pPr algn="just" rtl="0">
            <a:lnSpc>
              <a:spcPts val="2000"/>
            </a:lnSpc>
            <a:defRPr sz="1000"/>
          </a:pPr>
          <a:endParaRPr lang="es-ES" sz="1600" b="0" i="0" strike="noStrike">
            <a:solidFill>
              <a:srgbClr val="000000"/>
            </a:solidFill>
            <a:latin typeface="SimSun"/>
            <a:ea typeface="SimSun"/>
          </a:endParaRPr>
        </a:p>
        <a:p>
          <a:pPr algn="just" rtl="0">
            <a:lnSpc>
              <a:spcPts val="2000"/>
            </a:lnSpc>
            <a:defRPr sz="1000"/>
          </a:pPr>
          <a:r>
            <a:rPr lang="es-ES" sz="1600" b="0" i="0" strike="noStrike">
              <a:solidFill>
                <a:srgbClr val="000000"/>
              </a:solidFill>
              <a:latin typeface="SimSun"/>
              <a:ea typeface="SimSun"/>
            </a:rPr>
            <a:t>DE CONFORMIDAD A LOS ARTICULOS 65  FRACCION II Y 150 DE LA LEY ORGANICA DEL MUNICIPIO LIBRE EN VIGOR, LA L.</a:t>
          </a:r>
          <a:r>
            <a:rPr lang="es-ES" sz="1600" b="0" i="0" u="sng" strike="noStrike">
              <a:solidFill>
                <a:srgbClr val="000000"/>
              </a:solidFill>
              <a:latin typeface="SimSun"/>
              <a:ea typeface="SimSun"/>
            </a:rPr>
            <a:t>C.</a:t>
          </a:r>
          <a:r>
            <a:rPr lang="es-ES" sz="1600" b="0" i="0" u="sng" strike="noStrike" baseline="0">
              <a:solidFill>
                <a:srgbClr val="000000"/>
              </a:solidFill>
              <a:latin typeface="SimSun"/>
              <a:ea typeface="SimSun"/>
            </a:rPr>
            <a:t> GLAFIRA MERAZA PRUDENTE,</a:t>
          </a:r>
          <a:r>
            <a:rPr lang="es-ES" sz="1600" b="0" i="0" strike="noStrike">
              <a:solidFill>
                <a:srgbClr val="000000"/>
              </a:solidFill>
              <a:latin typeface="SimSun"/>
              <a:ea typeface="SimSun"/>
            </a:rPr>
            <a:t> PRESIDENTA MUNICIPAL CONSTITUCIONAL DEL MUNICIPIO DE </a:t>
          </a:r>
          <a:r>
            <a:rPr lang="es-ES" sz="1600" b="0" i="0" u="sng" strike="noStrike">
              <a:solidFill>
                <a:srgbClr val="000000"/>
              </a:solidFill>
              <a:latin typeface="SimSun"/>
              <a:ea typeface="SimSun"/>
            </a:rPr>
            <a:t>BENITO JUAREZ, GUERRERO,</a:t>
          </a:r>
          <a:r>
            <a:rPr lang="es-ES" sz="1600" b="0" i="0" strike="noStrike">
              <a:solidFill>
                <a:srgbClr val="000000"/>
              </a:solidFill>
              <a:latin typeface="SimSun"/>
              <a:ea typeface="SimSun"/>
            </a:rPr>
            <a:t> A SUS HABITANTES HACE SABER:</a:t>
          </a:r>
        </a:p>
        <a:p>
          <a:pPr algn="just" rtl="0">
            <a:lnSpc>
              <a:spcPts val="2000"/>
            </a:lnSpc>
            <a:defRPr sz="1000"/>
          </a:pPr>
          <a:endParaRPr lang="es-ES" sz="1600" b="0" i="0" strike="noStrike">
            <a:solidFill>
              <a:srgbClr val="000000"/>
            </a:solidFill>
            <a:latin typeface="SimSun"/>
            <a:ea typeface="SimSun"/>
          </a:endParaRPr>
        </a:p>
        <a:p>
          <a:pPr algn="just" rtl="0">
            <a:lnSpc>
              <a:spcPts val="2000"/>
            </a:lnSpc>
            <a:defRPr sz="1000"/>
          </a:pPr>
          <a:r>
            <a:rPr lang="es-ES" sz="1600" b="0" i="0" strike="noStrike">
              <a:solidFill>
                <a:srgbClr val="000000"/>
              </a:solidFill>
              <a:latin typeface="SimSun"/>
              <a:ea typeface="SimSun"/>
            </a:rPr>
            <a:t>QUE EL CABILDO MUNICIPAL, EN NOMBRE DEL PUEBLO QUE REPRESENTA, SE HA PERMITIDO EMITIR EL ACUERDO DE APROBACION DEL PRESUPUESTO DE EGRESOS PARA EL EJERCICIO FISCAL DEL 2023.</a:t>
          </a:r>
        </a:p>
      </xdr:txBody>
    </xdr:sp>
    <xdr:clientData/>
  </xdr:twoCellAnchor>
  <xdr:twoCellAnchor>
    <xdr:from>
      <xdr:col>0</xdr:col>
      <xdr:colOff>266700</xdr:colOff>
      <xdr:row>15</xdr:row>
      <xdr:rowOff>114300</xdr:rowOff>
    </xdr:from>
    <xdr:to>
      <xdr:col>8</xdr:col>
      <xdr:colOff>749300</xdr:colOff>
      <xdr:row>18</xdr:row>
      <xdr:rowOff>38100</xdr:rowOff>
    </xdr:to>
    <xdr:sp macro="" textlink="">
      <xdr:nvSpPr>
        <xdr:cNvPr id="3" name="Texto 2">
          <a:extLst>
            <a:ext uri="{FF2B5EF4-FFF2-40B4-BE49-F238E27FC236}">
              <a16:creationId xmlns:a16="http://schemas.microsoft.com/office/drawing/2014/main" xmlns="" id="{00000000-0008-0000-0400-000003000000}"/>
            </a:ext>
          </a:extLst>
        </xdr:cNvPr>
        <xdr:cNvSpPr txBox="1">
          <a:spLocks noChangeArrowheads="1"/>
        </xdr:cNvSpPr>
      </xdr:nvSpPr>
      <xdr:spPr bwMode="auto">
        <a:xfrm>
          <a:off x="266700" y="5073650"/>
          <a:ext cx="10896600" cy="933450"/>
        </a:xfrm>
        <a:prstGeom prst="rect">
          <a:avLst/>
        </a:prstGeom>
        <a:solidFill>
          <a:srgbClr val="FFFFFF"/>
        </a:solidFill>
        <a:ln w="1">
          <a:solidFill>
            <a:srgbClr val="FFFFFF"/>
          </a:solidFill>
          <a:miter lim="800000"/>
          <a:headEnd/>
          <a:tailEnd/>
        </a:ln>
      </xdr:spPr>
      <xdr:txBody>
        <a:bodyPr vertOverflow="clip" wrap="square" lIns="36576" tIns="27432" rIns="36576" bIns="0" anchor="t" upright="1"/>
        <a:lstStyle/>
        <a:p>
          <a:pPr algn="just" rtl="0">
            <a:lnSpc>
              <a:spcPts val="1900"/>
            </a:lnSpc>
            <a:defRPr sz="1000"/>
          </a:pPr>
          <a:endParaRPr lang="es-ES" sz="1600" b="0" i="0" strike="noStrike">
            <a:solidFill>
              <a:srgbClr val="000000"/>
            </a:solidFill>
            <a:latin typeface="SimSun"/>
            <a:ea typeface="SimSun"/>
          </a:endParaRPr>
        </a:p>
        <a:p>
          <a:pPr algn="just" rtl="0">
            <a:lnSpc>
              <a:spcPts val="1900"/>
            </a:lnSpc>
            <a:defRPr sz="1000"/>
          </a:pPr>
          <a:r>
            <a:rPr lang="es-ES" sz="1600" b="0" i="0" strike="noStrike">
              <a:solidFill>
                <a:srgbClr val="000000"/>
              </a:solidFill>
              <a:latin typeface="SimSun"/>
              <a:ea typeface="SimSun"/>
            </a:rPr>
            <a:t>EL EJERCICIO Y CONTROL DEL GASTO PUBLICO MUNICIPAL Y DE LAS EROGACIONES DEL PRESUPUESTO DE EGRESOS PARA EL EJERCICIO FISCAL 2023 SE SUJETARA A LAS DISPOSICIONES LEGALES APLICABLES A EN MATERIA.</a:t>
          </a:r>
        </a:p>
      </xdr:txBody>
    </xdr:sp>
    <xdr:clientData/>
  </xdr:twoCellAnchor>
  <xdr:twoCellAnchor>
    <xdr:from>
      <xdr:col>0</xdr:col>
      <xdr:colOff>219075</xdr:colOff>
      <xdr:row>19</xdr:row>
      <xdr:rowOff>76200</xdr:rowOff>
    </xdr:from>
    <xdr:to>
      <xdr:col>8</xdr:col>
      <xdr:colOff>723900</xdr:colOff>
      <xdr:row>23</xdr:row>
      <xdr:rowOff>266700</xdr:rowOff>
    </xdr:to>
    <xdr:sp macro="" textlink="">
      <xdr:nvSpPr>
        <xdr:cNvPr id="4" name="Texto 3">
          <a:extLst>
            <a:ext uri="{FF2B5EF4-FFF2-40B4-BE49-F238E27FC236}">
              <a16:creationId xmlns:a16="http://schemas.microsoft.com/office/drawing/2014/main" xmlns="" id="{00000000-0008-0000-0400-000004000000}"/>
            </a:ext>
          </a:extLst>
        </xdr:cNvPr>
        <xdr:cNvSpPr txBox="1">
          <a:spLocks noChangeArrowheads="1"/>
        </xdr:cNvSpPr>
      </xdr:nvSpPr>
      <xdr:spPr bwMode="auto">
        <a:xfrm>
          <a:off x="219075" y="6318250"/>
          <a:ext cx="10918825" cy="1282700"/>
        </a:xfrm>
        <a:prstGeom prst="rect">
          <a:avLst/>
        </a:prstGeom>
        <a:solidFill>
          <a:srgbClr val="FFFFFF"/>
        </a:solidFill>
        <a:ln w="1">
          <a:solidFill>
            <a:srgbClr val="FFFFFF"/>
          </a:solidFill>
          <a:miter lim="800000"/>
          <a:headEnd/>
          <a:tailEnd/>
        </a:ln>
      </xdr:spPr>
      <xdr:txBody>
        <a:bodyPr vertOverflow="clip" wrap="square" lIns="36576" tIns="27432" rIns="36576" bIns="0" anchor="t" upright="1"/>
        <a:lstStyle/>
        <a:p>
          <a:pPr algn="just" rtl="0">
            <a:lnSpc>
              <a:spcPts val="2000"/>
            </a:lnSpc>
            <a:defRPr sz="1000"/>
          </a:pPr>
          <a:endParaRPr lang="es-ES" sz="1600" b="0" i="0" strike="noStrike">
            <a:solidFill>
              <a:srgbClr val="000000"/>
            </a:solidFill>
            <a:latin typeface="SimSun"/>
            <a:ea typeface="SimSun"/>
          </a:endParaRPr>
        </a:p>
        <a:p>
          <a:pPr algn="just" rtl="0">
            <a:lnSpc>
              <a:spcPts val="2000"/>
            </a:lnSpc>
            <a:defRPr sz="1000"/>
          </a:pPr>
          <a:r>
            <a:rPr lang="es-ES" sz="1600" b="0" i="0" strike="noStrike">
              <a:solidFill>
                <a:srgbClr val="000000"/>
              </a:solidFill>
              <a:latin typeface="SimSun"/>
              <a:ea typeface="SimSun"/>
            </a:rPr>
            <a:t>EL GASTO PUBLICO PREVISTO PARA EL EJERCICIO FISCAL 2023 ASCIENDE A LA CANTIDAD DE </a:t>
          </a:r>
          <a:r>
            <a:rPr lang="es-ES" sz="1600" b="1" i="0" strike="noStrike">
              <a:solidFill>
                <a:sysClr val="windowText" lastClr="000000"/>
              </a:solidFill>
              <a:latin typeface="SimSun"/>
              <a:ea typeface="SimSun"/>
            </a:rPr>
            <a:t>$83</a:t>
          </a:r>
          <a:r>
            <a:rPr lang="es-ES" sz="1600" b="1" i="0" u="sng" strike="noStrike">
              <a:solidFill>
                <a:sysClr val="windowText" lastClr="000000"/>
              </a:solidFill>
              <a:latin typeface="SimSun"/>
              <a:ea typeface="SimSun"/>
            </a:rPr>
            <a:t>,706,543.12 (</a:t>
          </a:r>
          <a:r>
            <a:rPr lang="es-ES" sz="1600" b="1" i="0" u="sng" strike="noStrike">
              <a:solidFill>
                <a:sysClr val="windowText" lastClr="000000"/>
              </a:solidFill>
              <a:effectLst/>
              <a:latin typeface="SimSun" panose="02010600030101010101" pitchFamily="2" charset="-122"/>
              <a:ea typeface="SimSun" panose="02010600030101010101" pitchFamily="2" charset="-122"/>
              <a:cs typeface="+mn-cs"/>
            </a:rPr>
            <a:t>OCHENTA</a:t>
          </a:r>
          <a:r>
            <a:rPr lang="es-ES" sz="1600" b="1" i="0" u="sng" strike="noStrike" baseline="0">
              <a:solidFill>
                <a:sysClr val="windowText" lastClr="000000"/>
              </a:solidFill>
              <a:effectLst/>
              <a:latin typeface="SimSun" panose="02010600030101010101" pitchFamily="2" charset="-122"/>
              <a:ea typeface="SimSun" panose="02010600030101010101" pitchFamily="2" charset="-122"/>
              <a:cs typeface="+mn-cs"/>
            </a:rPr>
            <a:t> Y TRES MILLONES SETECIENTOS SEIS MIL QUINIENTOS CUARENTA Y TRES PESOS 12/</a:t>
          </a:r>
          <a:r>
            <a:rPr lang="es-ES" sz="1600" b="1" i="0" u="sng">
              <a:solidFill>
                <a:sysClr val="windowText" lastClr="000000"/>
              </a:solidFill>
              <a:effectLst/>
              <a:latin typeface="SimSun" panose="02010600030101010101" pitchFamily="2" charset="-122"/>
              <a:ea typeface="SimSun" panose="02010600030101010101" pitchFamily="2" charset="-122"/>
              <a:cs typeface="+mn-cs"/>
            </a:rPr>
            <a:t>100 </a:t>
          </a:r>
          <a:r>
            <a:rPr lang="es-ES" sz="1600" b="1" i="0" u="sng">
              <a:effectLst/>
              <a:latin typeface="SimSun" panose="02010600030101010101" pitchFamily="2" charset="-122"/>
              <a:ea typeface="SimSun" panose="02010600030101010101" pitchFamily="2" charset="-122"/>
              <a:cs typeface="+mn-cs"/>
            </a:rPr>
            <a:t>M.N.)</a:t>
          </a:r>
          <a:r>
            <a:rPr lang="es-ES" sz="1600" b="0" i="0" strike="noStrike">
              <a:solidFill>
                <a:srgbClr val="000000"/>
              </a:solidFill>
              <a:latin typeface="SimSun"/>
              <a:ea typeface="SimSun"/>
            </a:rPr>
            <a:t>,EL CUAL SE EJERCERA DE CONFORMIDAD CON LAS ASIGNACIONES APROBADAS EN EL PRESUPUESTO DE EGRESOS Y DE ACUERDO A LA CLASIFICACION SIGUIENTE:</a:t>
          </a:r>
        </a:p>
      </xdr:txBody>
    </xdr:sp>
    <xdr:clientData/>
  </xdr:twoCellAnchor>
  <xdr:twoCellAnchor editAs="oneCell">
    <xdr:from>
      <xdr:col>0</xdr:col>
      <xdr:colOff>79375</xdr:colOff>
      <xdr:row>0</xdr:row>
      <xdr:rowOff>95250</xdr:rowOff>
    </xdr:from>
    <xdr:to>
      <xdr:col>1</xdr:col>
      <xdr:colOff>879929</xdr:colOff>
      <xdr:row>3</xdr:row>
      <xdr:rowOff>196738</xdr:rowOff>
    </xdr:to>
    <xdr:pic>
      <xdr:nvPicPr>
        <xdr:cNvPr id="5" name="Picture 1" descr="Picture">
          <a:extLst>
            <a:ext uri="{FF2B5EF4-FFF2-40B4-BE49-F238E27FC236}">
              <a16:creationId xmlns:a16="http://schemas.microsoft.com/office/drawing/2014/main" xmlns="" id="{C0179182-A391-4DF7-9BBE-0EACA8B707C8}"/>
            </a:ext>
          </a:extLst>
        </xdr:cNvPr>
        <xdr:cNvPicPr>
          <a:picLocks noChangeAspect="1"/>
        </xdr:cNvPicPr>
      </xdr:nvPicPr>
      <xdr:blipFill>
        <a:blip xmlns:r="http://schemas.openxmlformats.org/officeDocument/2006/relationships" r:embed="rId1"/>
        <a:stretch>
          <a:fillRect/>
        </a:stretch>
      </xdr:blipFill>
      <xdr:spPr>
        <a:xfrm>
          <a:off x="79375" y="95250"/>
          <a:ext cx="2054679" cy="926988"/>
        </a:xfrm>
        <a:prstGeom prst="rect">
          <a:avLst/>
        </a:prstGeom>
      </xdr:spPr>
    </xdr:pic>
    <xdr:clientData/>
  </xdr:twoCellAnchor>
  <xdr:twoCellAnchor editAs="oneCell">
    <xdr:from>
      <xdr:col>7</xdr:col>
      <xdr:colOff>269875</xdr:colOff>
      <xdr:row>0</xdr:row>
      <xdr:rowOff>158750</xdr:rowOff>
    </xdr:from>
    <xdr:to>
      <xdr:col>8</xdr:col>
      <xdr:colOff>837013</xdr:colOff>
      <xdr:row>3</xdr:row>
      <xdr:rowOff>238126</xdr:rowOff>
    </xdr:to>
    <xdr:pic>
      <xdr:nvPicPr>
        <xdr:cNvPr id="6" name="Picture 1" descr="Picture">
          <a:extLst>
            <a:ext uri="{FF2B5EF4-FFF2-40B4-BE49-F238E27FC236}">
              <a16:creationId xmlns:a16="http://schemas.microsoft.com/office/drawing/2014/main" xmlns="" id="{9997DF45-B1C4-44BC-B3EF-92D4212F30D8}"/>
            </a:ext>
          </a:extLst>
        </xdr:cNvPr>
        <xdr:cNvPicPr>
          <a:picLocks noChangeAspect="1"/>
        </xdr:cNvPicPr>
      </xdr:nvPicPr>
      <xdr:blipFill>
        <a:blip xmlns:r="http://schemas.openxmlformats.org/officeDocument/2006/relationships" r:embed="rId2"/>
        <a:stretch>
          <a:fillRect/>
        </a:stretch>
      </xdr:blipFill>
      <xdr:spPr>
        <a:xfrm>
          <a:off x="9048750" y="158750"/>
          <a:ext cx="1821263" cy="9048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444500</xdr:colOff>
      <xdr:row>0</xdr:row>
      <xdr:rowOff>95250</xdr:rowOff>
    </xdr:from>
    <xdr:to>
      <xdr:col>0</xdr:col>
      <xdr:colOff>1303923</xdr:colOff>
      <xdr:row>4</xdr:row>
      <xdr:rowOff>5094</xdr:rowOff>
    </xdr:to>
    <xdr:pic>
      <xdr:nvPicPr>
        <xdr:cNvPr id="2" name="1 Imagen" descr="Gobierno Municipal de Benito Juarez GUERRERO 2021 - 2024.png">
          <a:extLst>
            <a:ext uri="{FF2B5EF4-FFF2-40B4-BE49-F238E27FC236}">
              <a16:creationId xmlns:a16="http://schemas.microsoft.com/office/drawing/2014/main" xmlns="" id="{00000000-0008-0000-1400-000002000000}"/>
            </a:ext>
          </a:extLst>
        </xdr:cNvPr>
        <xdr:cNvPicPr/>
      </xdr:nvPicPr>
      <xdr:blipFill>
        <a:blip xmlns:r="http://schemas.openxmlformats.org/officeDocument/2006/relationships" r:embed="rId1"/>
        <a:stretch>
          <a:fillRect/>
        </a:stretch>
      </xdr:blipFill>
      <xdr:spPr>
        <a:xfrm>
          <a:off x="444500" y="95250"/>
          <a:ext cx="859423" cy="830594"/>
        </a:xfrm>
        <a:prstGeom prst="rect">
          <a:avLst/>
        </a:prstGeom>
      </xdr:spPr>
    </xdr:pic>
    <xdr:clientData/>
  </xdr:twoCellAnchor>
  <xdr:twoCellAnchor editAs="oneCell">
    <xdr:from>
      <xdr:col>0</xdr:col>
      <xdr:colOff>476250</xdr:colOff>
      <xdr:row>49</xdr:row>
      <xdr:rowOff>63500</xdr:rowOff>
    </xdr:from>
    <xdr:to>
      <xdr:col>1</xdr:col>
      <xdr:colOff>18048</xdr:colOff>
      <xdr:row>52</xdr:row>
      <xdr:rowOff>163844</xdr:rowOff>
    </xdr:to>
    <xdr:pic>
      <xdr:nvPicPr>
        <xdr:cNvPr id="3" name="1 Imagen" descr="Gobierno Municipal de Benito Juarez GUERRERO 2021 - 2024.png">
          <a:extLst>
            <a:ext uri="{FF2B5EF4-FFF2-40B4-BE49-F238E27FC236}">
              <a16:creationId xmlns:a16="http://schemas.microsoft.com/office/drawing/2014/main" xmlns="" id="{00000000-0008-0000-1400-000003000000}"/>
            </a:ext>
          </a:extLst>
        </xdr:cNvPr>
        <xdr:cNvPicPr/>
      </xdr:nvPicPr>
      <xdr:blipFill>
        <a:blip xmlns:r="http://schemas.openxmlformats.org/officeDocument/2006/relationships" r:embed="rId1"/>
        <a:stretch>
          <a:fillRect/>
        </a:stretch>
      </xdr:blipFill>
      <xdr:spPr>
        <a:xfrm>
          <a:off x="476250" y="9683750"/>
          <a:ext cx="859423" cy="830594"/>
        </a:xfrm>
        <a:prstGeom prst="rect">
          <a:avLst/>
        </a:prstGeom>
      </xdr:spPr>
    </xdr:pic>
    <xdr:clientData/>
  </xdr:twoCellAnchor>
  <xdr:twoCellAnchor editAs="oneCell">
    <xdr:from>
      <xdr:col>0</xdr:col>
      <xdr:colOff>412750</xdr:colOff>
      <xdr:row>98</xdr:row>
      <xdr:rowOff>47625</xdr:rowOff>
    </xdr:from>
    <xdr:to>
      <xdr:col>0</xdr:col>
      <xdr:colOff>1272173</xdr:colOff>
      <xdr:row>101</xdr:row>
      <xdr:rowOff>147969</xdr:rowOff>
    </xdr:to>
    <xdr:pic>
      <xdr:nvPicPr>
        <xdr:cNvPr id="4" name="1 Imagen" descr="Gobierno Municipal de Benito Juarez GUERRERO 2021 - 2024.png">
          <a:extLst>
            <a:ext uri="{FF2B5EF4-FFF2-40B4-BE49-F238E27FC236}">
              <a16:creationId xmlns:a16="http://schemas.microsoft.com/office/drawing/2014/main" xmlns="" id="{00000000-0008-0000-1400-000004000000}"/>
            </a:ext>
          </a:extLst>
        </xdr:cNvPr>
        <xdr:cNvPicPr/>
      </xdr:nvPicPr>
      <xdr:blipFill>
        <a:blip xmlns:r="http://schemas.openxmlformats.org/officeDocument/2006/relationships" r:embed="rId1"/>
        <a:stretch>
          <a:fillRect/>
        </a:stretch>
      </xdr:blipFill>
      <xdr:spPr>
        <a:xfrm>
          <a:off x="412750" y="19288125"/>
          <a:ext cx="859423" cy="830594"/>
        </a:xfrm>
        <a:prstGeom prst="rect">
          <a:avLst/>
        </a:prstGeom>
      </xdr:spPr>
    </xdr:pic>
    <xdr:clientData/>
  </xdr:twoCellAnchor>
  <xdr:twoCellAnchor editAs="oneCell">
    <xdr:from>
      <xdr:col>0</xdr:col>
      <xdr:colOff>460375</xdr:colOff>
      <xdr:row>147</xdr:row>
      <xdr:rowOff>47625</xdr:rowOff>
    </xdr:from>
    <xdr:to>
      <xdr:col>1</xdr:col>
      <xdr:colOff>2173</xdr:colOff>
      <xdr:row>150</xdr:row>
      <xdr:rowOff>147969</xdr:rowOff>
    </xdr:to>
    <xdr:pic>
      <xdr:nvPicPr>
        <xdr:cNvPr id="5" name="1 Imagen" descr="Gobierno Municipal de Benito Juarez GUERRERO 2021 - 2024.png">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1"/>
        <a:stretch>
          <a:fillRect/>
        </a:stretch>
      </xdr:blipFill>
      <xdr:spPr>
        <a:xfrm>
          <a:off x="460375" y="28908375"/>
          <a:ext cx="859423" cy="830594"/>
        </a:xfrm>
        <a:prstGeom prst="rect">
          <a:avLst/>
        </a:prstGeom>
      </xdr:spPr>
    </xdr:pic>
    <xdr:clientData/>
  </xdr:twoCellAnchor>
  <xdr:twoCellAnchor editAs="oneCell">
    <xdr:from>
      <xdr:col>0</xdr:col>
      <xdr:colOff>444500</xdr:colOff>
      <xdr:row>196</xdr:row>
      <xdr:rowOff>47625</xdr:rowOff>
    </xdr:from>
    <xdr:to>
      <xdr:col>0</xdr:col>
      <xdr:colOff>1303923</xdr:colOff>
      <xdr:row>199</xdr:row>
      <xdr:rowOff>147969</xdr:rowOff>
    </xdr:to>
    <xdr:pic>
      <xdr:nvPicPr>
        <xdr:cNvPr id="6" name="1 Imagen" descr="Gobierno Municipal de Benito Juarez GUERRERO 2021 - 2024.png">
          <a:extLst>
            <a:ext uri="{FF2B5EF4-FFF2-40B4-BE49-F238E27FC236}">
              <a16:creationId xmlns:a16="http://schemas.microsoft.com/office/drawing/2014/main" xmlns="" id="{00000000-0008-0000-1400-000006000000}"/>
            </a:ext>
          </a:extLst>
        </xdr:cNvPr>
        <xdr:cNvPicPr/>
      </xdr:nvPicPr>
      <xdr:blipFill>
        <a:blip xmlns:r="http://schemas.openxmlformats.org/officeDocument/2006/relationships" r:embed="rId1"/>
        <a:stretch>
          <a:fillRect/>
        </a:stretch>
      </xdr:blipFill>
      <xdr:spPr>
        <a:xfrm>
          <a:off x="444500" y="38528625"/>
          <a:ext cx="859423" cy="830594"/>
        </a:xfrm>
        <a:prstGeom prst="rect">
          <a:avLst/>
        </a:prstGeom>
      </xdr:spPr>
    </xdr:pic>
    <xdr:clientData/>
  </xdr:twoCellAnchor>
  <xdr:twoCellAnchor editAs="oneCell">
    <xdr:from>
      <xdr:col>0</xdr:col>
      <xdr:colOff>444500</xdr:colOff>
      <xdr:row>246</xdr:row>
      <xdr:rowOff>95250</xdr:rowOff>
    </xdr:from>
    <xdr:to>
      <xdr:col>0</xdr:col>
      <xdr:colOff>1303923</xdr:colOff>
      <xdr:row>250</xdr:row>
      <xdr:rowOff>5094</xdr:rowOff>
    </xdr:to>
    <xdr:pic>
      <xdr:nvPicPr>
        <xdr:cNvPr id="7" name="1 Imagen" descr="Gobierno Municipal de Benito Juarez GUERRERO 2021 - 2024.png">
          <a:extLst>
            <a:ext uri="{FF2B5EF4-FFF2-40B4-BE49-F238E27FC236}">
              <a16:creationId xmlns:a16="http://schemas.microsoft.com/office/drawing/2014/main" xmlns="" id="{00000000-0008-0000-1400-000007000000}"/>
            </a:ext>
          </a:extLst>
        </xdr:cNvPr>
        <xdr:cNvPicPr/>
      </xdr:nvPicPr>
      <xdr:blipFill>
        <a:blip xmlns:r="http://schemas.openxmlformats.org/officeDocument/2006/relationships" r:embed="rId1"/>
        <a:stretch>
          <a:fillRect/>
        </a:stretch>
      </xdr:blipFill>
      <xdr:spPr>
        <a:xfrm>
          <a:off x="444500" y="48387000"/>
          <a:ext cx="859423" cy="830594"/>
        </a:xfrm>
        <a:prstGeom prst="rect">
          <a:avLst/>
        </a:prstGeom>
      </xdr:spPr>
    </xdr:pic>
    <xdr:clientData/>
  </xdr:twoCellAnchor>
  <xdr:twoCellAnchor editAs="oneCell">
    <xdr:from>
      <xdr:col>0</xdr:col>
      <xdr:colOff>444500</xdr:colOff>
      <xdr:row>296</xdr:row>
      <xdr:rowOff>63500</xdr:rowOff>
    </xdr:from>
    <xdr:to>
      <xdr:col>0</xdr:col>
      <xdr:colOff>1303923</xdr:colOff>
      <xdr:row>299</xdr:row>
      <xdr:rowOff>163844</xdr:rowOff>
    </xdr:to>
    <xdr:pic>
      <xdr:nvPicPr>
        <xdr:cNvPr id="8" name="1 Imagen" descr="Gobierno Municipal de Benito Juarez GUERRERO 2021 - 2024.png">
          <a:extLst>
            <a:ext uri="{FF2B5EF4-FFF2-40B4-BE49-F238E27FC236}">
              <a16:creationId xmlns:a16="http://schemas.microsoft.com/office/drawing/2014/main" xmlns="" id="{00000000-0008-0000-1400-000008000000}"/>
            </a:ext>
          </a:extLst>
        </xdr:cNvPr>
        <xdr:cNvPicPr/>
      </xdr:nvPicPr>
      <xdr:blipFill>
        <a:blip xmlns:r="http://schemas.openxmlformats.org/officeDocument/2006/relationships" r:embed="rId1"/>
        <a:stretch>
          <a:fillRect/>
        </a:stretch>
      </xdr:blipFill>
      <xdr:spPr>
        <a:xfrm>
          <a:off x="444500" y="58166000"/>
          <a:ext cx="859423" cy="830594"/>
        </a:xfrm>
        <a:prstGeom prst="rect">
          <a:avLst/>
        </a:prstGeom>
      </xdr:spPr>
    </xdr:pic>
    <xdr:clientData/>
  </xdr:twoCellAnchor>
  <xdr:twoCellAnchor editAs="oneCell">
    <xdr:from>
      <xdr:col>0</xdr:col>
      <xdr:colOff>428625</xdr:colOff>
      <xdr:row>345</xdr:row>
      <xdr:rowOff>63500</xdr:rowOff>
    </xdr:from>
    <xdr:to>
      <xdr:col>0</xdr:col>
      <xdr:colOff>1288048</xdr:colOff>
      <xdr:row>348</xdr:row>
      <xdr:rowOff>163844</xdr:rowOff>
    </xdr:to>
    <xdr:pic>
      <xdr:nvPicPr>
        <xdr:cNvPr id="9" name="1 Imagen" descr="Gobierno Municipal de Benito Juarez GUERRERO 2021 - 2024.png">
          <a:extLst>
            <a:ext uri="{FF2B5EF4-FFF2-40B4-BE49-F238E27FC236}">
              <a16:creationId xmlns:a16="http://schemas.microsoft.com/office/drawing/2014/main" xmlns="" id="{00000000-0008-0000-1400-000009000000}"/>
            </a:ext>
          </a:extLst>
        </xdr:cNvPr>
        <xdr:cNvPicPr/>
      </xdr:nvPicPr>
      <xdr:blipFill>
        <a:blip xmlns:r="http://schemas.openxmlformats.org/officeDocument/2006/relationships" r:embed="rId1"/>
        <a:stretch>
          <a:fillRect/>
        </a:stretch>
      </xdr:blipFill>
      <xdr:spPr>
        <a:xfrm>
          <a:off x="428625" y="67786250"/>
          <a:ext cx="859423" cy="830594"/>
        </a:xfrm>
        <a:prstGeom prst="rect">
          <a:avLst/>
        </a:prstGeom>
      </xdr:spPr>
    </xdr:pic>
    <xdr:clientData/>
  </xdr:twoCellAnchor>
  <xdr:twoCellAnchor editAs="oneCell">
    <xdr:from>
      <xdr:col>0</xdr:col>
      <xdr:colOff>460375</xdr:colOff>
      <xdr:row>394</xdr:row>
      <xdr:rowOff>79375</xdr:rowOff>
    </xdr:from>
    <xdr:to>
      <xdr:col>1</xdr:col>
      <xdr:colOff>2173</xdr:colOff>
      <xdr:row>397</xdr:row>
      <xdr:rowOff>179719</xdr:rowOff>
    </xdr:to>
    <xdr:pic>
      <xdr:nvPicPr>
        <xdr:cNvPr id="10" name="1 Imagen" descr="Gobierno Municipal de Benito Juarez GUERRERO 2021 - 2024.png">
          <a:extLst>
            <a:ext uri="{FF2B5EF4-FFF2-40B4-BE49-F238E27FC236}">
              <a16:creationId xmlns:a16="http://schemas.microsoft.com/office/drawing/2014/main" xmlns="" id="{00000000-0008-0000-1400-00000A000000}"/>
            </a:ext>
          </a:extLst>
        </xdr:cNvPr>
        <xdr:cNvPicPr/>
      </xdr:nvPicPr>
      <xdr:blipFill>
        <a:blip xmlns:r="http://schemas.openxmlformats.org/officeDocument/2006/relationships" r:embed="rId1"/>
        <a:stretch>
          <a:fillRect/>
        </a:stretch>
      </xdr:blipFill>
      <xdr:spPr>
        <a:xfrm>
          <a:off x="460375" y="77422375"/>
          <a:ext cx="859423" cy="830594"/>
        </a:xfrm>
        <a:prstGeom prst="rect">
          <a:avLst/>
        </a:prstGeom>
      </xdr:spPr>
    </xdr:pic>
    <xdr:clientData/>
  </xdr:twoCellAnchor>
  <xdr:twoCellAnchor editAs="oneCell">
    <xdr:from>
      <xdr:col>0</xdr:col>
      <xdr:colOff>444500</xdr:colOff>
      <xdr:row>443</xdr:row>
      <xdr:rowOff>0</xdr:rowOff>
    </xdr:from>
    <xdr:to>
      <xdr:col>0</xdr:col>
      <xdr:colOff>1303923</xdr:colOff>
      <xdr:row>446</xdr:row>
      <xdr:rowOff>100344</xdr:rowOff>
    </xdr:to>
    <xdr:pic>
      <xdr:nvPicPr>
        <xdr:cNvPr id="11" name="1 Imagen" descr="Gobierno Municipal de Benito Juarez GUERRERO 2021 - 2024.png">
          <a:extLst>
            <a:ext uri="{FF2B5EF4-FFF2-40B4-BE49-F238E27FC236}">
              <a16:creationId xmlns:a16="http://schemas.microsoft.com/office/drawing/2014/main" xmlns="" id="{00000000-0008-0000-1400-00000B000000}"/>
            </a:ext>
          </a:extLst>
        </xdr:cNvPr>
        <xdr:cNvPicPr/>
      </xdr:nvPicPr>
      <xdr:blipFill>
        <a:blip xmlns:r="http://schemas.openxmlformats.org/officeDocument/2006/relationships" r:embed="rId1"/>
        <a:stretch>
          <a:fillRect/>
        </a:stretch>
      </xdr:blipFill>
      <xdr:spPr>
        <a:xfrm>
          <a:off x="444500" y="87042625"/>
          <a:ext cx="859423" cy="830594"/>
        </a:xfrm>
        <a:prstGeom prst="rect">
          <a:avLst/>
        </a:prstGeom>
      </xdr:spPr>
    </xdr:pic>
    <xdr:clientData/>
  </xdr:twoCellAnchor>
  <xdr:twoCellAnchor editAs="oneCell">
    <xdr:from>
      <xdr:col>0</xdr:col>
      <xdr:colOff>444500</xdr:colOff>
      <xdr:row>492</xdr:row>
      <xdr:rowOff>79375</xdr:rowOff>
    </xdr:from>
    <xdr:to>
      <xdr:col>0</xdr:col>
      <xdr:colOff>1303923</xdr:colOff>
      <xdr:row>495</xdr:row>
      <xdr:rowOff>179719</xdr:rowOff>
    </xdr:to>
    <xdr:pic>
      <xdr:nvPicPr>
        <xdr:cNvPr id="13" name="1 Imagen" descr="Gobierno Municipal de Benito Juarez GUERRERO 2021 - 2024.png">
          <a:extLst>
            <a:ext uri="{FF2B5EF4-FFF2-40B4-BE49-F238E27FC236}">
              <a16:creationId xmlns:a16="http://schemas.microsoft.com/office/drawing/2014/main" xmlns="" id="{00000000-0008-0000-1400-00000D000000}"/>
            </a:ext>
          </a:extLst>
        </xdr:cNvPr>
        <xdr:cNvPicPr/>
      </xdr:nvPicPr>
      <xdr:blipFill>
        <a:blip xmlns:r="http://schemas.openxmlformats.org/officeDocument/2006/relationships" r:embed="rId1"/>
        <a:stretch>
          <a:fillRect/>
        </a:stretch>
      </xdr:blipFill>
      <xdr:spPr>
        <a:xfrm>
          <a:off x="444500" y="106283125"/>
          <a:ext cx="859423" cy="830594"/>
        </a:xfrm>
        <a:prstGeom prst="rect">
          <a:avLst/>
        </a:prstGeom>
      </xdr:spPr>
    </xdr:pic>
    <xdr:clientData/>
  </xdr:twoCellAnchor>
  <xdr:twoCellAnchor editAs="oneCell">
    <xdr:from>
      <xdr:col>0</xdr:col>
      <xdr:colOff>444500</xdr:colOff>
      <xdr:row>541</xdr:row>
      <xdr:rowOff>79375</xdr:rowOff>
    </xdr:from>
    <xdr:to>
      <xdr:col>0</xdr:col>
      <xdr:colOff>1303923</xdr:colOff>
      <xdr:row>544</xdr:row>
      <xdr:rowOff>179719</xdr:rowOff>
    </xdr:to>
    <xdr:pic>
      <xdr:nvPicPr>
        <xdr:cNvPr id="14" name="1 Imagen" descr="Gobierno Municipal de Benito Juarez GUERRERO 2021 - 2024.png">
          <a:extLst>
            <a:ext uri="{FF2B5EF4-FFF2-40B4-BE49-F238E27FC236}">
              <a16:creationId xmlns:a16="http://schemas.microsoft.com/office/drawing/2014/main" xmlns="" id="{00000000-0008-0000-1400-00000E000000}"/>
            </a:ext>
          </a:extLst>
        </xdr:cNvPr>
        <xdr:cNvPicPr/>
      </xdr:nvPicPr>
      <xdr:blipFill>
        <a:blip xmlns:r="http://schemas.openxmlformats.org/officeDocument/2006/relationships" r:embed="rId1"/>
        <a:stretch>
          <a:fillRect/>
        </a:stretch>
      </xdr:blipFill>
      <xdr:spPr>
        <a:xfrm>
          <a:off x="444500" y="115903375"/>
          <a:ext cx="859423" cy="830594"/>
        </a:xfrm>
        <a:prstGeom prst="rect">
          <a:avLst/>
        </a:prstGeom>
      </xdr:spPr>
    </xdr:pic>
    <xdr:clientData/>
  </xdr:twoCellAnchor>
  <xdr:twoCellAnchor editAs="oneCell">
    <xdr:from>
      <xdr:col>0</xdr:col>
      <xdr:colOff>444500</xdr:colOff>
      <xdr:row>591</xdr:row>
      <xdr:rowOff>63500</xdr:rowOff>
    </xdr:from>
    <xdr:to>
      <xdr:col>0</xdr:col>
      <xdr:colOff>1303923</xdr:colOff>
      <xdr:row>594</xdr:row>
      <xdr:rowOff>163845</xdr:rowOff>
    </xdr:to>
    <xdr:pic>
      <xdr:nvPicPr>
        <xdr:cNvPr id="15" name="1 Imagen" descr="Gobierno Municipal de Benito Juarez GUERRERO 2021 - 2024.png">
          <a:extLst>
            <a:ext uri="{FF2B5EF4-FFF2-40B4-BE49-F238E27FC236}">
              <a16:creationId xmlns:a16="http://schemas.microsoft.com/office/drawing/2014/main" xmlns="" id="{00000000-0008-0000-1400-00000F000000}"/>
            </a:ext>
          </a:extLst>
        </xdr:cNvPr>
        <xdr:cNvPicPr/>
      </xdr:nvPicPr>
      <xdr:blipFill>
        <a:blip xmlns:r="http://schemas.openxmlformats.org/officeDocument/2006/relationships" r:embed="rId1"/>
        <a:stretch>
          <a:fillRect/>
        </a:stretch>
      </xdr:blipFill>
      <xdr:spPr>
        <a:xfrm>
          <a:off x="444500" y="125507750"/>
          <a:ext cx="859423" cy="830594"/>
        </a:xfrm>
        <a:prstGeom prst="rect">
          <a:avLst/>
        </a:prstGeom>
      </xdr:spPr>
    </xdr:pic>
    <xdr:clientData/>
  </xdr:twoCellAnchor>
  <xdr:twoCellAnchor editAs="oneCell">
    <xdr:from>
      <xdr:col>0</xdr:col>
      <xdr:colOff>428625</xdr:colOff>
      <xdr:row>641</xdr:row>
      <xdr:rowOff>63500</xdr:rowOff>
    </xdr:from>
    <xdr:to>
      <xdr:col>0</xdr:col>
      <xdr:colOff>1288048</xdr:colOff>
      <xdr:row>644</xdr:row>
      <xdr:rowOff>163844</xdr:rowOff>
    </xdr:to>
    <xdr:pic>
      <xdr:nvPicPr>
        <xdr:cNvPr id="16" name="1 Imagen" descr="Gobierno Municipal de Benito Juarez GUERRERO 2021 - 2024.png">
          <a:extLst>
            <a:ext uri="{FF2B5EF4-FFF2-40B4-BE49-F238E27FC236}">
              <a16:creationId xmlns:a16="http://schemas.microsoft.com/office/drawing/2014/main" xmlns="" id="{00000000-0008-0000-1400-000010000000}"/>
            </a:ext>
          </a:extLst>
        </xdr:cNvPr>
        <xdr:cNvPicPr/>
      </xdr:nvPicPr>
      <xdr:blipFill>
        <a:blip xmlns:r="http://schemas.openxmlformats.org/officeDocument/2006/relationships" r:embed="rId1"/>
        <a:stretch>
          <a:fillRect/>
        </a:stretch>
      </xdr:blipFill>
      <xdr:spPr>
        <a:xfrm>
          <a:off x="428625" y="135318500"/>
          <a:ext cx="859423" cy="830594"/>
        </a:xfrm>
        <a:prstGeom prst="rect">
          <a:avLst/>
        </a:prstGeom>
      </xdr:spPr>
    </xdr:pic>
    <xdr:clientData/>
  </xdr:twoCellAnchor>
  <xdr:twoCellAnchor editAs="oneCell">
    <xdr:from>
      <xdr:col>0</xdr:col>
      <xdr:colOff>428625</xdr:colOff>
      <xdr:row>690</xdr:row>
      <xdr:rowOff>95250</xdr:rowOff>
    </xdr:from>
    <xdr:to>
      <xdr:col>0</xdr:col>
      <xdr:colOff>1288048</xdr:colOff>
      <xdr:row>694</xdr:row>
      <xdr:rowOff>5093</xdr:rowOff>
    </xdr:to>
    <xdr:pic>
      <xdr:nvPicPr>
        <xdr:cNvPr id="17" name="1 Imagen" descr="Gobierno Municipal de Benito Juarez GUERRERO 2021 - 2024.png">
          <a:extLst>
            <a:ext uri="{FF2B5EF4-FFF2-40B4-BE49-F238E27FC236}">
              <a16:creationId xmlns:a16="http://schemas.microsoft.com/office/drawing/2014/main" xmlns="" id="{00000000-0008-0000-1400-000011000000}"/>
            </a:ext>
          </a:extLst>
        </xdr:cNvPr>
        <xdr:cNvPicPr/>
      </xdr:nvPicPr>
      <xdr:blipFill>
        <a:blip xmlns:r="http://schemas.openxmlformats.org/officeDocument/2006/relationships" r:embed="rId1"/>
        <a:stretch>
          <a:fillRect/>
        </a:stretch>
      </xdr:blipFill>
      <xdr:spPr>
        <a:xfrm>
          <a:off x="428625" y="144970500"/>
          <a:ext cx="859423" cy="830594"/>
        </a:xfrm>
        <a:prstGeom prst="rect">
          <a:avLst/>
        </a:prstGeom>
      </xdr:spPr>
    </xdr:pic>
    <xdr:clientData/>
  </xdr:twoCellAnchor>
  <xdr:twoCellAnchor editAs="oneCell">
    <xdr:from>
      <xdr:col>0</xdr:col>
      <xdr:colOff>396875</xdr:colOff>
      <xdr:row>739</xdr:row>
      <xdr:rowOff>63500</xdr:rowOff>
    </xdr:from>
    <xdr:to>
      <xdr:col>0</xdr:col>
      <xdr:colOff>1256298</xdr:colOff>
      <xdr:row>742</xdr:row>
      <xdr:rowOff>163844</xdr:rowOff>
    </xdr:to>
    <xdr:pic>
      <xdr:nvPicPr>
        <xdr:cNvPr id="18" name="1 Imagen" descr="Gobierno Municipal de Benito Juarez GUERRERO 2021 - 2024.png">
          <a:extLst>
            <a:ext uri="{FF2B5EF4-FFF2-40B4-BE49-F238E27FC236}">
              <a16:creationId xmlns:a16="http://schemas.microsoft.com/office/drawing/2014/main" xmlns="" id="{00000000-0008-0000-1400-000012000000}"/>
            </a:ext>
          </a:extLst>
        </xdr:cNvPr>
        <xdr:cNvPicPr/>
      </xdr:nvPicPr>
      <xdr:blipFill>
        <a:blip xmlns:r="http://schemas.openxmlformats.org/officeDocument/2006/relationships" r:embed="rId1"/>
        <a:stretch>
          <a:fillRect/>
        </a:stretch>
      </xdr:blipFill>
      <xdr:spPr>
        <a:xfrm>
          <a:off x="396875" y="154559000"/>
          <a:ext cx="859423" cy="830594"/>
        </a:xfrm>
        <a:prstGeom prst="rect">
          <a:avLst/>
        </a:prstGeom>
      </xdr:spPr>
    </xdr:pic>
    <xdr:clientData/>
  </xdr:twoCellAnchor>
  <xdr:twoCellAnchor editAs="oneCell">
    <xdr:from>
      <xdr:col>0</xdr:col>
      <xdr:colOff>460375</xdr:colOff>
      <xdr:row>788</xdr:row>
      <xdr:rowOff>79375</xdr:rowOff>
    </xdr:from>
    <xdr:to>
      <xdr:col>1</xdr:col>
      <xdr:colOff>2173</xdr:colOff>
      <xdr:row>791</xdr:row>
      <xdr:rowOff>179718</xdr:rowOff>
    </xdr:to>
    <xdr:pic>
      <xdr:nvPicPr>
        <xdr:cNvPr id="19" name="1 Imagen" descr="Gobierno Municipal de Benito Juarez GUERRERO 2021 - 2024.png">
          <a:extLst>
            <a:ext uri="{FF2B5EF4-FFF2-40B4-BE49-F238E27FC236}">
              <a16:creationId xmlns:a16="http://schemas.microsoft.com/office/drawing/2014/main" xmlns="" id="{00000000-0008-0000-1400-000013000000}"/>
            </a:ext>
          </a:extLst>
        </xdr:cNvPr>
        <xdr:cNvPicPr/>
      </xdr:nvPicPr>
      <xdr:blipFill>
        <a:blip xmlns:r="http://schemas.openxmlformats.org/officeDocument/2006/relationships" r:embed="rId1"/>
        <a:stretch>
          <a:fillRect/>
        </a:stretch>
      </xdr:blipFill>
      <xdr:spPr>
        <a:xfrm>
          <a:off x="460375" y="164195125"/>
          <a:ext cx="859423" cy="830594"/>
        </a:xfrm>
        <a:prstGeom prst="rect">
          <a:avLst/>
        </a:prstGeom>
      </xdr:spPr>
    </xdr:pic>
    <xdr:clientData/>
  </xdr:twoCellAnchor>
  <xdr:twoCellAnchor editAs="oneCell">
    <xdr:from>
      <xdr:col>0</xdr:col>
      <xdr:colOff>444500</xdr:colOff>
      <xdr:row>837</xdr:row>
      <xdr:rowOff>79375</xdr:rowOff>
    </xdr:from>
    <xdr:to>
      <xdr:col>0</xdr:col>
      <xdr:colOff>1303923</xdr:colOff>
      <xdr:row>840</xdr:row>
      <xdr:rowOff>179720</xdr:rowOff>
    </xdr:to>
    <xdr:pic>
      <xdr:nvPicPr>
        <xdr:cNvPr id="20" name="1 Imagen" descr="Gobierno Municipal de Benito Juarez GUERRERO 2021 - 2024.png">
          <a:extLst>
            <a:ext uri="{FF2B5EF4-FFF2-40B4-BE49-F238E27FC236}">
              <a16:creationId xmlns:a16="http://schemas.microsoft.com/office/drawing/2014/main" xmlns="" id="{00000000-0008-0000-1400-000014000000}"/>
            </a:ext>
          </a:extLst>
        </xdr:cNvPr>
        <xdr:cNvPicPr/>
      </xdr:nvPicPr>
      <xdr:blipFill>
        <a:blip xmlns:r="http://schemas.openxmlformats.org/officeDocument/2006/relationships" r:embed="rId1"/>
        <a:stretch>
          <a:fillRect/>
        </a:stretch>
      </xdr:blipFill>
      <xdr:spPr>
        <a:xfrm>
          <a:off x="444500" y="173815375"/>
          <a:ext cx="859423" cy="830594"/>
        </a:xfrm>
        <a:prstGeom prst="rect">
          <a:avLst/>
        </a:prstGeom>
      </xdr:spPr>
    </xdr:pic>
    <xdr:clientData/>
  </xdr:twoCellAnchor>
  <xdr:twoCellAnchor editAs="oneCell">
    <xdr:from>
      <xdr:col>0</xdr:col>
      <xdr:colOff>0</xdr:colOff>
      <xdr:row>887</xdr:row>
      <xdr:rowOff>0</xdr:rowOff>
    </xdr:from>
    <xdr:to>
      <xdr:col>0</xdr:col>
      <xdr:colOff>859423</xdr:colOff>
      <xdr:row>890</xdr:row>
      <xdr:rowOff>100344</xdr:rowOff>
    </xdr:to>
    <xdr:pic>
      <xdr:nvPicPr>
        <xdr:cNvPr id="21" name="1 Imagen" descr="Gobierno Municipal de Benito Juarez GUERRERO 2021 - 2024.png">
          <a:extLst>
            <a:ext uri="{FF2B5EF4-FFF2-40B4-BE49-F238E27FC236}">
              <a16:creationId xmlns:a16="http://schemas.microsoft.com/office/drawing/2014/main" xmlns="" id="{00000000-0008-0000-1400-000015000000}"/>
            </a:ext>
          </a:extLst>
        </xdr:cNvPr>
        <xdr:cNvPicPr/>
      </xdr:nvPicPr>
      <xdr:blipFill>
        <a:blip xmlns:r="http://schemas.openxmlformats.org/officeDocument/2006/relationships" r:embed="rId1"/>
        <a:stretch>
          <a:fillRect/>
        </a:stretch>
      </xdr:blipFill>
      <xdr:spPr>
        <a:xfrm>
          <a:off x="0" y="183546750"/>
          <a:ext cx="859423" cy="830594"/>
        </a:xfrm>
        <a:prstGeom prst="rect">
          <a:avLst/>
        </a:prstGeom>
      </xdr:spPr>
    </xdr:pic>
    <xdr:clientData/>
  </xdr:twoCellAnchor>
  <xdr:twoCellAnchor editAs="oneCell">
    <xdr:from>
      <xdr:col>0</xdr:col>
      <xdr:colOff>412750</xdr:colOff>
      <xdr:row>937</xdr:row>
      <xdr:rowOff>79375</xdr:rowOff>
    </xdr:from>
    <xdr:to>
      <xdr:col>0</xdr:col>
      <xdr:colOff>1272173</xdr:colOff>
      <xdr:row>940</xdr:row>
      <xdr:rowOff>179719</xdr:rowOff>
    </xdr:to>
    <xdr:pic>
      <xdr:nvPicPr>
        <xdr:cNvPr id="22" name="1 Imagen" descr="Gobierno Municipal de Benito Juarez GUERRERO 2021 - 2024.png">
          <a:extLst>
            <a:ext uri="{FF2B5EF4-FFF2-40B4-BE49-F238E27FC236}">
              <a16:creationId xmlns:a16="http://schemas.microsoft.com/office/drawing/2014/main" xmlns="" id="{00000000-0008-0000-1400-000016000000}"/>
            </a:ext>
          </a:extLst>
        </xdr:cNvPr>
        <xdr:cNvPicPr/>
      </xdr:nvPicPr>
      <xdr:blipFill>
        <a:blip xmlns:r="http://schemas.openxmlformats.org/officeDocument/2006/relationships" r:embed="rId1"/>
        <a:stretch>
          <a:fillRect/>
        </a:stretch>
      </xdr:blipFill>
      <xdr:spPr>
        <a:xfrm>
          <a:off x="412750" y="193436875"/>
          <a:ext cx="859423" cy="830594"/>
        </a:xfrm>
        <a:prstGeom prst="rect">
          <a:avLst/>
        </a:prstGeom>
      </xdr:spPr>
    </xdr:pic>
    <xdr:clientData/>
  </xdr:twoCellAnchor>
  <xdr:twoCellAnchor editAs="oneCell">
    <xdr:from>
      <xdr:col>0</xdr:col>
      <xdr:colOff>412750</xdr:colOff>
      <xdr:row>987</xdr:row>
      <xdr:rowOff>47625</xdr:rowOff>
    </xdr:from>
    <xdr:to>
      <xdr:col>0</xdr:col>
      <xdr:colOff>1272173</xdr:colOff>
      <xdr:row>990</xdr:row>
      <xdr:rowOff>147969</xdr:rowOff>
    </xdr:to>
    <xdr:pic>
      <xdr:nvPicPr>
        <xdr:cNvPr id="23" name="1 Imagen" descr="Gobierno Municipal de Benito Juarez GUERRERO 2021 - 2024.png">
          <a:extLst>
            <a:ext uri="{FF2B5EF4-FFF2-40B4-BE49-F238E27FC236}">
              <a16:creationId xmlns:a16="http://schemas.microsoft.com/office/drawing/2014/main" xmlns="" id="{00000000-0008-0000-1400-000017000000}"/>
            </a:ext>
          </a:extLst>
        </xdr:cNvPr>
        <xdr:cNvPicPr/>
      </xdr:nvPicPr>
      <xdr:blipFill>
        <a:blip xmlns:r="http://schemas.openxmlformats.org/officeDocument/2006/relationships" r:embed="rId1"/>
        <a:stretch>
          <a:fillRect/>
        </a:stretch>
      </xdr:blipFill>
      <xdr:spPr>
        <a:xfrm>
          <a:off x="412750" y="203215875"/>
          <a:ext cx="859423" cy="830594"/>
        </a:xfrm>
        <a:prstGeom prst="rect">
          <a:avLst/>
        </a:prstGeom>
      </xdr:spPr>
    </xdr:pic>
    <xdr:clientData/>
  </xdr:twoCellAnchor>
  <xdr:twoCellAnchor editAs="oneCell">
    <xdr:from>
      <xdr:col>0</xdr:col>
      <xdr:colOff>428625</xdr:colOff>
      <xdr:row>1036</xdr:row>
      <xdr:rowOff>15875</xdr:rowOff>
    </xdr:from>
    <xdr:to>
      <xdr:col>0</xdr:col>
      <xdr:colOff>1288048</xdr:colOff>
      <xdr:row>1039</xdr:row>
      <xdr:rowOff>116219</xdr:rowOff>
    </xdr:to>
    <xdr:pic>
      <xdr:nvPicPr>
        <xdr:cNvPr id="24" name="1 Imagen" descr="Gobierno Municipal de Benito Juarez GUERRERO 2021 - 2024.png">
          <a:extLst>
            <a:ext uri="{FF2B5EF4-FFF2-40B4-BE49-F238E27FC236}">
              <a16:creationId xmlns:a16="http://schemas.microsoft.com/office/drawing/2014/main" xmlns="" id="{00000000-0008-0000-1400-000018000000}"/>
            </a:ext>
          </a:extLst>
        </xdr:cNvPr>
        <xdr:cNvPicPr/>
      </xdr:nvPicPr>
      <xdr:blipFill>
        <a:blip xmlns:r="http://schemas.openxmlformats.org/officeDocument/2006/relationships" r:embed="rId1"/>
        <a:stretch>
          <a:fillRect/>
        </a:stretch>
      </xdr:blipFill>
      <xdr:spPr>
        <a:xfrm>
          <a:off x="428625" y="212804375"/>
          <a:ext cx="859423" cy="830594"/>
        </a:xfrm>
        <a:prstGeom prst="rect">
          <a:avLst/>
        </a:prstGeom>
      </xdr:spPr>
    </xdr:pic>
    <xdr:clientData/>
  </xdr:twoCellAnchor>
  <xdr:twoCellAnchor editAs="oneCell">
    <xdr:from>
      <xdr:col>0</xdr:col>
      <xdr:colOff>381000</xdr:colOff>
      <xdr:row>1085</xdr:row>
      <xdr:rowOff>0</xdr:rowOff>
    </xdr:from>
    <xdr:to>
      <xdr:col>0</xdr:col>
      <xdr:colOff>1240423</xdr:colOff>
      <xdr:row>1088</xdr:row>
      <xdr:rowOff>100344</xdr:rowOff>
    </xdr:to>
    <xdr:pic>
      <xdr:nvPicPr>
        <xdr:cNvPr id="25" name="1 Imagen" descr="Gobierno Municipal de Benito Juarez GUERRERO 2021 - 2024.png">
          <a:extLst>
            <a:ext uri="{FF2B5EF4-FFF2-40B4-BE49-F238E27FC236}">
              <a16:creationId xmlns:a16="http://schemas.microsoft.com/office/drawing/2014/main" xmlns="" id="{00000000-0008-0000-1400-000019000000}"/>
            </a:ext>
          </a:extLst>
        </xdr:cNvPr>
        <xdr:cNvPicPr/>
      </xdr:nvPicPr>
      <xdr:blipFill>
        <a:blip xmlns:r="http://schemas.openxmlformats.org/officeDocument/2006/relationships" r:embed="rId1"/>
        <a:stretch>
          <a:fillRect/>
        </a:stretch>
      </xdr:blipFill>
      <xdr:spPr>
        <a:xfrm>
          <a:off x="381000" y="222488125"/>
          <a:ext cx="859423" cy="830594"/>
        </a:xfrm>
        <a:prstGeom prst="rect">
          <a:avLst/>
        </a:prstGeom>
      </xdr:spPr>
    </xdr:pic>
    <xdr:clientData/>
  </xdr:twoCellAnchor>
  <xdr:twoCellAnchor editAs="oneCell">
    <xdr:from>
      <xdr:col>0</xdr:col>
      <xdr:colOff>412750</xdr:colOff>
      <xdr:row>1085</xdr:row>
      <xdr:rowOff>0</xdr:rowOff>
    </xdr:from>
    <xdr:to>
      <xdr:col>0</xdr:col>
      <xdr:colOff>1272173</xdr:colOff>
      <xdr:row>1088</xdr:row>
      <xdr:rowOff>100344</xdr:rowOff>
    </xdr:to>
    <xdr:pic>
      <xdr:nvPicPr>
        <xdr:cNvPr id="26" name="1 Imagen" descr="Gobierno Municipal de Benito Juarez GUERRERO 2021 - 2024.png">
          <a:extLst>
            <a:ext uri="{FF2B5EF4-FFF2-40B4-BE49-F238E27FC236}">
              <a16:creationId xmlns:a16="http://schemas.microsoft.com/office/drawing/2014/main" xmlns="" id="{00000000-0008-0000-1400-00001A000000}"/>
            </a:ext>
          </a:extLst>
        </xdr:cNvPr>
        <xdr:cNvPicPr/>
      </xdr:nvPicPr>
      <xdr:blipFill>
        <a:blip xmlns:r="http://schemas.openxmlformats.org/officeDocument/2006/relationships" r:embed="rId1"/>
        <a:stretch>
          <a:fillRect/>
        </a:stretch>
      </xdr:blipFill>
      <xdr:spPr>
        <a:xfrm>
          <a:off x="412750" y="232076625"/>
          <a:ext cx="859423" cy="830594"/>
        </a:xfrm>
        <a:prstGeom prst="rect">
          <a:avLst/>
        </a:prstGeom>
      </xdr:spPr>
    </xdr:pic>
    <xdr:clientData/>
  </xdr:twoCellAnchor>
  <xdr:twoCellAnchor editAs="oneCell">
    <xdr:from>
      <xdr:col>0</xdr:col>
      <xdr:colOff>428625</xdr:colOff>
      <xdr:row>1085</xdr:row>
      <xdr:rowOff>0</xdr:rowOff>
    </xdr:from>
    <xdr:to>
      <xdr:col>0</xdr:col>
      <xdr:colOff>1288048</xdr:colOff>
      <xdr:row>1088</xdr:row>
      <xdr:rowOff>100344</xdr:rowOff>
    </xdr:to>
    <xdr:pic>
      <xdr:nvPicPr>
        <xdr:cNvPr id="27" name="1 Imagen" descr="Gobierno Municipal de Benito Juarez GUERRERO 2021 - 2024.png">
          <a:extLst>
            <a:ext uri="{FF2B5EF4-FFF2-40B4-BE49-F238E27FC236}">
              <a16:creationId xmlns:a16="http://schemas.microsoft.com/office/drawing/2014/main" xmlns="" id="{00000000-0008-0000-1400-00001B000000}"/>
            </a:ext>
          </a:extLst>
        </xdr:cNvPr>
        <xdr:cNvPicPr/>
      </xdr:nvPicPr>
      <xdr:blipFill>
        <a:blip xmlns:r="http://schemas.openxmlformats.org/officeDocument/2006/relationships" r:embed="rId1"/>
        <a:stretch>
          <a:fillRect/>
        </a:stretch>
      </xdr:blipFill>
      <xdr:spPr>
        <a:xfrm>
          <a:off x="428625" y="241712750"/>
          <a:ext cx="859423" cy="830594"/>
        </a:xfrm>
        <a:prstGeom prst="rect">
          <a:avLst/>
        </a:prstGeom>
      </xdr:spPr>
    </xdr:pic>
    <xdr:clientData/>
  </xdr:twoCellAnchor>
  <xdr:twoCellAnchor editAs="oneCell">
    <xdr:from>
      <xdr:col>0</xdr:col>
      <xdr:colOff>381000</xdr:colOff>
      <xdr:row>1085</xdr:row>
      <xdr:rowOff>63500</xdr:rowOff>
    </xdr:from>
    <xdr:to>
      <xdr:col>0</xdr:col>
      <xdr:colOff>1240423</xdr:colOff>
      <xdr:row>1088</xdr:row>
      <xdr:rowOff>163844</xdr:rowOff>
    </xdr:to>
    <xdr:pic>
      <xdr:nvPicPr>
        <xdr:cNvPr id="28" name="1 Imagen" descr="Gobierno Municipal de Benito Juarez GUERRERO 2021 - 2024.png">
          <a:extLst>
            <a:ext uri="{FF2B5EF4-FFF2-40B4-BE49-F238E27FC236}">
              <a16:creationId xmlns:a16="http://schemas.microsoft.com/office/drawing/2014/main" xmlns="" id="{00000000-0008-0000-1400-00001C000000}"/>
            </a:ext>
          </a:extLst>
        </xdr:cNvPr>
        <xdr:cNvPicPr/>
      </xdr:nvPicPr>
      <xdr:blipFill>
        <a:blip xmlns:r="http://schemas.openxmlformats.org/officeDocument/2006/relationships" r:embed="rId1"/>
        <a:stretch>
          <a:fillRect/>
        </a:stretch>
      </xdr:blipFill>
      <xdr:spPr>
        <a:xfrm>
          <a:off x="381000" y="251333000"/>
          <a:ext cx="859423" cy="830594"/>
        </a:xfrm>
        <a:prstGeom prst="rect">
          <a:avLst/>
        </a:prstGeom>
      </xdr:spPr>
    </xdr:pic>
    <xdr:clientData/>
  </xdr:twoCellAnchor>
  <xdr:twoCellAnchor editAs="oneCell">
    <xdr:from>
      <xdr:col>0</xdr:col>
      <xdr:colOff>460375</xdr:colOff>
      <xdr:row>1132</xdr:row>
      <xdr:rowOff>47625</xdr:rowOff>
    </xdr:from>
    <xdr:to>
      <xdr:col>1</xdr:col>
      <xdr:colOff>2173</xdr:colOff>
      <xdr:row>1135</xdr:row>
      <xdr:rowOff>147969</xdr:rowOff>
    </xdr:to>
    <xdr:pic>
      <xdr:nvPicPr>
        <xdr:cNvPr id="29" name="1 Imagen" descr="Gobierno Municipal de Benito Juarez GUERRERO 2021 - 2024.png">
          <a:extLst>
            <a:ext uri="{FF2B5EF4-FFF2-40B4-BE49-F238E27FC236}">
              <a16:creationId xmlns:a16="http://schemas.microsoft.com/office/drawing/2014/main" xmlns="" id="{00000000-0008-0000-1400-00001D000000}"/>
            </a:ext>
          </a:extLst>
        </xdr:cNvPr>
        <xdr:cNvPicPr/>
      </xdr:nvPicPr>
      <xdr:blipFill>
        <a:blip xmlns:r="http://schemas.openxmlformats.org/officeDocument/2006/relationships" r:embed="rId1"/>
        <a:stretch>
          <a:fillRect/>
        </a:stretch>
      </xdr:blipFill>
      <xdr:spPr>
        <a:xfrm>
          <a:off x="460375" y="261048500"/>
          <a:ext cx="859423" cy="830594"/>
        </a:xfrm>
        <a:prstGeom prst="rect">
          <a:avLst/>
        </a:prstGeom>
      </xdr:spPr>
    </xdr:pic>
    <xdr:clientData/>
  </xdr:twoCellAnchor>
  <xdr:twoCellAnchor editAs="oneCell">
    <xdr:from>
      <xdr:col>0</xdr:col>
      <xdr:colOff>444500</xdr:colOff>
      <xdr:row>1180</xdr:row>
      <xdr:rowOff>95250</xdr:rowOff>
    </xdr:from>
    <xdr:to>
      <xdr:col>0</xdr:col>
      <xdr:colOff>1303923</xdr:colOff>
      <xdr:row>1184</xdr:row>
      <xdr:rowOff>5093</xdr:rowOff>
    </xdr:to>
    <xdr:pic>
      <xdr:nvPicPr>
        <xdr:cNvPr id="30" name="1 Imagen" descr="Gobierno Municipal de Benito Juarez GUERRERO 2021 - 2024.png">
          <a:extLst>
            <a:ext uri="{FF2B5EF4-FFF2-40B4-BE49-F238E27FC236}">
              <a16:creationId xmlns:a16="http://schemas.microsoft.com/office/drawing/2014/main" xmlns="" id="{00000000-0008-0000-1400-00001E000000}"/>
            </a:ext>
          </a:extLst>
        </xdr:cNvPr>
        <xdr:cNvPicPr/>
      </xdr:nvPicPr>
      <xdr:blipFill>
        <a:blip xmlns:r="http://schemas.openxmlformats.org/officeDocument/2006/relationships" r:embed="rId1"/>
        <a:stretch>
          <a:fillRect/>
        </a:stretch>
      </xdr:blipFill>
      <xdr:spPr>
        <a:xfrm>
          <a:off x="444500" y="270906875"/>
          <a:ext cx="859423" cy="830594"/>
        </a:xfrm>
        <a:prstGeom prst="rect">
          <a:avLst/>
        </a:prstGeom>
      </xdr:spPr>
    </xdr:pic>
    <xdr:clientData/>
  </xdr:twoCellAnchor>
  <xdr:twoCellAnchor editAs="oneCell">
    <xdr:from>
      <xdr:col>0</xdr:col>
      <xdr:colOff>412750</xdr:colOff>
      <xdr:row>1230</xdr:row>
      <xdr:rowOff>63500</xdr:rowOff>
    </xdr:from>
    <xdr:to>
      <xdr:col>0</xdr:col>
      <xdr:colOff>1272173</xdr:colOff>
      <xdr:row>1233</xdr:row>
      <xdr:rowOff>163844</xdr:rowOff>
    </xdr:to>
    <xdr:pic>
      <xdr:nvPicPr>
        <xdr:cNvPr id="31" name="1 Imagen" descr="Gobierno Municipal de Benito Juarez GUERRERO 2021 - 2024.png">
          <a:extLst>
            <a:ext uri="{FF2B5EF4-FFF2-40B4-BE49-F238E27FC236}">
              <a16:creationId xmlns:a16="http://schemas.microsoft.com/office/drawing/2014/main" xmlns="" id="{00000000-0008-0000-1400-00001F000000}"/>
            </a:ext>
          </a:extLst>
        </xdr:cNvPr>
        <xdr:cNvPicPr/>
      </xdr:nvPicPr>
      <xdr:blipFill>
        <a:blip xmlns:r="http://schemas.openxmlformats.org/officeDocument/2006/relationships" r:embed="rId1"/>
        <a:stretch>
          <a:fillRect/>
        </a:stretch>
      </xdr:blipFill>
      <xdr:spPr>
        <a:xfrm>
          <a:off x="412750" y="280685875"/>
          <a:ext cx="859423" cy="830594"/>
        </a:xfrm>
        <a:prstGeom prst="rect">
          <a:avLst/>
        </a:prstGeom>
      </xdr:spPr>
    </xdr:pic>
    <xdr:clientData/>
  </xdr:twoCellAnchor>
  <xdr:twoCellAnchor editAs="oneCell">
    <xdr:from>
      <xdr:col>0</xdr:col>
      <xdr:colOff>460375</xdr:colOff>
      <xdr:row>1280</xdr:row>
      <xdr:rowOff>79375</xdr:rowOff>
    </xdr:from>
    <xdr:to>
      <xdr:col>1</xdr:col>
      <xdr:colOff>2173</xdr:colOff>
      <xdr:row>1283</xdr:row>
      <xdr:rowOff>179719</xdr:rowOff>
    </xdr:to>
    <xdr:pic>
      <xdr:nvPicPr>
        <xdr:cNvPr id="32" name="1 Imagen" descr="Gobierno Municipal de Benito Juarez GUERRERO 2021 - 2024.png">
          <a:extLst>
            <a:ext uri="{FF2B5EF4-FFF2-40B4-BE49-F238E27FC236}">
              <a16:creationId xmlns:a16="http://schemas.microsoft.com/office/drawing/2014/main" xmlns="" id="{00000000-0008-0000-1400-000020000000}"/>
            </a:ext>
          </a:extLst>
        </xdr:cNvPr>
        <xdr:cNvPicPr/>
      </xdr:nvPicPr>
      <xdr:blipFill>
        <a:blip xmlns:r="http://schemas.openxmlformats.org/officeDocument/2006/relationships" r:embed="rId1"/>
        <a:stretch>
          <a:fillRect/>
        </a:stretch>
      </xdr:blipFill>
      <xdr:spPr>
        <a:xfrm>
          <a:off x="460375" y="290512500"/>
          <a:ext cx="859423" cy="830594"/>
        </a:xfrm>
        <a:prstGeom prst="rect">
          <a:avLst/>
        </a:prstGeom>
      </xdr:spPr>
    </xdr:pic>
    <xdr:clientData/>
  </xdr:twoCellAnchor>
  <xdr:twoCellAnchor editAs="oneCell">
    <xdr:from>
      <xdr:col>0</xdr:col>
      <xdr:colOff>412750</xdr:colOff>
      <xdr:row>1330</xdr:row>
      <xdr:rowOff>79375</xdr:rowOff>
    </xdr:from>
    <xdr:to>
      <xdr:col>0</xdr:col>
      <xdr:colOff>1272173</xdr:colOff>
      <xdr:row>1333</xdr:row>
      <xdr:rowOff>179719</xdr:rowOff>
    </xdr:to>
    <xdr:pic>
      <xdr:nvPicPr>
        <xdr:cNvPr id="33" name="1 Imagen" descr="Gobierno Municipal de Benito Juarez GUERRERO 2021 - 2024.png">
          <a:extLst>
            <a:ext uri="{FF2B5EF4-FFF2-40B4-BE49-F238E27FC236}">
              <a16:creationId xmlns:a16="http://schemas.microsoft.com/office/drawing/2014/main" xmlns="" id="{00000000-0008-0000-1400-000021000000}"/>
            </a:ext>
          </a:extLst>
        </xdr:cNvPr>
        <xdr:cNvPicPr/>
      </xdr:nvPicPr>
      <xdr:blipFill>
        <a:blip xmlns:r="http://schemas.openxmlformats.org/officeDocument/2006/relationships" r:embed="rId1"/>
        <a:stretch>
          <a:fillRect/>
        </a:stretch>
      </xdr:blipFill>
      <xdr:spPr>
        <a:xfrm>
          <a:off x="412750" y="300323250"/>
          <a:ext cx="859423" cy="8305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2969</xdr:colOff>
      <xdr:row>20</xdr:row>
      <xdr:rowOff>0</xdr:rowOff>
    </xdr:from>
    <xdr:to>
      <xdr:col>2</xdr:col>
      <xdr:colOff>1238250</xdr:colOff>
      <xdr:row>27</xdr:row>
      <xdr:rowOff>0</xdr:rowOff>
    </xdr:to>
    <xdr:sp macro="" textlink="">
      <xdr:nvSpPr>
        <xdr:cNvPr id="2" name="Text Box 6">
          <a:extLst>
            <a:ext uri="{FF2B5EF4-FFF2-40B4-BE49-F238E27FC236}">
              <a16:creationId xmlns:a16="http://schemas.microsoft.com/office/drawing/2014/main" xmlns="" id="{00000000-0008-0000-0800-000002000000}"/>
            </a:ext>
          </a:extLst>
        </xdr:cNvPr>
        <xdr:cNvSpPr txBox="1">
          <a:spLocks noChangeArrowheads="1"/>
        </xdr:cNvSpPr>
      </xdr:nvSpPr>
      <xdr:spPr bwMode="auto">
        <a:xfrm>
          <a:off x="2969" y="7034893"/>
          <a:ext cx="2895352" cy="171450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Autorizó:</a:t>
          </a:r>
          <a:endParaRPr kumimoji="0" lang="es-MX" sz="12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0"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LIC. GLAFIRA MERAZA PRUDENTE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________________________</a:t>
          </a:r>
        </a:p>
        <a:p>
          <a:pPr algn="ctr"/>
          <a:r>
            <a:rPr kumimoji="0" lang="es-MX" sz="1200" b="1" i="0" u="none" strike="noStrike" kern="0" cap="none" spc="0" normalizeH="0" baseline="0" noProof="0">
              <a:ln>
                <a:noFill/>
              </a:ln>
              <a:solidFill>
                <a:srgbClr val="000000"/>
              </a:solidFill>
              <a:effectLst/>
              <a:uLnTx/>
              <a:uFillTx/>
              <a:latin typeface="Arial"/>
              <a:cs typeface="Arial"/>
            </a:rPr>
            <a:t>Presidenta Municipal Constitucional</a:t>
          </a:r>
        </a:p>
        <a:p>
          <a:pPr algn="ctr"/>
          <a:endParaRPr lang="es-MX" sz="1100">
            <a:effectLst/>
            <a:latin typeface="+mn-lt"/>
            <a:ea typeface="+mn-ea"/>
            <a:cs typeface="+mn-cs"/>
          </a:endParaRPr>
        </a:p>
      </xdr:txBody>
    </xdr:sp>
    <xdr:clientData/>
  </xdr:twoCellAnchor>
  <xdr:twoCellAnchor>
    <xdr:from>
      <xdr:col>2</xdr:col>
      <xdr:colOff>503096</xdr:colOff>
      <xdr:row>19</xdr:row>
      <xdr:rowOff>217714</xdr:rowOff>
    </xdr:from>
    <xdr:to>
      <xdr:col>4</xdr:col>
      <xdr:colOff>45359</xdr:colOff>
      <xdr:row>26</xdr:row>
      <xdr:rowOff>204107</xdr:rowOff>
    </xdr:to>
    <xdr:sp macro="" textlink="">
      <xdr:nvSpPr>
        <xdr:cNvPr id="3" name="Text Box 9">
          <a:extLst>
            <a:ext uri="{FF2B5EF4-FFF2-40B4-BE49-F238E27FC236}">
              <a16:creationId xmlns:a16="http://schemas.microsoft.com/office/drawing/2014/main" xmlns="" id="{00000000-0008-0000-0800-000003000000}"/>
            </a:ext>
          </a:extLst>
        </xdr:cNvPr>
        <xdr:cNvSpPr txBox="1">
          <a:spLocks noChangeArrowheads="1"/>
        </xdr:cNvSpPr>
      </xdr:nvSpPr>
      <xdr:spPr bwMode="auto">
        <a:xfrm>
          <a:off x="2163167" y="7007678"/>
          <a:ext cx="4549692" cy="1700893"/>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Vº. Bº</a:t>
          </a:r>
          <a:r>
            <a:rPr kumimoji="0" lang="es-MX" sz="1200" b="1" i="0" u="none" strike="noStrike" kern="0" cap="none" spc="0" normalizeH="0" baseline="0" noProof="0">
              <a:ln>
                <a:noFill/>
              </a:ln>
              <a:solidFill>
                <a:srgbClr val="000000"/>
              </a:solidFill>
              <a:effectLst/>
              <a:uLnTx/>
              <a:uFillTx/>
              <a:latin typeface="Arial"/>
              <a:cs typeface="Arial"/>
            </a:rPr>
            <a:t>.</a:t>
          </a:r>
          <a:endParaRPr kumimoji="0" lang="es-MX" sz="12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LIC. ADOLFO ALBERTO SOLIS MAGANDA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Síndico Procurador Municipal</a:t>
          </a:r>
          <a:endParaRPr lang="es-MX" sz="1100" b="1" noProof="0">
            <a:effectLst/>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lang="es-MX" sz="1100" b="1" noProof="0">
            <a:effectLst/>
            <a:latin typeface="+mn-lt"/>
            <a:ea typeface="+mn-ea"/>
            <a:cs typeface="+mn-cs"/>
          </a:endParaRPr>
        </a:p>
      </xdr:txBody>
    </xdr:sp>
    <xdr:clientData/>
  </xdr:twoCellAnchor>
  <xdr:twoCellAnchor>
    <xdr:from>
      <xdr:col>3</xdr:col>
      <xdr:colOff>1337240</xdr:colOff>
      <xdr:row>19</xdr:row>
      <xdr:rowOff>231322</xdr:rowOff>
    </xdr:from>
    <xdr:to>
      <xdr:col>5</xdr:col>
      <xdr:colOff>391887</xdr:colOff>
      <xdr:row>27</xdr:row>
      <xdr:rowOff>13607</xdr:rowOff>
    </xdr:to>
    <xdr:sp macro="" textlink="">
      <xdr:nvSpPr>
        <xdr:cNvPr id="8" name="Text Box 8">
          <a:extLst>
            <a:ext uri="{FF2B5EF4-FFF2-40B4-BE49-F238E27FC236}">
              <a16:creationId xmlns:a16="http://schemas.microsoft.com/office/drawing/2014/main" xmlns="" id="{00000000-0008-0000-0800-000008000000}"/>
            </a:ext>
          </a:extLst>
        </xdr:cNvPr>
        <xdr:cNvSpPr txBox="1">
          <a:spLocks noChangeArrowheads="1"/>
        </xdr:cNvSpPr>
      </xdr:nvSpPr>
      <xdr:spPr bwMode="auto">
        <a:xfrm>
          <a:off x="5950061" y="7021286"/>
          <a:ext cx="3164005" cy="1741714"/>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C. EUSTORGIO GUADARRAMA RIPOLL</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________________________</a:t>
          </a:r>
        </a:p>
        <a:p>
          <a:pPr algn="ctr"/>
          <a:r>
            <a:rPr lang="es-MX" sz="1100" b="1">
              <a:effectLst/>
              <a:latin typeface="+mn-lt"/>
              <a:ea typeface="+mn-ea"/>
              <a:cs typeface="+mn-cs"/>
            </a:rPr>
            <a:t>REGIDOR DE</a:t>
          </a:r>
          <a:r>
            <a:rPr lang="es-MX" sz="1100" b="1" baseline="0">
              <a:effectLst/>
              <a:latin typeface="+mn-lt"/>
              <a:ea typeface="+mn-ea"/>
              <a:cs typeface="+mn-cs"/>
            </a:rPr>
            <a:t> CULTURA, RECREACION Y ESPECTACULOS Y MEDIO AMBIENTE Y RECURSOS NATURALES</a:t>
          </a:r>
          <a:endParaRPr lang="es-MX" sz="1100" b="1">
            <a:effectLst/>
            <a:latin typeface="+mn-lt"/>
            <a:ea typeface="+mn-ea"/>
            <a:cs typeface="+mn-cs"/>
          </a:endParaRPr>
        </a:p>
      </xdr:txBody>
    </xdr:sp>
    <xdr:clientData/>
  </xdr:twoCellAnchor>
  <xdr:twoCellAnchor>
    <xdr:from>
      <xdr:col>5</xdr:col>
      <xdr:colOff>293911</xdr:colOff>
      <xdr:row>19</xdr:row>
      <xdr:rowOff>231322</xdr:rowOff>
    </xdr:from>
    <xdr:to>
      <xdr:col>6</xdr:col>
      <xdr:colOff>1701797</xdr:colOff>
      <xdr:row>26</xdr:row>
      <xdr:rowOff>231322</xdr:rowOff>
    </xdr:to>
    <xdr:sp macro="" textlink="">
      <xdr:nvSpPr>
        <xdr:cNvPr id="10" name="Text Box 8">
          <a:extLst>
            <a:ext uri="{FF2B5EF4-FFF2-40B4-BE49-F238E27FC236}">
              <a16:creationId xmlns:a16="http://schemas.microsoft.com/office/drawing/2014/main" xmlns="" id="{00000000-0008-0000-0800-00000A000000}"/>
            </a:ext>
          </a:extLst>
        </xdr:cNvPr>
        <xdr:cNvSpPr txBox="1">
          <a:spLocks noChangeArrowheads="1"/>
        </xdr:cNvSpPr>
      </xdr:nvSpPr>
      <xdr:spPr bwMode="auto">
        <a:xfrm>
          <a:off x="9016090" y="7021286"/>
          <a:ext cx="3462564" cy="171450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C. KARINA VANESSA GALEANA MORALES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________________________</a:t>
          </a:r>
        </a:p>
        <a:p>
          <a:pPr algn="ctr"/>
          <a:r>
            <a:rPr lang="es-MX" sz="1100" b="1">
              <a:effectLst/>
              <a:latin typeface="+mn-lt"/>
              <a:ea typeface="+mn-ea"/>
              <a:cs typeface="+mn-cs"/>
            </a:rPr>
            <a:t>REGIDORA DE EDUCACION, Y JUVENTUD Y DE LOS</a:t>
          </a:r>
          <a:r>
            <a:rPr lang="es-MX" sz="1100" b="1" baseline="0">
              <a:effectLst/>
              <a:latin typeface="+mn-lt"/>
              <a:ea typeface="+mn-ea"/>
              <a:cs typeface="+mn-cs"/>
            </a:rPr>
            <a:t> DERECHOS DE NIÑOS, NIÑAS Y ADOLECENTES</a:t>
          </a:r>
          <a:endParaRPr lang="es-MX" sz="1100" b="1">
            <a:effectLst/>
            <a:latin typeface="+mn-lt"/>
            <a:ea typeface="+mn-ea"/>
            <a:cs typeface="+mn-cs"/>
          </a:endParaRPr>
        </a:p>
      </xdr:txBody>
    </xdr:sp>
    <xdr:clientData/>
  </xdr:twoCellAnchor>
  <xdr:twoCellAnchor>
    <xdr:from>
      <xdr:col>0</xdr:col>
      <xdr:colOff>143318</xdr:colOff>
      <xdr:row>27</xdr:row>
      <xdr:rowOff>204107</xdr:rowOff>
    </xdr:from>
    <xdr:to>
      <xdr:col>2</xdr:col>
      <xdr:colOff>1088572</xdr:colOff>
      <xdr:row>36</xdr:row>
      <xdr:rowOff>136071</xdr:rowOff>
    </xdr:to>
    <xdr:sp macro="" textlink="">
      <xdr:nvSpPr>
        <xdr:cNvPr id="11" name="Text Box 8">
          <a:extLst>
            <a:ext uri="{FF2B5EF4-FFF2-40B4-BE49-F238E27FC236}">
              <a16:creationId xmlns:a16="http://schemas.microsoft.com/office/drawing/2014/main" xmlns="" id="{00000000-0008-0000-0800-00000B000000}"/>
            </a:ext>
          </a:extLst>
        </xdr:cNvPr>
        <xdr:cNvSpPr txBox="1">
          <a:spLocks noChangeArrowheads="1"/>
        </xdr:cNvSpPr>
      </xdr:nvSpPr>
      <xdr:spPr bwMode="auto">
        <a:xfrm>
          <a:off x="143318" y="8953500"/>
          <a:ext cx="2605325" cy="180975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LIC. JEICY ANAIS RIOS SERNA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________________________</a:t>
          </a:r>
        </a:p>
        <a:p>
          <a:pPr algn="ctr"/>
          <a:r>
            <a:rPr lang="es-MX" sz="1100" b="1">
              <a:effectLst/>
              <a:latin typeface="+mn-lt"/>
              <a:ea typeface="+mn-ea"/>
              <a:cs typeface="+mn-cs"/>
            </a:rPr>
            <a:t>REGIDORA DE DESARROLLO URBANO Y</a:t>
          </a:r>
          <a:r>
            <a:rPr lang="es-MX" sz="1100" b="1" baseline="0">
              <a:effectLst/>
              <a:latin typeface="+mn-lt"/>
              <a:ea typeface="+mn-ea"/>
              <a:cs typeface="+mn-cs"/>
            </a:rPr>
            <a:t> OBRAS PÚBLICAS Y DE ASUNTOS INDIGENAS</a:t>
          </a:r>
          <a:endParaRPr lang="es-MX" sz="1100" b="1">
            <a:effectLst/>
            <a:latin typeface="+mn-lt"/>
            <a:ea typeface="+mn-ea"/>
            <a:cs typeface="+mn-cs"/>
          </a:endParaRPr>
        </a:p>
      </xdr:txBody>
    </xdr:sp>
    <xdr:clientData/>
  </xdr:twoCellAnchor>
  <xdr:twoCellAnchor>
    <xdr:from>
      <xdr:col>2</xdr:col>
      <xdr:colOff>993323</xdr:colOff>
      <xdr:row>27</xdr:row>
      <xdr:rowOff>204107</xdr:rowOff>
    </xdr:from>
    <xdr:to>
      <xdr:col>3</xdr:col>
      <xdr:colOff>1428751</xdr:colOff>
      <xdr:row>36</xdr:row>
      <xdr:rowOff>122464</xdr:rowOff>
    </xdr:to>
    <xdr:sp macro="" textlink="">
      <xdr:nvSpPr>
        <xdr:cNvPr id="12" name="Text Box 8">
          <a:extLst>
            <a:ext uri="{FF2B5EF4-FFF2-40B4-BE49-F238E27FC236}">
              <a16:creationId xmlns:a16="http://schemas.microsoft.com/office/drawing/2014/main" xmlns="" id="{00000000-0008-0000-0800-00000C000000}"/>
            </a:ext>
          </a:extLst>
        </xdr:cNvPr>
        <xdr:cNvSpPr txBox="1">
          <a:spLocks noChangeArrowheads="1"/>
        </xdr:cNvSpPr>
      </xdr:nvSpPr>
      <xdr:spPr bwMode="auto">
        <a:xfrm>
          <a:off x="2653394" y="8953500"/>
          <a:ext cx="3388178" cy="1796143"/>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0"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ING. ALEJANDRO DE LA ROSA FUENTES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________________________</a:t>
          </a:r>
        </a:p>
        <a:p>
          <a:pPr algn="ctr"/>
          <a:r>
            <a:rPr lang="es-MX" sz="1100" b="1">
              <a:effectLst/>
              <a:latin typeface="+mn-lt"/>
              <a:ea typeface="+mn-ea"/>
              <a:cs typeface="+mn-cs"/>
            </a:rPr>
            <a:t>REGIDOR DE</a:t>
          </a:r>
          <a:r>
            <a:rPr lang="es-MX" sz="1100" b="1" baseline="0">
              <a:effectLst/>
              <a:latin typeface="+mn-lt"/>
              <a:ea typeface="+mn-ea"/>
              <a:cs typeface="+mn-cs"/>
            </a:rPr>
            <a:t> DESARROLLO RURAL DE COMERCIO Y ABASTO POPULAR</a:t>
          </a:r>
          <a:endParaRPr lang="es-MX" sz="1100" b="1">
            <a:effectLst/>
            <a:latin typeface="+mn-lt"/>
            <a:ea typeface="+mn-ea"/>
            <a:cs typeface="+mn-cs"/>
          </a:endParaRPr>
        </a:p>
      </xdr:txBody>
    </xdr:sp>
    <xdr:clientData/>
  </xdr:twoCellAnchor>
  <xdr:twoCellAnchor>
    <xdr:from>
      <xdr:col>3</xdr:col>
      <xdr:colOff>1257296</xdr:colOff>
      <xdr:row>28</xdr:row>
      <xdr:rowOff>0</xdr:rowOff>
    </xdr:from>
    <xdr:to>
      <xdr:col>5</xdr:col>
      <xdr:colOff>117561</xdr:colOff>
      <xdr:row>36</xdr:row>
      <xdr:rowOff>149678</xdr:rowOff>
    </xdr:to>
    <xdr:sp macro="" textlink="">
      <xdr:nvSpPr>
        <xdr:cNvPr id="13" name="Text Box 8">
          <a:extLst>
            <a:ext uri="{FF2B5EF4-FFF2-40B4-BE49-F238E27FC236}">
              <a16:creationId xmlns:a16="http://schemas.microsoft.com/office/drawing/2014/main" xmlns="" id="{00000000-0008-0000-0800-00000D000000}"/>
            </a:ext>
          </a:extLst>
        </xdr:cNvPr>
        <xdr:cNvSpPr txBox="1">
          <a:spLocks noChangeArrowheads="1"/>
        </xdr:cNvSpPr>
      </xdr:nvSpPr>
      <xdr:spPr bwMode="auto">
        <a:xfrm>
          <a:off x="5870117" y="8994321"/>
          <a:ext cx="2969623" cy="178253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C. XOCHILT RODRIGUEZ GARCIA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________________________</a:t>
          </a:r>
        </a:p>
        <a:p>
          <a:pPr algn="ctr"/>
          <a:r>
            <a:rPr lang="es-MX" sz="1100" b="1">
              <a:effectLst/>
              <a:latin typeface="+mn-lt"/>
              <a:ea typeface="+mn-ea"/>
              <a:cs typeface="+mn-cs"/>
            </a:rPr>
            <a:t>REGIDORA</a:t>
          </a:r>
          <a:r>
            <a:rPr lang="es-MX" sz="1100" b="1" baseline="0">
              <a:effectLst/>
              <a:latin typeface="+mn-lt"/>
              <a:ea typeface="+mn-ea"/>
              <a:cs typeface="+mn-cs"/>
            </a:rPr>
            <a:t> </a:t>
          </a:r>
          <a:r>
            <a:rPr lang="es-MX" sz="1100" b="1">
              <a:effectLst/>
              <a:latin typeface="+mn-lt"/>
              <a:ea typeface="+mn-ea"/>
              <a:cs typeface="+mn-cs"/>
            </a:rPr>
            <a:t>DE</a:t>
          </a:r>
          <a:r>
            <a:rPr lang="es-MX" sz="1100" b="1" baseline="0">
              <a:effectLst/>
              <a:latin typeface="+mn-lt"/>
              <a:ea typeface="+mn-ea"/>
              <a:cs typeface="+mn-cs"/>
            </a:rPr>
            <a:t> SALUD PUBLICA Y ASISTENCIA SOCIAL Y DE ATENCION Y PARTICIPACION SOCIAL DEL MIGRANTE</a:t>
          </a:r>
          <a:endParaRPr lang="es-MX" sz="1100" b="1">
            <a:effectLst/>
            <a:latin typeface="+mn-lt"/>
            <a:ea typeface="+mn-ea"/>
            <a:cs typeface="+mn-cs"/>
          </a:endParaRPr>
        </a:p>
      </xdr:txBody>
    </xdr:sp>
    <xdr:clientData/>
  </xdr:twoCellAnchor>
  <xdr:twoCellAnchor>
    <xdr:from>
      <xdr:col>3</xdr:col>
      <xdr:colOff>0</xdr:colOff>
      <xdr:row>33</xdr:row>
      <xdr:rowOff>32656</xdr:rowOff>
    </xdr:from>
    <xdr:to>
      <xdr:col>4</xdr:col>
      <xdr:colOff>1098838</xdr:colOff>
      <xdr:row>42</xdr:row>
      <xdr:rowOff>51747</xdr:rowOff>
    </xdr:to>
    <xdr:sp macro="" textlink="">
      <xdr:nvSpPr>
        <xdr:cNvPr id="15" name="Text Box 8">
          <a:extLst>
            <a:ext uri="{FF2B5EF4-FFF2-40B4-BE49-F238E27FC236}">
              <a16:creationId xmlns:a16="http://schemas.microsoft.com/office/drawing/2014/main" xmlns="" id="{00000000-0008-0000-0800-00000F000000}"/>
            </a:ext>
          </a:extLst>
        </xdr:cNvPr>
        <xdr:cNvSpPr txBox="1">
          <a:spLocks noChangeArrowheads="1"/>
        </xdr:cNvSpPr>
      </xdr:nvSpPr>
      <xdr:spPr bwMode="auto">
        <a:xfrm>
          <a:off x="3918857" y="8534399"/>
          <a:ext cx="2894981" cy="1488662"/>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LIC. PERLA KARIME ROQUE SANTIAGO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1">
              <a:effectLst/>
              <a:latin typeface="+mn-lt"/>
              <a:ea typeface="+mn-ea"/>
              <a:cs typeface="+mn-cs"/>
            </a:rPr>
            <a:t>SECRETARIA GENERAL DEL H. AYUNTAMIENTO</a:t>
          </a:r>
          <a:endParaRPr lang="es-MX" b="1">
            <a:effectLst/>
          </a:endParaRPr>
        </a:p>
      </xdr:txBody>
    </xdr:sp>
    <xdr:clientData/>
  </xdr:twoCellAnchor>
  <xdr:twoCellAnchor>
    <xdr:from>
      <xdr:col>5</xdr:col>
      <xdr:colOff>408213</xdr:colOff>
      <xdr:row>28</xdr:row>
      <xdr:rowOff>29936</xdr:rowOff>
    </xdr:from>
    <xdr:to>
      <xdr:col>6</xdr:col>
      <xdr:colOff>1815736</xdr:colOff>
      <xdr:row>37</xdr:row>
      <xdr:rowOff>0</xdr:rowOff>
    </xdr:to>
    <xdr:sp macro="" textlink="">
      <xdr:nvSpPr>
        <xdr:cNvPr id="16" name="Text Box 8">
          <a:extLst>
            <a:ext uri="{FF2B5EF4-FFF2-40B4-BE49-F238E27FC236}">
              <a16:creationId xmlns:a16="http://schemas.microsoft.com/office/drawing/2014/main" xmlns="" id="{00000000-0008-0000-0800-000010000000}"/>
            </a:ext>
          </a:extLst>
        </xdr:cNvPr>
        <xdr:cNvSpPr txBox="1">
          <a:spLocks noChangeArrowheads="1"/>
        </xdr:cNvSpPr>
      </xdr:nvSpPr>
      <xdr:spPr bwMode="auto">
        <a:xfrm>
          <a:off x="9130392" y="9024257"/>
          <a:ext cx="3462201" cy="1766207"/>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9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C. BENY SALIGAN NAVARRETE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200" b="1" i="0" u="none" strike="noStrike" kern="0" cap="none" spc="0" normalizeH="0" baseline="0" noProof="0">
              <a:ln>
                <a:noFill/>
              </a:ln>
              <a:solidFill>
                <a:srgbClr val="000000"/>
              </a:solidFill>
              <a:effectLst/>
              <a:uLnTx/>
              <a:uFillTx/>
              <a:latin typeface="Arial"/>
              <a:cs typeface="Arial"/>
            </a:rPr>
            <a:t>________________________</a:t>
          </a:r>
        </a:p>
        <a:p>
          <a:pPr algn="ctr"/>
          <a:r>
            <a:rPr lang="es-MX" sz="1100" b="1">
              <a:effectLst/>
              <a:latin typeface="+mn-lt"/>
              <a:ea typeface="+mn-ea"/>
              <a:cs typeface="+mn-cs"/>
            </a:rPr>
            <a:t>REGIDORA DE</a:t>
          </a:r>
          <a:r>
            <a:rPr lang="es-MX" sz="1100" b="1" baseline="0">
              <a:effectLst/>
              <a:latin typeface="+mn-lt"/>
              <a:ea typeface="+mn-ea"/>
              <a:cs typeface="+mn-cs"/>
            </a:rPr>
            <a:t> EQUIDAD Y GENERO Y DE FOMENTO AL EMPLEO</a:t>
          </a:r>
          <a:endParaRPr lang="es-MX" sz="1100" b="1">
            <a:effectLst/>
            <a:latin typeface="+mn-lt"/>
            <a:ea typeface="+mn-ea"/>
            <a:cs typeface="+mn-cs"/>
          </a:endParaRPr>
        </a:p>
      </xdr:txBody>
    </xdr:sp>
    <xdr:clientData/>
  </xdr:twoCellAnchor>
  <xdr:twoCellAnchor editAs="oneCell">
    <xdr:from>
      <xdr:col>0</xdr:col>
      <xdr:colOff>217714</xdr:colOff>
      <xdr:row>0</xdr:row>
      <xdr:rowOff>122464</xdr:rowOff>
    </xdr:from>
    <xdr:to>
      <xdr:col>2</xdr:col>
      <xdr:colOff>612322</xdr:colOff>
      <xdr:row>3</xdr:row>
      <xdr:rowOff>124166</xdr:rowOff>
    </xdr:to>
    <xdr:pic>
      <xdr:nvPicPr>
        <xdr:cNvPr id="4" name="Picture 1" descr="Picture">
          <a:extLst>
            <a:ext uri="{FF2B5EF4-FFF2-40B4-BE49-F238E27FC236}">
              <a16:creationId xmlns:a16="http://schemas.microsoft.com/office/drawing/2014/main" xmlns="" id="{8F124FD4-44AD-4089-BF91-16FC9AB61E08}"/>
            </a:ext>
          </a:extLst>
        </xdr:cNvPr>
        <xdr:cNvPicPr>
          <a:picLocks noChangeAspect="1"/>
        </xdr:cNvPicPr>
      </xdr:nvPicPr>
      <xdr:blipFill>
        <a:blip xmlns:r="http://schemas.openxmlformats.org/officeDocument/2006/relationships" r:embed="rId1"/>
        <a:stretch>
          <a:fillRect/>
        </a:stretch>
      </xdr:blipFill>
      <xdr:spPr>
        <a:xfrm>
          <a:off x="217714" y="122464"/>
          <a:ext cx="2054679" cy="926988"/>
        </a:xfrm>
        <a:prstGeom prst="rect">
          <a:avLst/>
        </a:prstGeom>
      </xdr:spPr>
    </xdr:pic>
    <xdr:clientData/>
  </xdr:twoCellAnchor>
  <xdr:twoCellAnchor editAs="oneCell">
    <xdr:from>
      <xdr:col>6</xdr:col>
      <xdr:colOff>0</xdr:colOff>
      <xdr:row>0</xdr:row>
      <xdr:rowOff>95250</xdr:rowOff>
    </xdr:from>
    <xdr:to>
      <xdr:col>6</xdr:col>
      <xdr:colOff>1935617</xdr:colOff>
      <xdr:row>3</xdr:row>
      <xdr:rowOff>149677</xdr:rowOff>
    </xdr:to>
    <xdr:pic>
      <xdr:nvPicPr>
        <xdr:cNvPr id="5" name="Picture 1" descr="Picture">
          <a:extLst>
            <a:ext uri="{FF2B5EF4-FFF2-40B4-BE49-F238E27FC236}">
              <a16:creationId xmlns:a16="http://schemas.microsoft.com/office/drawing/2014/main" xmlns="" id="{8212EDFF-7AC6-4E8C-AB9D-C0E3300FD7C4}"/>
            </a:ext>
          </a:extLst>
        </xdr:cNvPr>
        <xdr:cNvPicPr>
          <a:picLocks noChangeAspect="1"/>
        </xdr:cNvPicPr>
      </xdr:nvPicPr>
      <xdr:blipFill>
        <a:blip xmlns:r="http://schemas.openxmlformats.org/officeDocument/2006/relationships" r:embed="rId2"/>
        <a:stretch>
          <a:fillRect/>
        </a:stretch>
      </xdr:blipFill>
      <xdr:spPr>
        <a:xfrm>
          <a:off x="10776857" y="95250"/>
          <a:ext cx="1935617" cy="9797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1335559</xdr:colOff>
      <xdr:row>3</xdr:row>
      <xdr:rowOff>162180</xdr:rowOff>
    </xdr:to>
    <xdr:pic>
      <xdr:nvPicPr>
        <xdr:cNvPr id="2" name="Picture 1" descr="Picture">
          <a:extLst>
            <a:ext uri="{FF2B5EF4-FFF2-40B4-BE49-F238E27FC236}">
              <a16:creationId xmlns:a16="http://schemas.microsoft.com/office/drawing/2014/main" xmlns="" id="{81AFA7BC-AF15-4D1A-923C-8C1328927BEB}"/>
            </a:ext>
          </a:extLst>
        </xdr:cNvPr>
        <xdr:cNvPicPr>
          <a:picLocks noChangeAspect="1"/>
        </xdr:cNvPicPr>
      </xdr:nvPicPr>
      <xdr:blipFill>
        <a:blip xmlns:r="http://schemas.openxmlformats.org/officeDocument/2006/relationships" r:embed="rId1"/>
        <a:stretch>
          <a:fillRect/>
        </a:stretch>
      </xdr:blipFill>
      <xdr:spPr>
        <a:xfrm>
          <a:off x="47625" y="66675"/>
          <a:ext cx="1335559" cy="543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273844</xdr:colOff>
      <xdr:row>0</xdr:row>
      <xdr:rowOff>107156</xdr:rowOff>
    </xdr:from>
    <xdr:to>
      <xdr:col>0</xdr:col>
      <xdr:colOff>2005196</xdr:colOff>
      <xdr:row>5</xdr:row>
      <xdr:rowOff>83344</xdr:rowOff>
    </xdr:to>
    <xdr:pic>
      <xdr:nvPicPr>
        <xdr:cNvPr id="2" name="Picture 1" descr="Picture">
          <a:extLst>
            <a:ext uri="{FF2B5EF4-FFF2-40B4-BE49-F238E27FC236}">
              <a16:creationId xmlns:a16="http://schemas.microsoft.com/office/drawing/2014/main" xmlns="" id="{2EBC61E4-CB73-4161-A2FD-3232D2FE02A0}"/>
            </a:ext>
          </a:extLst>
        </xdr:cNvPr>
        <xdr:cNvPicPr>
          <a:picLocks noChangeAspect="1"/>
        </xdr:cNvPicPr>
      </xdr:nvPicPr>
      <xdr:blipFill>
        <a:blip xmlns:r="http://schemas.openxmlformats.org/officeDocument/2006/relationships" r:embed="rId1"/>
        <a:stretch>
          <a:fillRect/>
        </a:stretch>
      </xdr:blipFill>
      <xdr:spPr>
        <a:xfrm>
          <a:off x="273844" y="107156"/>
          <a:ext cx="1731352" cy="750094"/>
        </a:xfrm>
        <a:prstGeom prst="rect">
          <a:avLst/>
        </a:prstGeom>
      </xdr:spPr>
    </xdr:pic>
    <xdr:clientData/>
  </xdr:twoCellAnchor>
  <xdr:twoCellAnchor editAs="oneCell">
    <xdr:from>
      <xdr:col>11</xdr:col>
      <xdr:colOff>904875</xdr:colOff>
      <xdr:row>0</xdr:row>
      <xdr:rowOff>130969</xdr:rowOff>
    </xdr:from>
    <xdr:to>
      <xdr:col>13</xdr:col>
      <xdr:colOff>738188</xdr:colOff>
      <xdr:row>7</xdr:row>
      <xdr:rowOff>23812</xdr:rowOff>
    </xdr:to>
    <xdr:pic>
      <xdr:nvPicPr>
        <xdr:cNvPr id="3" name="Picture 1" descr="Picture">
          <a:extLst>
            <a:ext uri="{FF2B5EF4-FFF2-40B4-BE49-F238E27FC236}">
              <a16:creationId xmlns:a16="http://schemas.microsoft.com/office/drawing/2014/main" xmlns="" id="{7E85B6A3-523D-4AC4-9A25-69EB38F67A50}"/>
            </a:ext>
          </a:extLst>
        </xdr:cNvPr>
        <xdr:cNvPicPr>
          <a:picLocks noChangeAspect="1"/>
        </xdr:cNvPicPr>
      </xdr:nvPicPr>
      <xdr:blipFill>
        <a:blip xmlns:r="http://schemas.openxmlformats.org/officeDocument/2006/relationships" r:embed="rId2"/>
        <a:stretch>
          <a:fillRect/>
        </a:stretch>
      </xdr:blipFill>
      <xdr:spPr>
        <a:xfrm>
          <a:off x="12061031" y="130969"/>
          <a:ext cx="1785938" cy="892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1428750</xdr:colOff>
      <xdr:row>0</xdr:row>
      <xdr:rowOff>132906</xdr:rowOff>
    </xdr:from>
    <xdr:to>
      <xdr:col>9</xdr:col>
      <xdr:colOff>1572732</xdr:colOff>
      <xdr:row>7</xdr:row>
      <xdr:rowOff>11075</xdr:rowOff>
    </xdr:to>
    <xdr:pic>
      <xdr:nvPicPr>
        <xdr:cNvPr id="2" name="Picture 1" descr="Picture">
          <a:extLst>
            <a:ext uri="{FF2B5EF4-FFF2-40B4-BE49-F238E27FC236}">
              <a16:creationId xmlns:a16="http://schemas.microsoft.com/office/drawing/2014/main" xmlns="" id="{BCB55228-5A00-4ADE-A3F7-D82AAD5C2B43}"/>
            </a:ext>
          </a:extLst>
        </xdr:cNvPr>
        <xdr:cNvPicPr>
          <a:picLocks noChangeAspect="1"/>
        </xdr:cNvPicPr>
      </xdr:nvPicPr>
      <xdr:blipFill>
        <a:blip xmlns:r="http://schemas.openxmlformats.org/officeDocument/2006/relationships" r:embed="rId1"/>
        <a:stretch>
          <a:fillRect/>
        </a:stretch>
      </xdr:blipFill>
      <xdr:spPr>
        <a:xfrm>
          <a:off x="12559709" y="132906"/>
          <a:ext cx="1583808" cy="874971"/>
        </a:xfrm>
        <a:prstGeom prst="rect">
          <a:avLst/>
        </a:prstGeom>
      </xdr:spPr>
    </xdr:pic>
    <xdr:clientData/>
  </xdr:twoCellAnchor>
  <xdr:twoCellAnchor editAs="oneCell">
    <xdr:from>
      <xdr:col>0</xdr:col>
      <xdr:colOff>299040</xdr:colOff>
      <xdr:row>0</xdr:row>
      <xdr:rowOff>143982</xdr:rowOff>
    </xdr:from>
    <xdr:to>
      <xdr:col>0</xdr:col>
      <xdr:colOff>2030392</xdr:colOff>
      <xdr:row>7</xdr:row>
      <xdr:rowOff>0</xdr:rowOff>
    </xdr:to>
    <xdr:pic>
      <xdr:nvPicPr>
        <xdr:cNvPr id="3" name="Picture 1" descr="Picture">
          <a:extLst>
            <a:ext uri="{FF2B5EF4-FFF2-40B4-BE49-F238E27FC236}">
              <a16:creationId xmlns:a16="http://schemas.microsoft.com/office/drawing/2014/main" xmlns="" id="{E713EE7B-0213-4943-85D8-A3F59C829987}"/>
            </a:ext>
          </a:extLst>
        </xdr:cNvPr>
        <xdr:cNvPicPr>
          <a:picLocks noChangeAspect="1"/>
        </xdr:cNvPicPr>
      </xdr:nvPicPr>
      <xdr:blipFill>
        <a:blip xmlns:r="http://schemas.openxmlformats.org/officeDocument/2006/relationships" r:embed="rId2"/>
        <a:stretch>
          <a:fillRect/>
        </a:stretch>
      </xdr:blipFill>
      <xdr:spPr>
        <a:xfrm>
          <a:off x="299040" y="143982"/>
          <a:ext cx="1731352" cy="8528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1335559</xdr:colOff>
      <xdr:row>3</xdr:row>
      <xdr:rowOff>162180</xdr:rowOff>
    </xdr:to>
    <xdr:pic>
      <xdr:nvPicPr>
        <xdr:cNvPr id="3" name="Picture 1" descr="Picture">
          <a:extLst>
            <a:ext uri="{FF2B5EF4-FFF2-40B4-BE49-F238E27FC236}">
              <a16:creationId xmlns:a16="http://schemas.microsoft.com/office/drawing/2014/main" xmlns="" id="{812B3559-E275-40AB-A51D-6804E7A27868}"/>
            </a:ext>
          </a:extLst>
        </xdr:cNvPr>
        <xdr:cNvPicPr>
          <a:picLocks noChangeAspect="1"/>
        </xdr:cNvPicPr>
      </xdr:nvPicPr>
      <xdr:blipFill>
        <a:blip xmlns:r="http://schemas.openxmlformats.org/officeDocument/2006/relationships" r:embed="rId1"/>
        <a:stretch>
          <a:fillRect/>
        </a:stretch>
      </xdr:blipFill>
      <xdr:spPr>
        <a:xfrm>
          <a:off x="819150" y="161925"/>
          <a:ext cx="1335559" cy="543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1335559</xdr:colOff>
      <xdr:row>3</xdr:row>
      <xdr:rowOff>162180</xdr:rowOff>
    </xdr:to>
    <xdr:pic>
      <xdr:nvPicPr>
        <xdr:cNvPr id="3" name="Picture 1" descr="Picture">
          <a:extLst>
            <a:ext uri="{FF2B5EF4-FFF2-40B4-BE49-F238E27FC236}">
              <a16:creationId xmlns:a16="http://schemas.microsoft.com/office/drawing/2014/main" xmlns="" id="{3C98CE73-8E0D-4787-87BE-894E8FCDABF2}"/>
            </a:ext>
          </a:extLst>
        </xdr:cNvPr>
        <xdr:cNvPicPr>
          <a:picLocks noChangeAspect="1"/>
        </xdr:cNvPicPr>
      </xdr:nvPicPr>
      <xdr:blipFill>
        <a:blip xmlns:r="http://schemas.openxmlformats.org/officeDocument/2006/relationships" r:embed="rId1"/>
        <a:stretch>
          <a:fillRect/>
        </a:stretch>
      </xdr:blipFill>
      <xdr:spPr>
        <a:xfrm>
          <a:off x="819150" y="161925"/>
          <a:ext cx="1335559" cy="543180"/>
        </a:xfrm>
        <a:prstGeom prst="rect">
          <a:avLst/>
        </a:prstGeom>
      </xdr:spPr>
    </xdr:pic>
    <xdr:clientData/>
  </xdr:twoCellAnchor>
  <xdr:twoCellAnchor editAs="oneCell">
    <xdr:from>
      <xdr:col>0</xdr:col>
      <xdr:colOff>0</xdr:colOff>
      <xdr:row>1</xdr:row>
      <xdr:rowOff>0</xdr:rowOff>
    </xdr:from>
    <xdr:to>
      <xdr:col>0</xdr:col>
      <xdr:colOff>1335559</xdr:colOff>
      <xdr:row>3</xdr:row>
      <xdr:rowOff>162180</xdr:rowOff>
    </xdr:to>
    <xdr:pic>
      <xdr:nvPicPr>
        <xdr:cNvPr id="4" name="Picture 1" descr="Picture">
          <a:extLst>
            <a:ext uri="{FF2B5EF4-FFF2-40B4-BE49-F238E27FC236}">
              <a16:creationId xmlns:a16="http://schemas.microsoft.com/office/drawing/2014/main" xmlns="" id="{89B0613C-70D6-4F11-A6DB-E110CBFFB86F}"/>
            </a:ext>
          </a:extLst>
        </xdr:cNvPr>
        <xdr:cNvPicPr>
          <a:picLocks noChangeAspect="1"/>
        </xdr:cNvPicPr>
      </xdr:nvPicPr>
      <xdr:blipFill>
        <a:blip xmlns:r="http://schemas.openxmlformats.org/officeDocument/2006/relationships" r:embed="rId1"/>
        <a:stretch>
          <a:fillRect/>
        </a:stretch>
      </xdr:blipFill>
      <xdr:spPr>
        <a:xfrm>
          <a:off x="0" y="161925"/>
          <a:ext cx="1335559" cy="543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1335559</xdr:colOff>
      <xdr:row>3</xdr:row>
      <xdr:rowOff>162180</xdr:rowOff>
    </xdr:to>
    <xdr:pic>
      <xdr:nvPicPr>
        <xdr:cNvPr id="3" name="Picture 1" descr="Picture">
          <a:extLst>
            <a:ext uri="{FF2B5EF4-FFF2-40B4-BE49-F238E27FC236}">
              <a16:creationId xmlns:a16="http://schemas.microsoft.com/office/drawing/2014/main" xmlns="" id="{E37EE355-0B79-4BDE-9C9F-634BF5611107}"/>
            </a:ext>
          </a:extLst>
        </xdr:cNvPr>
        <xdr:cNvPicPr>
          <a:picLocks noChangeAspect="1"/>
        </xdr:cNvPicPr>
      </xdr:nvPicPr>
      <xdr:blipFill>
        <a:blip xmlns:r="http://schemas.openxmlformats.org/officeDocument/2006/relationships" r:embed="rId1"/>
        <a:stretch>
          <a:fillRect/>
        </a:stretch>
      </xdr:blipFill>
      <xdr:spPr>
        <a:xfrm>
          <a:off x="819150" y="161925"/>
          <a:ext cx="1335559" cy="543180"/>
        </a:xfrm>
        <a:prstGeom prst="rect">
          <a:avLst/>
        </a:prstGeom>
      </xdr:spPr>
    </xdr:pic>
    <xdr:clientData/>
  </xdr:twoCellAnchor>
  <xdr:twoCellAnchor editAs="oneCell">
    <xdr:from>
      <xdr:col>0</xdr:col>
      <xdr:colOff>0</xdr:colOff>
      <xdr:row>1</xdr:row>
      <xdr:rowOff>0</xdr:rowOff>
    </xdr:from>
    <xdr:to>
      <xdr:col>0</xdr:col>
      <xdr:colOff>1335559</xdr:colOff>
      <xdr:row>3</xdr:row>
      <xdr:rowOff>162180</xdr:rowOff>
    </xdr:to>
    <xdr:pic>
      <xdr:nvPicPr>
        <xdr:cNvPr id="4" name="Picture 1" descr="Picture">
          <a:extLst>
            <a:ext uri="{FF2B5EF4-FFF2-40B4-BE49-F238E27FC236}">
              <a16:creationId xmlns:a16="http://schemas.microsoft.com/office/drawing/2014/main" xmlns="" id="{F79D3A59-5A07-4A68-913A-7B2A8A40A3C4}"/>
            </a:ext>
          </a:extLst>
        </xdr:cNvPr>
        <xdr:cNvPicPr>
          <a:picLocks noChangeAspect="1"/>
        </xdr:cNvPicPr>
      </xdr:nvPicPr>
      <xdr:blipFill>
        <a:blip xmlns:r="http://schemas.openxmlformats.org/officeDocument/2006/relationships" r:embed="rId1"/>
        <a:stretch>
          <a:fillRect/>
        </a:stretch>
      </xdr:blipFill>
      <xdr:spPr>
        <a:xfrm>
          <a:off x="0" y="161925"/>
          <a:ext cx="1335559" cy="543180"/>
        </a:xfrm>
        <a:prstGeom prst="rect">
          <a:avLst/>
        </a:prstGeom>
      </xdr:spPr>
    </xdr:pic>
    <xdr:clientData/>
  </xdr:twoCellAnchor>
  <xdr:twoCellAnchor editAs="oneCell">
    <xdr:from>
      <xdr:col>0</xdr:col>
      <xdr:colOff>0</xdr:colOff>
      <xdr:row>1</xdr:row>
      <xdr:rowOff>0</xdr:rowOff>
    </xdr:from>
    <xdr:to>
      <xdr:col>0</xdr:col>
      <xdr:colOff>1335559</xdr:colOff>
      <xdr:row>3</xdr:row>
      <xdr:rowOff>162180</xdr:rowOff>
    </xdr:to>
    <xdr:pic>
      <xdr:nvPicPr>
        <xdr:cNvPr id="5" name="Picture 1" descr="Picture">
          <a:extLst>
            <a:ext uri="{FF2B5EF4-FFF2-40B4-BE49-F238E27FC236}">
              <a16:creationId xmlns:a16="http://schemas.microsoft.com/office/drawing/2014/main" xmlns="" id="{039F68C2-1171-4E47-AB54-95BD8F8D284F}"/>
            </a:ext>
          </a:extLst>
        </xdr:cNvPr>
        <xdr:cNvPicPr>
          <a:picLocks noChangeAspect="1"/>
        </xdr:cNvPicPr>
      </xdr:nvPicPr>
      <xdr:blipFill>
        <a:blip xmlns:r="http://schemas.openxmlformats.org/officeDocument/2006/relationships" r:embed="rId1"/>
        <a:stretch>
          <a:fillRect/>
        </a:stretch>
      </xdr:blipFill>
      <xdr:spPr>
        <a:xfrm>
          <a:off x="0" y="161925"/>
          <a:ext cx="1335559" cy="543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Proceso%20de%20fiscalizaci&#243;n%20cuenta%20%202017\1.-%20CARPETA%20DE%20FISCALIZACION%20C.%20P.%202017%20Aprobados\ANEXOS%20A%20ENVIAR%20A%20LOS%20MUNICIPIOS%202017%20(4-04-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nexo%203%20y%204%20Transferencia,%20registros%20contables%20y%20destino%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5235\Auditoria%20Financiera%20(server)\Yeimily\ASF\CP%20ORDAZ\DICTAMEN\Dictamen%20Recursos%20Seguro%20Popular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OMPU%20COMPAQ%20PEDRO\BENITO%20JUAREZ%202021%20-%202024\LEY%20DE%20INGRESOS%202023\LEY%20DE%20INGRESOS%20BJ-2023\PRESUPUESTO%20DE%20INGRESOS%20BJ-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COMPU%20COMPAQ%20PEDRO\BENITO%20JUAREZ%202021%20-%202024\PRESUPUESTO%20DE%20EGRESOS%20BJ-2022\1.-%20Presupuesto%20de%20Egresos%202022%20Benito%20Ju&#225;re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A 3.1 RC"/>
      <sheetName val="DATOS"/>
      <sheetName val="INDICE"/>
      <sheetName val="ANEXO 1"/>
      <sheetName val="ANEXO 2"/>
      <sheetName val="ANEXO 3"/>
      <sheetName val="ANEXO 4"/>
      <sheetName val="ANEXO 5"/>
      <sheetName val="ANEXO 6"/>
      <sheetName val="ANEXO 7"/>
      <sheetName val="ANEXO 8"/>
      <sheetName val="ANEXO 9"/>
      <sheetName val="ANEXO 10-A "/>
      <sheetName val="ANEXO 10-B "/>
      <sheetName val="ANEXO 10-C"/>
      <sheetName val="LISTAS"/>
      <sheetName val="IP-01"/>
      <sheetName val="IP-06"/>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B4" t="str">
            <v xml:space="preserve">Instalación y habilitación de estaciones tecnológicas interactivas </v>
          </cell>
          <cell r="D4" t="str">
            <v>Arrendamiento de vehiculos para la verificación y seguimiento de las obras realizadas con recursos del FAIS.</v>
          </cell>
        </row>
        <row r="5">
          <cell r="B5" t="str">
            <v>Acondicionamiento de espacios fisicos</v>
          </cell>
          <cell r="D5" t="str">
            <v>Contratación de estudios de consultoría para la realización de estudios y evaluación de proyectos.</v>
          </cell>
        </row>
        <row r="6">
          <cell r="B6" t="str">
            <v>Actualizacion del catastro municipal, Padron de contribuyentes y/o tarifas.</v>
          </cell>
          <cell r="D6" t="str">
            <v>Adquisición de material y equipo fotográfico para la verificación y seguimiento de las obras.</v>
          </cell>
        </row>
        <row r="7">
          <cell r="B7" t="str">
            <v>Adquisición de sofware y harware.</v>
          </cell>
          <cell r="D7" t="str">
            <v>Adquisición de material y equipo fotográfico para la verificación y seguimiento de las obras.</v>
          </cell>
        </row>
        <row r="8">
          <cell r="B8" t="str">
            <v>Creación de módulos de participación y consulta ciudadana.</v>
          </cell>
          <cell r="D8" t="str">
            <v>Adquisición de equipo topográfico.</v>
          </cell>
        </row>
        <row r="9">
          <cell r="B9" t="str">
            <v>Creación y actualización de la normatividad municipal.</v>
          </cell>
          <cell r="D9" t="str">
            <v>Mantenimiento y reparación de vehículos para la verificación y el seguimiento de las obras realizadas con recursos del FAIS.</v>
          </cell>
        </row>
        <row r="10">
          <cell r="B10" t="str">
            <v>Cursos de capacitación y actualización.</v>
          </cell>
        </row>
        <row r="11">
          <cell r="B11" t="str">
            <v>Elaboración e implementación de un programa para el desarrollo institucional municipal.</v>
          </cell>
        </row>
      </sheetData>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sheetName val="Anexo 3"/>
      <sheetName val="Anexo 3A"/>
      <sheetName val="Anexo 3B"/>
      <sheetName val="Anexo 4A"/>
      <sheetName val="Anexo 4B"/>
      <sheetName val="Anexo 4C"/>
      <sheetName val="Anexo 4D"/>
      <sheetName val="Datos"/>
      <sheetName val="Hoja2"/>
    </sheetNames>
    <sheetDataSet>
      <sheetData sheetId="0"/>
      <sheetData sheetId="1"/>
      <sheetData sheetId="2"/>
      <sheetData sheetId="3"/>
      <sheetData sheetId="4"/>
      <sheetData sheetId="5">
        <row r="2">
          <cell r="X2" t="str">
            <v>Sí</v>
          </cell>
        </row>
        <row r="3">
          <cell r="X3" t="str">
            <v>No</v>
          </cell>
        </row>
      </sheetData>
      <sheetData sheetId="6"/>
      <sheetData sheetId="7"/>
      <sheetData sheetId="8"/>
      <sheetData sheetId="9">
        <row r="2">
          <cell r="M2" t="str">
            <v>Agua y Saneamiento</v>
          </cell>
        </row>
        <row r="3">
          <cell r="M3" t="str">
            <v>Educación</v>
          </cell>
        </row>
        <row r="4">
          <cell r="M4" t="str">
            <v>Otros Proyectos</v>
          </cell>
        </row>
        <row r="5">
          <cell r="M5" t="str">
            <v>Salud</v>
          </cell>
        </row>
        <row r="6">
          <cell r="M6" t="str">
            <v>Urbanización</v>
          </cell>
        </row>
        <row r="7">
          <cell r="M7" t="str">
            <v>Vivienda</v>
          </cell>
        </row>
        <row r="8">
          <cell r="M8" t="str">
            <v>Especial</v>
          </cell>
        </row>
        <row r="95">
          <cell r="B95" t="str">
            <v>Arrendamiento de vehículos para la verificación y seguimiento de las obras y acciones</v>
          </cell>
        </row>
        <row r="96">
          <cell r="B96" t="str">
            <v>Contratación de servicios de consultoría para la realización de estudios y evaluación de proyectos</v>
          </cell>
        </row>
        <row r="97">
          <cell r="B97" t="str">
            <v>Adquisición de material y equipo fotográfico para la verificación y seguimiento de las obras</v>
          </cell>
        </row>
        <row r="98">
          <cell r="B98" t="str">
            <v>Adquisición de equipo topográfico</v>
          </cell>
        </row>
        <row r="99">
          <cell r="B99" t="str">
            <v>Mantenimiento y reparación de vehículos para la verificación y el seguimiento de las obras realizadas</v>
          </cell>
        </row>
        <row r="102">
          <cell r="B102" t="str">
            <v>Instalación y habilitación de estaciones tecnológicas interactivas (kioscos digitales)</v>
          </cell>
        </row>
        <row r="103">
          <cell r="B103" t="str">
            <v>Acondicionamiento de espacios físicos</v>
          </cell>
        </row>
        <row r="104">
          <cell r="B104" t="str">
            <v>Actualización del catastro municipal, padrón de contribuyentes y/o tarifas</v>
          </cell>
        </row>
        <row r="105">
          <cell r="B105" t="str">
            <v>Adquisición de software y hardware</v>
          </cell>
        </row>
        <row r="106">
          <cell r="B106" t="str">
            <v>Creación de módulos de participación y consulta ciudadana para el seguimiento de los planes y programas de gobierno</v>
          </cell>
        </row>
        <row r="107">
          <cell r="B107" t="str">
            <v>Creación y actualización de la normatividad municipal y de las demarcaciones territoriales del distrito federal</v>
          </cell>
        </row>
        <row r="108">
          <cell r="B108" t="str">
            <v>Cursos de capacitación y actualización que fomenten la formación de los servidores públicos municipales (no incluye estudios universitarios y de posgrado)</v>
          </cell>
        </row>
        <row r="109">
          <cell r="B109" t="str">
            <v>Elaboración e implementación de un programa para el desarrollo institucional municipal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tamen"/>
      <sheetName val="Transparencia"/>
      <sheetName val="Evaluación de Normativa"/>
    </sheetNames>
    <sheetDataSet>
      <sheetData sheetId="0">
        <row r="6">
          <cell r="B6">
            <v>0</v>
          </cell>
          <cell r="C6" t="str">
            <v>OPINIÓN NEGATIVA</v>
          </cell>
        </row>
        <row r="7">
          <cell r="B7">
            <v>1</v>
          </cell>
          <cell r="C7" t="str">
            <v>OPINIÓN NEGATIVA</v>
          </cell>
        </row>
        <row r="8">
          <cell r="B8">
            <v>2</v>
          </cell>
          <cell r="C8" t="str">
            <v>OPINIÓN NEGATIVA</v>
          </cell>
        </row>
        <row r="9">
          <cell r="B9">
            <v>3</v>
          </cell>
          <cell r="C9" t="str">
            <v>OPINIÓN CON SALVEDAD</v>
          </cell>
        </row>
        <row r="10">
          <cell r="B10">
            <v>4</v>
          </cell>
          <cell r="C10" t="str">
            <v>OPINIÓN CON SALVEDAD</v>
          </cell>
        </row>
        <row r="11">
          <cell r="B11">
            <v>5</v>
          </cell>
          <cell r="C11" t="str">
            <v>OPINIÓN LIMPIA</v>
          </cell>
        </row>
        <row r="16">
          <cell r="B16">
            <v>0</v>
          </cell>
          <cell r="C16">
            <v>3</v>
          </cell>
        </row>
        <row r="17">
          <cell r="B17">
            <v>1E-3</v>
          </cell>
          <cell r="C17">
            <v>3</v>
          </cell>
        </row>
        <row r="18">
          <cell r="B18">
            <v>2E-3</v>
          </cell>
          <cell r="C18">
            <v>3</v>
          </cell>
        </row>
        <row r="19">
          <cell r="B19">
            <v>3.0000000000000001E-3</v>
          </cell>
          <cell r="C19">
            <v>3</v>
          </cell>
        </row>
        <row r="20">
          <cell r="B20">
            <v>4.0000000000000001E-3</v>
          </cell>
          <cell r="C20">
            <v>3</v>
          </cell>
        </row>
        <row r="21">
          <cell r="B21">
            <v>5.0000000000000001E-3</v>
          </cell>
          <cell r="C21">
            <v>3</v>
          </cell>
        </row>
        <row r="22">
          <cell r="B22">
            <v>6.0000000000000001E-3</v>
          </cell>
          <cell r="C22">
            <v>3</v>
          </cell>
        </row>
        <row r="23">
          <cell r="B23">
            <v>7.0000000000000001E-3</v>
          </cell>
          <cell r="C23">
            <v>3</v>
          </cell>
        </row>
        <row r="24">
          <cell r="B24">
            <v>8.0000000000000002E-3</v>
          </cell>
          <cell r="C24">
            <v>3</v>
          </cell>
        </row>
        <row r="25">
          <cell r="B25">
            <v>8.9999999999999993E-3</v>
          </cell>
          <cell r="C25">
            <v>3</v>
          </cell>
        </row>
        <row r="26">
          <cell r="B26">
            <v>0.01</v>
          </cell>
          <cell r="C26">
            <v>3</v>
          </cell>
        </row>
        <row r="27">
          <cell r="B27">
            <v>1.0999999999999999E-2</v>
          </cell>
          <cell r="C27">
            <v>3</v>
          </cell>
        </row>
        <row r="28">
          <cell r="B28">
            <v>1.2E-2</v>
          </cell>
          <cell r="C28">
            <v>3</v>
          </cell>
        </row>
        <row r="29">
          <cell r="B29">
            <v>1.2999999999999999E-2</v>
          </cell>
          <cell r="C29">
            <v>3</v>
          </cell>
        </row>
        <row r="30">
          <cell r="B30">
            <v>1.4E-2</v>
          </cell>
          <cell r="C30">
            <v>3</v>
          </cell>
        </row>
        <row r="31">
          <cell r="B31">
            <v>1.4999999999999999E-2</v>
          </cell>
          <cell r="C31">
            <v>3</v>
          </cell>
        </row>
        <row r="32">
          <cell r="B32">
            <v>1.6E-2</v>
          </cell>
          <cell r="C32">
            <v>3</v>
          </cell>
        </row>
        <row r="33">
          <cell r="B33">
            <v>1.7000000000000001E-2</v>
          </cell>
          <cell r="C33">
            <v>3</v>
          </cell>
        </row>
        <row r="34">
          <cell r="B34">
            <v>1.7999999999999999E-2</v>
          </cell>
          <cell r="C34">
            <v>3</v>
          </cell>
        </row>
        <row r="35">
          <cell r="B35">
            <v>1.9E-2</v>
          </cell>
          <cell r="C35">
            <v>3</v>
          </cell>
        </row>
        <row r="36">
          <cell r="B36">
            <v>0.02</v>
          </cell>
          <cell r="C36">
            <v>3</v>
          </cell>
        </row>
        <row r="37">
          <cell r="B37">
            <v>2.1000000000000001E-2</v>
          </cell>
          <cell r="C37">
            <v>3</v>
          </cell>
        </row>
        <row r="38">
          <cell r="B38">
            <v>2.1999999999999999E-2</v>
          </cell>
          <cell r="C38">
            <v>3</v>
          </cell>
        </row>
        <row r="39">
          <cell r="B39">
            <v>2.3E-2</v>
          </cell>
          <cell r="C39">
            <v>3</v>
          </cell>
        </row>
        <row r="40">
          <cell r="B40">
            <v>2.4E-2</v>
          </cell>
          <cell r="C40">
            <v>3</v>
          </cell>
        </row>
        <row r="41">
          <cell r="B41">
            <v>2.5000000000000001E-2</v>
          </cell>
          <cell r="C41">
            <v>3</v>
          </cell>
        </row>
        <row r="42">
          <cell r="B42">
            <v>2.5999999999999999E-2</v>
          </cell>
          <cell r="C42">
            <v>3</v>
          </cell>
        </row>
        <row r="43">
          <cell r="B43">
            <v>2.7E-2</v>
          </cell>
          <cell r="C43">
            <v>3</v>
          </cell>
        </row>
        <row r="44">
          <cell r="B44">
            <v>2.8000000000000001E-2</v>
          </cell>
          <cell r="C44">
            <v>3</v>
          </cell>
        </row>
        <row r="45">
          <cell r="B45">
            <v>2.9000000000000001E-2</v>
          </cell>
          <cell r="C45">
            <v>3</v>
          </cell>
        </row>
        <row r="46">
          <cell r="B46">
            <v>0.03</v>
          </cell>
          <cell r="C46">
            <v>3</v>
          </cell>
        </row>
        <row r="47">
          <cell r="B47">
            <v>3.1E-2</v>
          </cell>
          <cell r="C47">
            <v>3</v>
          </cell>
        </row>
        <row r="48">
          <cell r="B48">
            <v>3.2000000000000001E-2</v>
          </cell>
          <cell r="C48">
            <v>3</v>
          </cell>
        </row>
        <row r="49">
          <cell r="B49">
            <v>3.3000000000000002E-2</v>
          </cell>
          <cell r="C49">
            <v>3</v>
          </cell>
        </row>
        <row r="50">
          <cell r="B50">
            <v>3.4000000000000002E-2</v>
          </cell>
          <cell r="C50">
            <v>3</v>
          </cell>
        </row>
        <row r="51">
          <cell r="B51">
            <v>3.5000000000000003E-2</v>
          </cell>
          <cell r="C51">
            <v>3</v>
          </cell>
        </row>
        <row r="52">
          <cell r="B52">
            <v>3.5999999999999997E-2</v>
          </cell>
          <cell r="C52">
            <v>3</v>
          </cell>
        </row>
        <row r="53">
          <cell r="B53">
            <v>3.6999999999999998E-2</v>
          </cell>
          <cell r="C53">
            <v>3</v>
          </cell>
        </row>
        <row r="54">
          <cell r="B54">
            <v>3.7999999999999999E-2</v>
          </cell>
          <cell r="C54">
            <v>3</v>
          </cell>
        </row>
        <row r="55">
          <cell r="B55">
            <v>3.9E-2</v>
          </cell>
          <cell r="C55">
            <v>3</v>
          </cell>
        </row>
        <row r="56">
          <cell r="B56">
            <v>0.04</v>
          </cell>
          <cell r="C56">
            <v>3</v>
          </cell>
        </row>
        <row r="57">
          <cell r="B57">
            <v>4.1000000000000002E-2</v>
          </cell>
          <cell r="C57">
            <v>3</v>
          </cell>
        </row>
        <row r="58">
          <cell r="B58">
            <v>4.2000000000000003E-2</v>
          </cell>
          <cell r="C58">
            <v>3</v>
          </cell>
        </row>
        <row r="59">
          <cell r="B59">
            <v>4.2999999999999997E-2</v>
          </cell>
          <cell r="C59">
            <v>3</v>
          </cell>
        </row>
        <row r="60">
          <cell r="B60">
            <v>4.3999999999999997E-2</v>
          </cell>
          <cell r="C60">
            <v>3</v>
          </cell>
        </row>
        <row r="61">
          <cell r="B61">
            <v>4.4999999999999998E-2</v>
          </cell>
          <cell r="C61">
            <v>3</v>
          </cell>
        </row>
        <row r="62">
          <cell r="B62">
            <v>4.5999999999999999E-2</v>
          </cell>
          <cell r="C62">
            <v>3</v>
          </cell>
        </row>
        <row r="63">
          <cell r="B63">
            <v>4.7E-2</v>
          </cell>
          <cell r="C63">
            <v>3</v>
          </cell>
        </row>
        <row r="64">
          <cell r="B64">
            <v>4.8000000000000001E-2</v>
          </cell>
          <cell r="C64">
            <v>3</v>
          </cell>
        </row>
        <row r="65">
          <cell r="B65">
            <v>4.9000000000000002E-2</v>
          </cell>
          <cell r="C65">
            <v>3</v>
          </cell>
        </row>
        <row r="66">
          <cell r="B66">
            <v>0.05</v>
          </cell>
          <cell r="C66">
            <v>3</v>
          </cell>
        </row>
        <row r="67">
          <cell r="B67">
            <v>5.0999999999999997E-2</v>
          </cell>
          <cell r="C67">
            <v>2</v>
          </cell>
        </row>
        <row r="68">
          <cell r="B68">
            <v>5.1999999999999998E-2</v>
          </cell>
          <cell r="C68">
            <v>2</v>
          </cell>
        </row>
        <row r="69">
          <cell r="B69">
            <v>5.2999999999999999E-2</v>
          </cell>
          <cell r="C69">
            <v>2</v>
          </cell>
        </row>
        <row r="70">
          <cell r="B70">
            <v>5.3999999999999999E-2</v>
          </cell>
          <cell r="C70">
            <v>2</v>
          </cell>
        </row>
        <row r="71">
          <cell r="B71">
            <v>5.5E-2</v>
          </cell>
          <cell r="C71">
            <v>2</v>
          </cell>
        </row>
        <row r="72">
          <cell r="B72">
            <v>5.6000000000000001E-2</v>
          </cell>
          <cell r="C72">
            <v>2</v>
          </cell>
        </row>
        <row r="73">
          <cell r="B73">
            <v>5.7000000000000002E-2</v>
          </cell>
          <cell r="C73">
            <v>2</v>
          </cell>
        </row>
        <row r="74">
          <cell r="B74">
            <v>5.8000000000000003E-2</v>
          </cell>
          <cell r="C74">
            <v>2</v>
          </cell>
        </row>
        <row r="75">
          <cell r="B75">
            <v>5.8999999999999997E-2</v>
          </cell>
          <cell r="C75">
            <v>2</v>
          </cell>
        </row>
        <row r="76">
          <cell r="B76">
            <v>0.06</v>
          </cell>
          <cell r="C76">
            <v>2</v>
          </cell>
        </row>
        <row r="77">
          <cell r="B77">
            <v>6.0999999999999999E-2</v>
          </cell>
          <cell r="C77">
            <v>2</v>
          </cell>
        </row>
        <row r="78">
          <cell r="B78">
            <v>6.2E-2</v>
          </cell>
          <cell r="C78">
            <v>2</v>
          </cell>
        </row>
        <row r="79">
          <cell r="B79">
            <v>6.3E-2</v>
          </cell>
          <cell r="C79">
            <v>2</v>
          </cell>
        </row>
        <row r="80">
          <cell r="B80">
            <v>6.4000000000000001E-2</v>
          </cell>
          <cell r="C80">
            <v>2</v>
          </cell>
        </row>
        <row r="81">
          <cell r="B81">
            <v>6.5000000000000002E-2</v>
          </cell>
          <cell r="C81">
            <v>2</v>
          </cell>
        </row>
        <row r="82">
          <cell r="B82">
            <v>6.6000000000000003E-2</v>
          </cell>
          <cell r="C82">
            <v>2</v>
          </cell>
        </row>
        <row r="83">
          <cell r="B83">
            <v>6.7000000000000004E-2</v>
          </cell>
          <cell r="C83">
            <v>2</v>
          </cell>
        </row>
        <row r="84">
          <cell r="B84">
            <v>6.8000000000000005E-2</v>
          </cell>
          <cell r="C84">
            <v>2</v>
          </cell>
        </row>
        <row r="85">
          <cell r="B85">
            <v>6.9000000000000006E-2</v>
          </cell>
          <cell r="C85">
            <v>2</v>
          </cell>
        </row>
        <row r="86">
          <cell r="B86">
            <v>7.0000000000000007E-2</v>
          </cell>
          <cell r="C86">
            <v>2</v>
          </cell>
        </row>
        <row r="87">
          <cell r="B87">
            <v>7.0999999999999994E-2</v>
          </cell>
          <cell r="C87">
            <v>2</v>
          </cell>
        </row>
        <row r="88">
          <cell r="B88">
            <v>7.1999999999999995E-2</v>
          </cell>
          <cell r="C88">
            <v>2</v>
          </cell>
        </row>
        <row r="89">
          <cell r="B89">
            <v>7.2999999999999995E-2</v>
          </cell>
          <cell r="C89">
            <v>2</v>
          </cell>
        </row>
        <row r="90">
          <cell r="B90">
            <v>7.3999999999999996E-2</v>
          </cell>
          <cell r="C90">
            <v>2</v>
          </cell>
        </row>
        <row r="91">
          <cell r="B91">
            <v>7.4999999999999997E-2</v>
          </cell>
          <cell r="C91">
            <v>2</v>
          </cell>
        </row>
        <row r="92">
          <cell r="B92">
            <v>7.5999999999999998E-2</v>
          </cell>
          <cell r="C92">
            <v>2</v>
          </cell>
        </row>
        <row r="93">
          <cell r="B93">
            <v>7.6999999999999999E-2</v>
          </cell>
          <cell r="C93">
            <v>2</v>
          </cell>
        </row>
        <row r="94">
          <cell r="B94">
            <v>7.8E-2</v>
          </cell>
          <cell r="C94">
            <v>2</v>
          </cell>
        </row>
        <row r="95">
          <cell r="B95">
            <v>7.9000000000000001E-2</v>
          </cell>
          <cell r="C95">
            <v>2</v>
          </cell>
        </row>
        <row r="96">
          <cell r="B96">
            <v>0.08</v>
          </cell>
          <cell r="C96">
            <v>2</v>
          </cell>
        </row>
        <row r="97">
          <cell r="B97">
            <v>8.1000000000000003E-2</v>
          </cell>
          <cell r="C97">
            <v>2</v>
          </cell>
        </row>
        <row r="98">
          <cell r="B98">
            <v>8.2000000000000003E-2</v>
          </cell>
          <cell r="C98">
            <v>2</v>
          </cell>
        </row>
        <row r="99">
          <cell r="B99">
            <v>8.3000000000000004E-2</v>
          </cell>
          <cell r="C99">
            <v>2</v>
          </cell>
        </row>
        <row r="100">
          <cell r="B100">
            <v>8.4000000000000005E-2</v>
          </cell>
          <cell r="C100">
            <v>2</v>
          </cell>
        </row>
        <row r="101">
          <cell r="B101">
            <v>8.5000000000000006E-2</v>
          </cell>
          <cell r="C101">
            <v>2</v>
          </cell>
        </row>
        <row r="102">
          <cell r="B102">
            <v>8.5999999999999993E-2</v>
          </cell>
          <cell r="C102">
            <v>2</v>
          </cell>
        </row>
        <row r="103">
          <cell r="B103">
            <v>8.6999999999999994E-2</v>
          </cell>
          <cell r="C103">
            <v>2</v>
          </cell>
        </row>
        <row r="104">
          <cell r="B104">
            <v>8.7999999999999995E-2</v>
          </cell>
          <cell r="C104">
            <v>2</v>
          </cell>
        </row>
        <row r="105">
          <cell r="B105">
            <v>8.8999999999999996E-2</v>
          </cell>
          <cell r="C105">
            <v>2</v>
          </cell>
        </row>
        <row r="106">
          <cell r="B106">
            <v>0.09</v>
          </cell>
          <cell r="C106">
            <v>2</v>
          </cell>
        </row>
        <row r="107">
          <cell r="B107">
            <v>9.0999999999999998E-2</v>
          </cell>
          <cell r="C107">
            <v>2</v>
          </cell>
        </row>
        <row r="108">
          <cell r="B108">
            <v>9.1999999999999998E-2</v>
          </cell>
          <cell r="C108">
            <v>2</v>
          </cell>
        </row>
        <row r="109">
          <cell r="B109">
            <v>9.2999999999999999E-2</v>
          </cell>
          <cell r="C109">
            <v>2</v>
          </cell>
        </row>
        <row r="110">
          <cell r="B110">
            <v>9.4E-2</v>
          </cell>
          <cell r="C110">
            <v>2</v>
          </cell>
        </row>
        <row r="111">
          <cell r="B111">
            <v>9.5000000000000001E-2</v>
          </cell>
          <cell r="C111">
            <v>2</v>
          </cell>
        </row>
        <row r="112">
          <cell r="B112">
            <v>9.6000000000000002E-2</v>
          </cell>
          <cell r="C112">
            <v>2</v>
          </cell>
        </row>
        <row r="113">
          <cell r="B113">
            <v>9.7000000000000003E-2</v>
          </cell>
          <cell r="C113">
            <v>2</v>
          </cell>
        </row>
        <row r="114">
          <cell r="B114">
            <v>9.8000000000000004E-2</v>
          </cell>
          <cell r="C114">
            <v>2</v>
          </cell>
        </row>
        <row r="115">
          <cell r="B115">
            <v>9.9000000000000005E-2</v>
          </cell>
          <cell r="C115">
            <v>2</v>
          </cell>
        </row>
        <row r="116">
          <cell r="B116">
            <v>0.1</v>
          </cell>
          <cell r="C116">
            <v>2</v>
          </cell>
        </row>
        <row r="117">
          <cell r="B117">
            <v>0.10100000000000001</v>
          </cell>
          <cell r="C117">
            <v>1</v>
          </cell>
        </row>
        <row r="118">
          <cell r="B118">
            <v>0.10199999999999999</v>
          </cell>
          <cell r="C118">
            <v>1</v>
          </cell>
        </row>
        <row r="119">
          <cell r="B119">
            <v>0.10299999999999999</v>
          </cell>
          <cell r="C119">
            <v>1</v>
          </cell>
        </row>
        <row r="120">
          <cell r="B120">
            <v>0.104</v>
          </cell>
          <cell r="C120">
            <v>1</v>
          </cell>
        </row>
        <row r="121">
          <cell r="B121">
            <v>0.105</v>
          </cell>
          <cell r="C121">
            <v>1</v>
          </cell>
        </row>
        <row r="122">
          <cell r="B122">
            <v>0.106</v>
          </cell>
          <cell r="C122">
            <v>1</v>
          </cell>
        </row>
        <row r="123">
          <cell r="B123">
            <v>0.107</v>
          </cell>
          <cell r="C123">
            <v>1</v>
          </cell>
        </row>
        <row r="124">
          <cell r="B124">
            <v>0.108</v>
          </cell>
          <cell r="C124">
            <v>1</v>
          </cell>
        </row>
        <row r="125">
          <cell r="B125">
            <v>0.109</v>
          </cell>
          <cell r="C125">
            <v>1</v>
          </cell>
        </row>
        <row r="126">
          <cell r="B126">
            <v>0.11</v>
          </cell>
          <cell r="C126">
            <v>1</v>
          </cell>
        </row>
        <row r="127">
          <cell r="B127">
            <v>0.111</v>
          </cell>
          <cell r="C127">
            <v>1</v>
          </cell>
        </row>
        <row r="128">
          <cell r="B128">
            <v>0.112</v>
          </cell>
          <cell r="C128">
            <v>1</v>
          </cell>
        </row>
        <row r="129">
          <cell r="B129">
            <v>0.113</v>
          </cell>
          <cell r="C129">
            <v>1</v>
          </cell>
        </row>
        <row r="130">
          <cell r="B130">
            <v>0.114</v>
          </cell>
          <cell r="C130">
            <v>1</v>
          </cell>
        </row>
        <row r="131">
          <cell r="B131">
            <v>0.115</v>
          </cell>
          <cell r="C131">
            <v>1</v>
          </cell>
        </row>
        <row r="132">
          <cell r="B132">
            <v>0.11600000000000001</v>
          </cell>
          <cell r="C132">
            <v>1</v>
          </cell>
        </row>
        <row r="133">
          <cell r="B133">
            <v>0.11700000000000001</v>
          </cell>
          <cell r="C133">
            <v>1</v>
          </cell>
        </row>
        <row r="134">
          <cell r="B134">
            <v>0.11799999999999999</v>
          </cell>
          <cell r="C134">
            <v>1</v>
          </cell>
        </row>
        <row r="135">
          <cell r="B135">
            <v>0.11899999999999999</v>
          </cell>
          <cell r="C135">
            <v>1</v>
          </cell>
        </row>
        <row r="136">
          <cell r="B136">
            <v>0.12</v>
          </cell>
          <cell r="C136">
            <v>1</v>
          </cell>
        </row>
        <row r="137">
          <cell r="B137">
            <v>0.121</v>
          </cell>
          <cell r="C137">
            <v>1</v>
          </cell>
        </row>
        <row r="138">
          <cell r="B138">
            <v>0.122</v>
          </cell>
          <cell r="C138">
            <v>1</v>
          </cell>
        </row>
        <row r="139">
          <cell r="B139">
            <v>0.123</v>
          </cell>
          <cell r="C139">
            <v>1</v>
          </cell>
        </row>
        <row r="140">
          <cell r="B140">
            <v>0.124</v>
          </cell>
          <cell r="C140">
            <v>1</v>
          </cell>
        </row>
        <row r="141">
          <cell r="B141">
            <v>0.125</v>
          </cell>
          <cell r="C141">
            <v>1</v>
          </cell>
        </row>
        <row r="142">
          <cell r="B142">
            <v>0.126</v>
          </cell>
          <cell r="C142">
            <v>1</v>
          </cell>
        </row>
        <row r="143">
          <cell r="B143">
            <v>0.127</v>
          </cell>
          <cell r="C143">
            <v>1</v>
          </cell>
        </row>
        <row r="144">
          <cell r="B144">
            <v>0.128</v>
          </cell>
          <cell r="C144">
            <v>1</v>
          </cell>
        </row>
        <row r="145">
          <cell r="B145">
            <v>0.129</v>
          </cell>
          <cell r="C145">
            <v>1</v>
          </cell>
        </row>
        <row r="146">
          <cell r="B146">
            <v>0.13</v>
          </cell>
          <cell r="C146">
            <v>1</v>
          </cell>
        </row>
        <row r="147">
          <cell r="B147">
            <v>0.13100000000000001</v>
          </cell>
          <cell r="C147">
            <v>1</v>
          </cell>
        </row>
        <row r="148">
          <cell r="B148">
            <v>0.13200000000000001</v>
          </cell>
          <cell r="C148">
            <v>1</v>
          </cell>
        </row>
        <row r="149">
          <cell r="B149">
            <v>0.13300000000000001</v>
          </cell>
          <cell r="C149">
            <v>1</v>
          </cell>
        </row>
        <row r="150">
          <cell r="B150">
            <v>0.13400000000000001</v>
          </cell>
          <cell r="C150">
            <v>1</v>
          </cell>
        </row>
        <row r="151">
          <cell r="B151">
            <v>0.13500000000000001</v>
          </cell>
          <cell r="C151">
            <v>1</v>
          </cell>
        </row>
        <row r="152">
          <cell r="B152">
            <v>0.13600000000000001</v>
          </cell>
          <cell r="C152">
            <v>1</v>
          </cell>
        </row>
        <row r="153">
          <cell r="B153">
            <v>0.13700000000000001</v>
          </cell>
          <cell r="C153">
            <v>1</v>
          </cell>
        </row>
        <row r="154">
          <cell r="B154">
            <v>0.13800000000000001</v>
          </cell>
          <cell r="C154">
            <v>1</v>
          </cell>
        </row>
        <row r="155">
          <cell r="B155">
            <v>0.13900000000000001</v>
          </cell>
          <cell r="C155">
            <v>1</v>
          </cell>
        </row>
        <row r="156">
          <cell r="B156">
            <v>0.14000000000000001</v>
          </cell>
          <cell r="C156">
            <v>1</v>
          </cell>
        </row>
        <row r="157">
          <cell r="B157">
            <v>0.14099999999999999</v>
          </cell>
          <cell r="C157">
            <v>1</v>
          </cell>
        </row>
        <row r="158">
          <cell r="B158">
            <v>0.14199999999999999</v>
          </cell>
          <cell r="C158">
            <v>1</v>
          </cell>
        </row>
        <row r="159">
          <cell r="B159">
            <v>0.14299999999999999</v>
          </cell>
          <cell r="C159">
            <v>1</v>
          </cell>
        </row>
        <row r="160">
          <cell r="B160">
            <v>0.14399999999999999</v>
          </cell>
          <cell r="C160">
            <v>1</v>
          </cell>
        </row>
        <row r="161">
          <cell r="B161">
            <v>0.14499999999999999</v>
          </cell>
          <cell r="C161">
            <v>1</v>
          </cell>
        </row>
        <row r="162">
          <cell r="B162">
            <v>0.14599999999999999</v>
          </cell>
          <cell r="C162">
            <v>1</v>
          </cell>
        </row>
        <row r="163">
          <cell r="B163">
            <v>0.14699999999999999</v>
          </cell>
          <cell r="C163">
            <v>1</v>
          </cell>
        </row>
        <row r="164">
          <cell r="B164">
            <v>0.14799999999999999</v>
          </cell>
          <cell r="C164">
            <v>1</v>
          </cell>
        </row>
        <row r="165">
          <cell r="B165">
            <v>0.14899999999999999</v>
          </cell>
          <cell r="C165">
            <v>1</v>
          </cell>
        </row>
        <row r="166">
          <cell r="B166">
            <v>0.15</v>
          </cell>
          <cell r="C166">
            <v>1</v>
          </cell>
        </row>
        <row r="167">
          <cell r="B167">
            <v>0.151</v>
          </cell>
          <cell r="C167">
            <v>0</v>
          </cell>
        </row>
        <row r="168">
          <cell r="B168">
            <v>0.152</v>
          </cell>
          <cell r="C168">
            <v>0</v>
          </cell>
        </row>
        <row r="169">
          <cell r="B169">
            <v>0.153</v>
          </cell>
          <cell r="C169">
            <v>0</v>
          </cell>
        </row>
        <row r="170">
          <cell r="B170">
            <v>0.154</v>
          </cell>
          <cell r="C170">
            <v>0</v>
          </cell>
        </row>
        <row r="171">
          <cell r="B171">
            <v>0.155</v>
          </cell>
          <cell r="C171">
            <v>0</v>
          </cell>
        </row>
        <row r="172">
          <cell r="B172">
            <v>0.156</v>
          </cell>
          <cell r="C172">
            <v>0</v>
          </cell>
        </row>
        <row r="173">
          <cell r="B173">
            <v>0.157</v>
          </cell>
          <cell r="C173">
            <v>0</v>
          </cell>
        </row>
        <row r="174">
          <cell r="B174">
            <v>0.158</v>
          </cell>
          <cell r="C174">
            <v>0</v>
          </cell>
        </row>
        <row r="175">
          <cell r="B175">
            <v>0.159</v>
          </cell>
          <cell r="C175">
            <v>0</v>
          </cell>
        </row>
        <row r="176">
          <cell r="B176">
            <v>0.16</v>
          </cell>
          <cell r="C176">
            <v>0</v>
          </cell>
        </row>
        <row r="177">
          <cell r="B177">
            <v>0.161</v>
          </cell>
          <cell r="C177">
            <v>0</v>
          </cell>
        </row>
        <row r="178">
          <cell r="B178">
            <v>0.16200000000000001</v>
          </cell>
          <cell r="C178">
            <v>0</v>
          </cell>
        </row>
        <row r="179">
          <cell r="B179">
            <v>0.16300000000000001</v>
          </cell>
          <cell r="C179">
            <v>0</v>
          </cell>
        </row>
        <row r="180">
          <cell r="B180">
            <v>0.16400000000000001</v>
          </cell>
          <cell r="C180">
            <v>0</v>
          </cell>
        </row>
        <row r="181">
          <cell r="B181">
            <v>0.16500000000000001</v>
          </cell>
          <cell r="C181">
            <v>0</v>
          </cell>
        </row>
        <row r="182">
          <cell r="B182">
            <v>0.16600000000000001</v>
          </cell>
          <cell r="C182">
            <v>0</v>
          </cell>
        </row>
        <row r="183">
          <cell r="B183">
            <v>0.16700000000000001</v>
          </cell>
          <cell r="C183">
            <v>0</v>
          </cell>
        </row>
        <row r="184">
          <cell r="B184">
            <v>0.16800000000000001</v>
          </cell>
          <cell r="C184">
            <v>0</v>
          </cell>
        </row>
        <row r="185">
          <cell r="B185">
            <v>0.16900000000000001</v>
          </cell>
          <cell r="C185">
            <v>0</v>
          </cell>
        </row>
        <row r="186">
          <cell r="B186">
            <v>0.17</v>
          </cell>
          <cell r="C186">
            <v>0</v>
          </cell>
        </row>
        <row r="187">
          <cell r="B187">
            <v>0.17100000000000001</v>
          </cell>
          <cell r="C187">
            <v>0</v>
          </cell>
        </row>
        <row r="188">
          <cell r="B188">
            <v>0.17199999999999999</v>
          </cell>
          <cell r="C188">
            <v>0</v>
          </cell>
        </row>
        <row r="189">
          <cell r="B189">
            <v>0.17299999999999999</v>
          </cell>
          <cell r="C189">
            <v>0</v>
          </cell>
        </row>
        <row r="190">
          <cell r="B190">
            <v>0.17399999999999999</v>
          </cell>
          <cell r="C190">
            <v>0</v>
          </cell>
        </row>
        <row r="191">
          <cell r="B191">
            <v>0.17499999999999999</v>
          </cell>
          <cell r="C191">
            <v>0</v>
          </cell>
        </row>
        <row r="192">
          <cell r="B192">
            <v>0.17599999999999999</v>
          </cell>
          <cell r="C192">
            <v>0</v>
          </cell>
        </row>
        <row r="193">
          <cell r="B193">
            <v>0.17699999999999999</v>
          </cell>
          <cell r="C193">
            <v>0</v>
          </cell>
        </row>
        <row r="194">
          <cell r="B194">
            <v>0.17799999999999999</v>
          </cell>
          <cell r="C194">
            <v>0</v>
          </cell>
        </row>
        <row r="195">
          <cell r="B195">
            <v>0.17899999999999999</v>
          </cell>
          <cell r="C195">
            <v>0</v>
          </cell>
        </row>
        <row r="196">
          <cell r="B196">
            <v>0.18</v>
          </cell>
          <cell r="C196">
            <v>0</v>
          </cell>
        </row>
        <row r="197">
          <cell r="B197">
            <v>0.18099999999999999</v>
          </cell>
          <cell r="C197">
            <v>0</v>
          </cell>
        </row>
        <row r="198">
          <cell r="B198">
            <v>0.182</v>
          </cell>
          <cell r="C198">
            <v>0</v>
          </cell>
        </row>
        <row r="199">
          <cell r="B199">
            <v>0.183</v>
          </cell>
          <cell r="C199">
            <v>0</v>
          </cell>
        </row>
        <row r="200">
          <cell r="B200">
            <v>0.184</v>
          </cell>
          <cell r="C200">
            <v>0</v>
          </cell>
        </row>
        <row r="201">
          <cell r="B201">
            <v>0.185</v>
          </cell>
          <cell r="C201">
            <v>0</v>
          </cell>
        </row>
        <row r="202">
          <cell r="B202">
            <v>0.186</v>
          </cell>
          <cell r="C202">
            <v>0</v>
          </cell>
        </row>
        <row r="203">
          <cell r="B203">
            <v>0.187</v>
          </cell>
          <cell r="C203">
            <v>0</v>
          </cell>
        </row>
        <row r="204">
          <cell r="B204">
            <v>0.188</v>
          </cell>
          <cell r="C204">
            <v>0</v>
          </cell>
        </row>
        <row r="205">
          <cell r="B205">
            <v>0.189</v>
          </cell>
          <cell r="C205">
            <v>0</v>
          </cell>
        </row>
        <row r="206">
          <cell r="B206">
            <v>0.19</v>
          </cell>
          <cell r="C206">
            <v>0</v>
          </cell>
        </row>
        <row r="207">
          <cell r="B207">
            <v>0.191</v>
          </cell>
          <cell r="C207">
            <v>0</v>
          </cell>
        </row>
        <row r="208">
          <cell r="B208">
            <v>0.192</v>
          </cell>
          <cell r="C208">
            <v>0</v>
          </cell>
        </row>
        <row r="209">
          <cell r="B209">
            <v>0.193</v>
          </cell>
          <cell r="C209">
            <v>0</v>
          </cell>
        </row>
        <row r="210">
          <cell r="B210">
            <v>0.19400000000000001</v>
          </cell>
          <cell r="C210">
            <v>0</v>
          </cell>
        </row>
        <row r="211">
          <cell r="B211">
            <v>0.19500000000000001</v>
          </cell>
          <cell r="C211">
            <v>0</v>
          </cell>
        </row>
        <row r="212">
          <cell r="B212">
            <v>0.19600000000000001</v>
          </cell>
          <cell r="C212">
            <v>0</v>
          </cell>
        </row>
        <row r="213">
          <cell r="B213">
            <v>0.19700000000000001</v>
          </cell>
          <cell r="C213">
            <v>0</v>
          </cell>
        </row>
        <row r="214">
          <cell r="B214">
            <v>0.19800000000000001</v>
          </cell>
          <cell r="C214">
            <v>0</v>
          </cell>
        </row>
        <row r="215">
          <cell r="B215">
            <v>0.19900000000000001</v>
          </cell>
          <cell r="C215">
            <v>0</v>
          </cell>
        </row>
        <row r="216">
          <cell r="B216">
            <v>0.2</v>
          </cell>
          <cell r="C216">
            <v>0</v>
          </cell>
        </row>
        <row r="217">
          <cell r="B217">
            <v>0.20100000000000001</v>
          </cell>
          <cell r="C217">
            <v>0</v>
          </cell>
        </row>
        <row r="218">
          <cell r="B218">
            <v>0.20200000000000001</v>
          </cell>
          <cell r="C218">
            <v>0</v>
          </cell>
        </row>
        <row r="219">
          <cell r="B219">
            <v>0.20300000000000001</v>
          </cell>
          <cell r="C219">
            <v>0</v>
          </cell>
        </row>
        <row r="220">
          <cell r="B220">
            <v>0.20399999999999999</v>
          </cell>
          <cell r="C220">
            <v>0</v>
          </cell>
        </row>
        <row r="221">
          <cell r="B221">
            <v>0.20499999999999999</v>
          </cell>
          <cell r="C221">
            <v>0</v>
          </cell>
        </row>
        <row r="222">
          <cell r="B222">
            <v>0.20599999999999999</v>
          </cell>
          <cell r="C222">
            <v>0</v>
          </cell>
        </row>
        <row r="223">
          <cell r="B223">
            <v>0.20699999999999999</v>
          </cell>
          <cell r="C223">
            <v>0</v>
          </cell>
        </row>
        <row r="224">
          <cell r="B224">
            <v>0.20799999999999999</v>
          </cell>
          <cell r="C224">
            <v>0</v>
          </cell>
        </row>
        <row r="225">
          <cell r="B225">
            <v>0.20899999999999999</v>
          </cell>
          <cell r="C225">
            <v>0</v>
          </cell>
        </row>
        <row r="226">
          <cell r="B226">
            <v>0.21</v>
          </cell>
          <cell r="C226">
            <v>0</v>
          </cell>
        </row>
        <row r="227">
          <cell r="B227">
            <v>0.21099999999999999</v>
          </cell>
          <cell r="C227">
            <v>0</v>
          </cell>
        </row>
        <row r="228">
          <cell r="B228">
            <v>0.21199999999999999</v>
          </cell>
          <cell r="C228">
            <v>0</v>
          </cell>
        </row>
        <row r="229">
          <cell r="B229">
            <v>0.21299999999999999</v>
          </cell>
          <cell r="C229">
            <v>0</v>
          </cell>
        </row>
        <row r="230">
          <cell r="B230">
            <v>0.214</v>
          </cell>
          <cell r="C230">
            <v>0</v>
          </cell>
        </row>
        <row r="231">
          <cell r="B231">
            <v>0.215</v>
          </cell>
          <cell r="C231">
            <v>0</v>
          </cell>
        </row>
        <row r="232">
          <cell r="B232">
            <v>0.216</v>
          </cell>
          <cell r="C232">
            <v>0</v>
          </cell>
        </row>
        <row r="233">
          <cell r="B233">
            <v>0.217</v>
          </cell>
          <cell r="C233">
            <v>0</v>
          </cell>
        </row>
        <row r="234">
          <cell r="B234">
            <v>0.218</v>
          </cell>
          <cell r="C234">
            <v>0</v>
          </cell>
        </row>
        <row r="235">
          <cell r="B235">
            <v>0.219</v>
          </cell>
          <cell r="C235">
            <v>0</v>
          </cell>
        </row>
        <row r="236">
          <cell r="B236">
            <v>0.22</v>
          </cell>
          <cell r="C236">
            <v>0</v>
          </cell>
        </row>
        <row r="237">
          <cell r="B237">
            <v>0.221</v>
          </cell>
          <cell r="C237">
            <v>0</v>
          </cell>
        </row>
        <row r="238">
          <cell r="B238">
            <v>0.222</v>
          </cell>
          <cell r="C238">
            <v>0</v>
          </cell>
        </row>
        <row r="239">
          <cell r="B239">
            <v>0.223</v>
          </cell>
          <cell r="C239">
            <v>0</v>
          </cell>
        </row>
        <row r="240">
          <cell r="B240">
            <v>0.224</v>
          </cell>
          <cell r="C240">
            <v>0</v>
          </cell>
        </row>
        <row r="241">
          <cell r="B241">
            <v>0.22500000000000001</v>
          </cell>
          <cell r="C241">
            <v>0</v>
          </cell>
        </row>
        <row r="242">
          <cell r="B242">
            <v>0.22600000000000001</v>
          </cell>
          <cell r="C242">
            <v>0</v>
          </cell>
        </row>
        <row r="243">
          <cell r="B243">
            <v>0.22700000000000001</v>
          </cell>
          <cell r="C243">
            <v>0</v>
          </cell>
        </row>
        <row r="244">
          <cell r="B244">
            <v>0.22800000000000001</v>
          </cell>
          <cell r="C244">
            <v>0</v>
          </cell>
        </row>
        <row r="245">
          <cell r="B245">
            <v>0.22900000000000001</v>
          </cell>
          <cell r="C245">
            <v>0</v>
          </cell>
        </row>
        <row r="246">
          <cell r="B246">
            <v>0.23</v>
          </cell>
          <cell r="C246">
            <v>0</v>
          </cell>
        </row>
        <row r="247">
          <cell r="B247">
            <v>0.23100000000000001</v>
          </cell>
          <cell r="C247">
            <v>0</v>
          </cell>
        </row>
        <row r="248">
          <cell r="B248">
            <v>0.23200000000000001</v>
          </cell>
          <cell r="C248">
            <v>0</v>
          </cell>
        </row>
        <row r="249">
          <cell r="B249">
            <v>0.23300000000000001</v>
          </cell>
          <cell r="C249">
            <v>0</v>
          </cell>
        </row>
        <row r="250">
          <cell r="B250">
            <v>0.23400000000000001</v>
          </cell>
          <cell r="C250">
            <v>0</v>
          </cell>
        </row>
        <row r="251">
          <cell r="B251">
            <v>0.23499999999999999</v>
          </cell>
          <cell r="C251">
            <v>0</v>
          </cell>
        </row>
        <row r="252">
          <cell r="B252">
            <v>0.23599999999999999</v>
          </cell>
          <cell r="C252">
            <v>0</v>
          </cell>
        </row>
        <row r="253">
          <cell r="B253">
            <v>0.23699999999999999</v>
          </cell>
          <cell r="C253">
            <v>0</v>
          </cell>
        </row>
        <row r="254">
          <cell r="B254">
            <v>0.23799999999999999</v>
          </cell>
          <cell r="C254">
            <v>0</v>
          </cell>
        </row>
        <row r="255">
          <cell r="B255">
            <v>0.23899999999999999</v>
          </cell>
          <cell r="C255">
            <v>0</v>
          </cell>
        </row>
        <row r="256">
          <cell r="B256">
            <v>0.24</v>
          </cell>
          <cell r="C256">
            <v>0</v>
          </cell>
        </row>
        <row r="257">
          <cell r="B257">
            <v>0.24099999999999999</v>
          </cell>
          <cell r="C257">
            <v>0</v>
          </cell>
        </row>
        <row r="258">
          <cell r="B258">
            <v>0.24199999999999999</v>
          </cell>
          <cell r="C258">
            <v>0</v>
          </cell>
        </row>
        <row r="259">
          <cell r="B259">
            <v>0.24299999999999999</v>
          </cell>
          <cell r="C259">
            <v>0</v>
          </cell>
        </row>
        <row r="260">
          <cell r="B260">
            <v>0.24399999999999999</v>
          </cell>
          <cell r="C260">
            <v>0</v>
          </cell>
        </row>
        <row r="261">
          <cell r="B261">
            <v>0.245</v>
          </cell>
          <cell r="C261">
            <v>0</v>
          </cell>
        </row>
        <row r="262">
          <cell r="B262">
            <v>0.246</v>
          </cell>
          <cell r="C262">
            <v>0</v>
          </cell>
        </row>
        <row r="263">
          <cell r="B263">
            <v>0.247</v>
          </cell>
          <cell r="C263">
            <v>0</v>
          </cell>
        </row>
        <row r="264">
          <cell r="B264">
            <v>0.248</v>
          </cell>
          <cell r="C264">
            <v>0</v>
          </cell>
        </row>
        <row r="265">
          <cell r="B265">
            <v>0.249</v>
          </cell>
          <cell r="C265">
            <v>0</v>
          </cell>
        </row>
        <row r="266">
          <cell r="B266">
            <v>0.25</v>
          </cell>
          <cell r="C266">
            <v>0</v>
          </cell>
        </row>
        <row r="267">
          <cell r="B267">
            <v>0.251</v>
          </cell>
          <cell r="C267">
            <v>0</v>
          </cell>
        </row>
        <row r="268">
          <cell r="B268">
            <v>0.252</v>
          </cell>
          <cell r="C268">
            <v>0</v>
          </cell>
        </row>
        <row r="269">
          <cell r="B269">
            <v>0.253</v>
          </cell>
          <cell r="C269">
            <v>0</v>
          </cell>
        </row>
        <row r="270">
          <cell r="B270">
            <v>0.254</v>
          </cell>
          <cell r="C270">
            <v>0</v>
          </cell>
        </row>
        <row r="271">
          <cell r="B271">
            <v>0.255</v>
          </cell>
          <cell r="C271">
            <v>0</v>
          </cell>
        </row>
        <row r="272">
          <cell r="B272">
            <v>0.25600000000000001</v>
          </cell>
          <cell r="C272">
            <v>0</v>
          </cell>
        </row>
        <row r="273">
          <cell r="B273">
            <v>0.25700000000000001</v>
          </cell>
          <cell r="C273">
            <v>0</v>
          </cell>
        </row>
        <row r="274">
          <cell r="B274">
            <v>0.25800000000000001</v>
          </cell>
          <cell r="C274">
            <v>0</v>
          </cell>
        </row>
        <row r="275">
          <cell r="B275">
            <v>0.25900000000000001</v>
          </cell>
          <cell r="C275">
            <v>0</v>
          </cell>
        </row>
        <row r="276">
          <cell r="B276">
            <v>0.26</v>
          </cell>
          <cell r="C276">
            <v>0</v>
          </cell>
        </row>
        <row r="277">
          <cell r="B277">
            <v>0.26100000000000001</v>
          </cell>
          <cell r="C277">
            <v>0</v>
          </cell>
        </row>
        <row r="278">
          <cell r="B278">
            <v>0.26200000000000001</v>
          </cell>
          <cell r="C278">
            <v>0</v>
          </cell>
        </row>
        <row r="279">
          <cell r="B279">
            <v>0.26300000000000001</v>
          </cell>
          <cell r="C279">
            <v>0</v>
          </cell>
        </row>
        <row r="280">
          <cell r="B280">
            <v>0.26400000000000001</v>
          </cell>
          <cell r="C280">
            <v>0</v>
          </cell>
        </row>
        <row r="281">
          <cell r="B281">
            <v>0.26500000000000001</v>
          </cell>
          <cell r="C281">
            <v>0</v>
          </cell>
        </row>
        <row r="282">
          <cell r="B282">
            <v>0.26600000000000001</v>
          </cell>
          <cell r="C282">
            <v>0</v>
          </cell>
        </row>
        <row r="283">
          <cell r="B283">
            <v>0.26700000000000002</v>
          </cell>
          <cell r="C283">
            <v>0</v>
          </cell>
        </row>
        <row r="284">
          <cell r="B284">
            <v>0.26800000000000002</v>
          </cell>
          <cell r="C284">
            <v>0</v>
          </cell>
        </row>
        <row r="285">
          <cell r="B285">
            <v>0.26900000000000002</v>
          </cell>
          <cell r="C285">
            <v>0</v>
          </cell>
        </row>
        <row r="286">
          <cell r="B286">
            <v>0.27</v>
          </cell>
          <cell r="C286">
            <v>0</v>
          </cell>
        </row>
        <row r="287">
          <cell r="B287">
            <v>0.27100000000000002</v>
          </cell>
          <cell r="C287">
            <v>0</v>
          </cell>
        </row>
        <row r="288">
          <cell r="B288">
            <v>0.27200000000000002</v>
          </cell>
          <cell r="C288">
            <v>0</v>
          </cell>
        </row>
        <row r="289">
          <cell r="B289">
            <v>0.27300000000000002</v>
          </cell>
          <cell r="C289">
            <v>0</v>
          </cell>
        </row>
        <row r="290">
          <cell r="B290">
            <v>0.27400000000000002</v>
          </cell>
          <cell r="C290">
            <v>0</v>
          </cell>
        </row>
        <row r="291">
          <cell r="B291">
            <v>0.27500000000000002</v>
          </cell>
          <cell r="C291">
            <v>0</v>
          </cell>
        </row>
        <row r="292">
          <cell r="B292">
            <v>0.27600000000000002</v>
          </cell>
          <cell r="C292">
            <v>0</v>
          </cell>
        </row>
        <row r="293">
          <cell r="B293">
            <v>0.27700000000000002</v>
          </cell>
          <cell r="C293">
            <v>0</v>
          </cell>
        </row>
        <row r="294">
          <cell r="B294">
            <v>0.27800000000000002</v>
          </cell>
          <cell r="C294">
            <v>0</v>
          </cell>
        </row>
        <row r="295">
          <cell r="B295">
            <v>0.27900000000000003</v>
          </cell>
          <cell r="C295">
            <v>0</v>
          </cell>
        </row>
        <row r="296">
          <cell r="B296">
            <v>0.28000000000000003</v>
          </cell>
          <cell r="C296">
            <v>0</v>
          </cell>
        </row>
        <row r="297">
          <cell r="B297">
            <v>0.28100000000000003</v>
          </cell>
          <cell r="C297">
            <v>0</v>
          </cell>
        </row>
        <row r="298">
          <cell r="B298">
            <v>0.28199999999999997</v>
          </cell>
          <cell r="C298">
            <v>0</v>
          </cell>
        </row>
        <row r="299">
          <cell r="B299">
            <v>0.28299999999999997</v>
          </cell>
          <cell r="C299">
            <v>0</v>
          </cell>
        </row>
        <row r="300">
          <cell r="B300">
            <v>0.28399999999999997</v>
          </cell>
          <cell r="C300">
            <v>0</v>
          </cell>
        </row>
        <row r="301">
          <cell r="B301">
            <v>0.28499999999999998</v>
          </cell>
          <cell r="C301">
            <v>0</v>
          </cell>
        </row>
        <row r="302">
          <cell r="B302">
            <v>0.28599999999999998</v>
          </cell>
          <cell r="C302">
            <v>0</v>
          </cell>
        </row>
        <row r="303">
          <cell r="B303">
            <v>0.28699999999999998</v>
          </cell>
          <cell r="C303">
            <v>0</v>
          </cell>
        </row>
        <row r="304">
          <cell r="B304">
            <v>0.28799999999999998</v>
          </cell>
          <cell r="C304">
            <v>0</v>
          </cell>
        </row>
        <row r="305">
          <cell r="B305">
            <v>0.28899999999999998</v>
          </cell>
          <cell r="C305">
            <v>0</v>
          </cell>
        </row>
        <row r="306">
          <cell r="B306">
            <v>0.28999999999999998</v>
          </cell>
          <cell r="C306">
            <v>0</v>
          </cell>
        </row>
        <row r="307">
          <cell r="B307">
            <v>0.29099999999999998</v>
          </cell>
          <cell r="C307">
            <v>0</v>
          </cell>
        </row>
        <row r="308">
          <cell r="B308">
            <v>0.29199999999999998</v>
          </cell>
          <cell r="C308">
            <v>0</v>
          </cell>
        </row>
        <row r="309">
          <cell r="B309">
            <v>0.29299999999999998</v>
          </cell>
          <cell r="C309">
            <v>0</v>
          </cell>
        </row>
        <row r="310">
          <cell r="B310">
            <v>0.29399999999999998</v>
          </cell>
          <cell r="C310">
            <v>0</v>
          </cell>
        </row>
        <row r="311">
          <cell r="B311">
            <v>0.29499999999999998</v>
          </cell>
          <cell r="C311">
            <v>0</v>
          </cell>
        </row>
        <row r="312">
          <cell r="B312">
            <v>0.29599999999999999</v>
          </cell>
          <cell r="C312">
            <v>0</v>
          </cell>
        </row>
        <row r="313">
          <cell r="B313">
            <v>0.29699999999999999</v>
          </cell>
          <cell r="C313">
            <v>0</v>
          </cell>
        </row>
        <row r="314">
          <cell r="B314">
            <v>0.29799999999999999</v>
          </cell>
          <cell r="C314">
            <v>0</v>
          </cell>
        </row>
        <row r="315">
          <cell r="B315">
            <v>0.29899999999999999</v>
          </cell>
          <cell r="C315">
            <v>0</v>
          </cell>
        </row>
        <row r="316">
          <cell r="B316">
            <v>0.3</v>
          </cell>
          <cell r="C316">
            <v>0</v>
          </cell>
        </row>
        <row r="317">
          <cell r="B317">
            <v>0.30099999999999999</v>
          </cell>
          <cell r="C317">
            <v>0</v>
          </cell>
        </row>
        <row r="318">
          <cell r="B318">
            <v>0.30199999999999999</v>
          </cell>
          <cell r="C318">
            <v>0</v>
          </cell>
        </row>
        <row r="319">
          <cell r="B319">
            <v>0.30299999999999999</v>
          </cell>
          <cell r="C319">
            <v>0</v>
          </cell>
        </row>
        <row r="320">
          <cell r="B320">
            <v>0.30399999999999999</v>
          </cell>
          <cell r="C320">
            <v>0</v>
          </cell>
        </row>
        <row r="321">
          <cell r="B321">
            <v>0.30499999999999999</v>
          </cell>
          <cell r="C321">
            <v>0</v>
          </cell>
        </row>
        <row r="322">
          <cell r="B322">
            <v>0.30599999999999999</v>
          </cell>
          <cell r="C322">
            <v>0</v>
          </cell>
        </row>
        <row r="323">
          <cell r="B323">
            <v>0.307</v>
          </cell>
          <cell r="C323">
            <v>0</v>
          </cell>
        </row>
        <row r="324">
          <cell r="B324">
            <v>0.308</v>
          </cell>
          <cell r="C324">
            <v>0</v>
          </cell>
        </row>
        <row r="325">
          <cell r="B325">
            <v>0.309</v>
          </cell>
          <cell r="C325">
            <v>0</v>
          </cell>
        </row>
        <row r="326">
          <cell r="B326">
            <v>0.31</v>
          </cell>
          <cell r="C326">
            <v>0</v>
          </cell>
        </row>
        <row r="327">
          <cell r="B327">
            <v>0.311</v>
          </cell>
          <cell r="C327">
            <v>0</v>
          </cell>
        </row>
        <row r="328">
          <cell r="B328">
            <v>0.312</v>
          </cell>
          <cell r="C328">
            <v>0</v>
          </cell>
        </row>
        <row r="329">
          <cell r="B329">
            <v>0.313</v>
          </cell>
          <cell r="C329">
            <v>0</v>
          </cell>
        </row>
        <row r="330">
          <cell r="B330">
            <v>0.314</v>
          </cell>
          <cell r="C330">
            <v>0</v>
          </cell>
        </row>
        <row r="331">
          <cell r="B331">
            <v>0.315</v>
          </cell>
          <cell r="C331">
            <v>0</v>
          </cell>
        </row>
        <row r="332">
          <cell r="B332">
            <v>0.316</v>
          </cell>
          <cell r="C332">
            <v>0</v>
          </cell>
        </row>
        <row r="333">
          <cell r="B333">
            <v>0.317</v>
          </cell>
          <cell r="C333">
            <v>0</v>
          </cell>
        </row>
        <row r="334">
          <cell r="B334">
            <v>0.318</v>
          </cell>
          <cell r="C334">
            <v>0</v>
          </cell>
        </row>
        <row r="335">
          <cell r="B335">
            <v>0.31900000000000001</v>
          </cell>
          <cell r="C335">
            <v>0</v>
          </cell>
        </row>
        <row r="336">
          <cell r="B336">
            <v>0.32</v>
          </cell>
          <cell r="C336">
            <v>0</v>
          </cell>
        </row>
        <row r="337">
          <cell r="B337">
            <v>0.32100000000000001</v>
          </cell>
          <cell r="C337">
            <v>0</v>
          </cell>
        </row>
        <row r="338">
          <cell r="B338">
            <v>0.32200000000000001</v>
          </cell>
          <cell r="C338">
            <v>0</v>
          </cell>
        </row>
        <row r="339">
          <cell r="B339">
            <v>0.32300000000000001</v>
          </cell>
          <cell r="C339">
            <v>0</v>
          </cell>
        </row>
        <row r="340">
          <cell r="B340">
            <v>0.32400000000000001</v>
          </cell>
          <cell r="C340">
            <v>0</v>
          </cell>
        </row>
        <row r="341">
          <cell r="B341">
            <v>0.32500000000000001</v>
          </cell>
          <cell r="C341">
            <v>0</v>
          </cell>
        </row>
        <row r="342">
          <cell r="B342">
            <v>0.32600000000000001</v>
          </cell>
          <cell r="C342">
            <v>0</v>
          </cell>
        </row>
        <row r="343">
          <cell r="B343">
            <v>0.32700000000000001</v>
          </cell>
          <cell r="C343">
            <v>0</v>
          </cell>
        </row>
        <row r="344">
          <cell r="B344">
            <v>0.32800000000000001</v>
          </cell>
          <cell r="C344">
            <v>0</v>
          </cell>
        </row>
        <row r="345">
          <cell r="B345">
            <v>0.32900000000000001</v>
          </cell>
          <cell r="C345">
            <v>0</v>
          </cell>
        </row>
        <row r="346">
          <cell r="B346">
            <v>0.33</v>
          </cell>
          <cell r="C346">
            <v>0</v>
          </cell>
        </row>
        <row r="347">
          <cell r="B347">
            <v>0.33100000000000002</v>
          </cell>
          <cell r="C347">
            <v>0</v>
          </cell>
        </row>
        <row r="348">
          <cell r="B348">
            <v>0.33200000000000002</v>
          </cell>
          <cell r="C348">
            <v>0</v>
          </cell>
        </row>
        <row r="349">
          <cell r="B349">
            <v>0.33300000000000002</v>
          </cell>
          <cell r="C349">
            <v>0</v>
          </cell>
        </row>
        <row r="350">
          <cell r="B350">
            <v>0.33400000000000002</v>
          </cell>
          <cell r="C350">
            <v>0</v>
          </cell>
        </row>
        <row r="351">
          <cell r="B351">
            <v>0.33500000000000002</v>
          </cell>
          <cell r="C351">
            <v>0</v>
          </cell>
        </row>
        <row r="352">
          <cell r="B352">
            <v>0.33600000000000002</v>
          </cell>
          <cell r="C352">
            <v>0</v>
          </cell>
        </row>
        <row r="353">
          <cell r="B353">
            <v>0.33700000000000002</v>
          </cell>
          <cell r="C353">
            <v>0</v>
          </cell>
        </row>
        <row r="354">
          <cell r="B354">
            <v>0.33800000000000002</v>
          </cell>
          <cell r="C354">
            <v>0</v>
          </cell>
        </row>
        <row r="355">
          <cell r="B355">
            <v>0.33900000000000002</v>
          </cell>
          <cell r="C355">
            <v>0</v>
          </cell>
        </row>
        <row r="356">
          <cell r="B356">
            <v>0.34</v>
          </cell>
          <cell r="C356">
            <v>0</v>
          </cell>
        </row>
        <row r="357">
          <cell r="B357">
            <v>0.34100000000000003</v>
          </cell>
          <cell r="C357">
            <v>0</v>
          </cell>
        </row>
        <row r="358">
          <cell r="B358">
            <v>0.34200000000000003</v>
          </cell>
          <cell r="C358">
            <v>0</v>
          </cell>
        </row>
        <row r="359">
          <cell r="B359">
            <v>0.34300000000000003</v>
          </cell>
          <cell r="C359">
            <v>0</v>
          </cell>
        </row>
        <row r="360">
          <cell r="B360">
            <v>0.34399999999999997</v>
          </cell>
          <cell r="C360">
            <v>0</v>
          </cell>
        </row>
        <row r="361">
          <cell r="B361">
            <v>0.34499999999999997</v>
          </cell>
          <cell r="C361">
            <v>0</v>
          </cell>
        </row>
        <row r="362">
          <cell r="B362">
            <v>0.34599999999999997</v>
          </cell>
          <cell r="C362">
            <v>0</v>
          </cell>
        </row>
        <row r="363">
          <cell r="B363">
            <v>0.34699999999999998</v>
          </cell>
          <cell r="C363">
            <v>0</v>
          </cell>
        </row>
        <row r="364">
          <cell r="B364">
            <v>0.34799999999999998</v>
          </cell>
          <cell r="C364">
            <v>0</v>
          </cell>
        </row>
        <row r="365">
          <cell r="B365">
            <v>0.34899999999999998</v>
          </cell>
          <cell r="C365">
            <v>0</v>
          </cell>
        </row>
        <row r="366">
          <cell r="B366">
            <v>0.35</v>
          </cell>
          <cell r="C366">
            <v>0</v>
          </cell>
        </row>
        <row r="367">
          <cell r="B367">
            <v>0.35099999999999998</v>
          </cell>
          <cell r="C367">
            <v>0</v>
          </cell>
        </row>
        <row r="368">
          <cell r="B368">
            <v>0.35199999999999998</v>
          </cell>
          <cell r="C368">
            <v>0</v>
          </cell>
        </row>
        <row r="369">
          <cell r="B369">
            <v>0.35299999999999998</v>
          </cell>
          <cell r="C369">
            <v>0</v>
          </cell>
        </row>
        <row r="370">
          <cell r="B370">
            <v>0.35399999999999998</v>
          </cell>
          <cell r="C370">
            <v>0</v>
          </cell>
        </row>
        <row r="371">
          <cell r="B371">
            <v>0.35499999999999998</v>
          </cell>
          <cell r="C371">
            <v>0</v>
          </cell>
        </row>
        <row r="372">
          <cell r="B372">
            <v>0.35599999999999998</v>
          </cell>
          <cell r="C372">
            <v>0</v>
          </cell>
        </row>
        <row r="373">
          <cell r="B373">
            <v>0.35699999999999998</v>
          </cell>
          <cell r="C373">
            <v>0</v>
          </cell>
        </row>
        <row r="374">
          <cell r="B374">
            <v>0.35799999999999998</v>
          </cell>
          <cell r="C374">
            <v>0</v>
          </cell>
        </row>
        <row r="375">
          <cell r="B375">
            <v>0.35899999999999999</v>
          </cell>
          <cell r="C375">
            <v>0</v>
          </cell>
        </row>
        <row r="376">
          <cell r="B376">
            <v>0.36</v>
          </cell>
          <cell r="C376">
            <v>0</v>
          </cell>
        </row>
        <row r="377">
          <cell r="B377">
            <v>0.36099999999999999</v>
          </cell>
          <cell r="C377">
            <v>0</v>
          </cell>
        </row>
        <row r="378">
          <cell r="B378">
            <v>0.36199999999999999</v>
          </cell>
          <cell r="C378">
            <v>0</v>
          </cell>
        </row>
        <row r="379">
          <cell r="B379">
            <v>0.36299999999999999</v>
          </cell>
          <cell r="C379">
            <v>0</v>
          </cell>
        </row>
        <row r="380">
          <cell r="B380">
            <v>0.36399999999999999</v>
          </cell>
          <cell r="C380">
            <v>0</v>
          </cell>
        </row>
        <row r="381">
          <cell r="B381">
            <v>0.36499999999999999</v>
          </cell>
          <cell r="C381">
            <v>0</v>
          </cell>
        </row>
        <row r="382">
          <cell r="B382">
            <v>0.36599999999999999</v>
          </cell>
          <cell r="C382">
            <v>0</v>
          </cell>
        </row>
        <row r="383">
          <cell r="B383">
            <v>0.36699999999999999</v>
          </cell>
          <cell r="C383">
            <v>0</v>
          </cell>
        </row>
        <row r="384">
          <cell r="B384">
            <v>0.36799999999999999</v>
          </cell>
          <cell r="C384">
            <v>0</v>
          </cell>
        </row>
        <row r="385">
          <cell r="B385">
            <v>0.36899999999999999</v>
          </cell>
          <cell r="C385">
            <v>0</v>
          </cell>
        </row>
        <row r="386">
          <cell r="B386">
            <v>0.37</v>
          </cell>
          <cell r="C386">
            <v>0</v>
          </cell>
        </row>
        <row r="387">
          <cell r="B387">
            <v>0.371</v>
          </cell>
          <cell r="C387">
            <v>0</v>
          </cell>
        </row>
        <row r="388">
          <cell r="B388">
            <v>0.372</v>
          </cell>
          <cell r="C388">
            <v>0</v>
          </cell>
        </row>
        <row r="389">
          <cell r="B389">
            <v>0.373</v>
          </cell>
          <cell r="C389">
            <v>0</v>
          </cell>
        </row>
        <row r="390">
          <cell r="B390">
            <v>0.374</v>
          </cell>
          <cell r="C390">
            <v>0</v>
          </cell>
        </row>
        <row r="391">
          <cell r="B391">
            <v>0.375</v>
          </cell>
          <cell r="C391">
            <v>0</v>
          </cell>
        </row>
        <row r="392">
          <cell r="B392">
            <v>0.376</v>
          </cell>
          <cell r="C392">
            <v>0</v>
          </cell>
        </row>
        <row r="393">
          <cell r="B393">
            <v>0.377</v>
          </cell>
          <cell r="C393">
            <v>0</v>
          </cell>
        </row>
        <row r="394">
          <cell r="B394">
            <v>0.378</v>
          </cell>
          <cell r="C394">
            <v>0</v>
          </cell>
        </row>
        <row r="395">
          <cell r="B395">
            <v>0.379</v>
          </cell>
          <cell r="C395">
            <v>0</v>
          </cell>
        </row>
        <row r="396">
          <cell r="B396">
            <v>0.38</v>
          </cell>
          <cell r="C396">
            <v>0</v>
          </cell>
        </row>
        <row r="397">
          <cell r="B397">
            <v>0.38100000000000001</v>
          </cell>
          <cell r="C397">
            <v>0</v>
          </cell>
        </row>
        <row r="398">
          <cell r="B398">
            <v>0.38200000000000001</v>
          </cell>
          <cell r="C398">
            <v>0</v>
          </cell>
        </row>
        <row r="399">
          <cell r="B399">
            <v>0.38300000000000001</v>
          </cell>
          <cell r="C399">
            <v>0</v>
          </cell>
        </row>
        <row r="400">
          <cell r="B400">
            <v>0.38400000000000001</v>
          </cell>
          <cell r="C400">
            <v>0</v>
          </cell>
        </row>
        <row r="401">
          <cell r="B401">
            <v>0.38500000000000001</v>
          </cell>
          <cell r="C401">
            <v>0</v>
          </cell>
        </row>
        <row r="402">
          <cell r="B402">
            <v>0.38600000000000001</v>
          </cell>
          <cell r="C402">
            <v>0</v>
          </cell>
        </row>
        <row r="403">
          <cell r="B403">
            <v>0.38700000000000001</v>
          </cell>
          <cell r="C403">
            <v>0</v>
          </cell>
        </row>
        <row r="404">
          <cell r="B404">
            <v>0.38800000000000001</v>
          </cell>
          <cell r="C404">
            <v>0</v>
          </cell>
        </row>
        <row r="405">
          <cell r="B405">
            <v>0.38900000000000001</v>
          </cell>
          <cell r="C405">
            <v>0</v>
          </cell>
        </row>
        <row r="406">
          <cell r="B406">
            <v>0.39</v>
          </cell>
          <cell r="C406">
            <v>0</v>
          </cell>
        </row>
        <row r="407">
          <cell r="B407">
            <v>0.39100000000000001</v>
          </cell>
          <cell r="C407">
            <v>0</v>
          </cell>
        </row>
        <row r="408">
          <cell r="B408">
            <v>0.39200000000000002</v>
          </cell>
          <cell r="C408">
            <v>0</v>
          </cell>
        </row>
        <row r="409">
          <cell r="B409">
            <v>0.39300000000000002</v>
          </cell>
          <cell r="C409">
            <v>0</v>
          </cell>
        </row>
        <row r="410">
          <cell r="B410">
            <v>0.39400000000000002</v>
          </cell>
          <cell r="C410">
            <v>0</v>
          </cell>
        </row>
        <row r="411">
          <cell r="B411">
            <v>0.39500000000000002</v>
          </cell>
          <cell r="C411">
            <v>0</v>
          </cell>
        </row>
        <row r="412">
          <cell r="B412">
            <v>0.39600000000000002</v>
          </cell>
          <cell r="C412">
            <v>0</v>
          </cell>
        </row>
        <row r="413">
          <cell r="B413">
            <v>0.39700000000000002</v>
          </cell>
          <cell r="C413">
            <v>0</v>
          </cell>
        </row>
        <row r="414">
          <cell r="B414">
            <v>0.39800000000000002</v>
          </cell>
          <cell r="C414">
            <v>0</v>
          </cell>
        </row>
        <row r="415">
          <cell r="B415">
            <v>0.39900000000000002</v>
          </cell>
          <cell r="C415">
            <v>0</v>
          </cell>
        </row>
        <row r="416">
          <cell r="B416">
            <v>0.4</v>
          </cell>
          <cell r="C416">
            <v>0</v>
          </cell>
        </row>
        <row r="417">
          <cell r="B417">
            <v>0.40100000000000002</v>
          </cell>
          <cell r="C417">
            <v>0</v>
          </cell>
        </row>
        <row r="418">
          <cell r="B418">
            <v>0.40200000000000002</v>
          </cell>
          <cell r="C418">
            <v>0</v>
          </cell>
        </row>
        <row r="419">
          <cell r="B419">
            <v>0.40300000000000002</v>
          </cell>
          <cell r="C419">
            <v>0</v>
          </cell>
        </row>
        <row r="420">
          <cell r="B420">
            <v>0.40400000000000003</v>
          </cell>
          <cell r="C420">
            <v>0</v>
          </cell>
        </row>
        <row r="421">
          <cell r="B421">
            <v>0.40500000000000003</v>
          </cell>
          <cell r="C421">
            <v>0</v>
          </cell>
        </row>
        <row r="422">
          <cell r="B422">
            <v>0.40600000000000003</v>
          </cell>
          <cell r="C422">
            <v>0</v>
          </cell>
        </row>
        <row r="423">
          <cell r="B423">
            <v>0.40699999999999997</v>
          </cell>
          <cell r="C423">
            <v>0</v>
          </cell>
        </row>
        <row r="424">
          <cell r="B424">
            <v>0.40799999999999997</v>
          </cell>
          <cell r="C424">
            <v>0</v>
          </cell>
        </row>
        <row r="425">
          <cell r="B425">
            <v>0.40899999999999997</v>
          </cell>
          <cell r="C425">
            <v>0</v>
          </cell>
        </row>
        <row r="426">
          <cell r="B426">
            <v>0.41</v>
          </cell>
          <cell r="C426">
            <v>0</v>
          </cell>
        </row>
        <row r="427">
          <cell r="B427">
            <v>0.41099999999999998</v>
          </cell>
          <cell r="C427">
            <v>0</v>
          </cell>
        </row>
        <row r="428">
          <cell r="B428">
            <v>0.41199999999999998</v>
          </cell>
          <cell r="C428">
            <v>0</v>
          </cell>
        </row>
        <row r="429">
          <cell r="B429">
            <v>0.41299999999999998</v>
          </cell>
          <cell r="C429">
            <v>0</v>
          </cell>
        </row>
        <row r="430">
          <cell r="B430">
            <v>0.41399999999999998</v>
          </cell>
          <cell r="C430">
            <v>0</v>
          </cell>
        </row>
        <row r="431">
          <cell r="B431">
            <v>0.41499999999999998</v>
          </cell>
          <cell r="C431">
            <v>0</v>
          </cell>
        </row>
        <row r="432">
          <cell r="B432">
            <v>0.41599999999999998</v>
          </cell>
          <cell r="C432">
            <v>0</v>
          </cell>
        </row>
        <row r="433">
          <cell r="B433">
            <v>0.41699999999999998</v>
          </cell>
          <cell r="C433">
            <v>0</v>
          </cell>
        </row>
        <row r="434">
          <cell r="B434">
            <v>0.41799999999999998</v>
          </cell>
          <cell r="C434">
            <v>0</v>
          </cell>
        </row>
        <row r="435">
          <cell r="B435">
            <v>0.41899999999999998</v>
          </cell>
          <cell r="C435">
            <v>0</v>
          </cell>
        </row>
        <row r="436">
          <cell r="B436">
            <v>0.42</v>
          </cell>
          <cell r="C436">
            <v>0</v>
          </cell>
        </row>
        <row r="437">
          <cell r="B437">
            <v>0.42099999999999999</v>
          </cell>
          <cell r="C437">
            <v>0</v>
          </cell>
        </row>
        <row r="438">
          <cell r="B438">
            <v>0.42199999999999999</v>
          </cell>
          <cell r="C438">
            <v>0</v>
          </cell>
        </row>
        <row r="439">
          <cell r="B439">
            <v>0.42299999999999999</v>
          </cell>
          <cell r="C439">
            <v>0</v>
          </cell>
        </row>
        <row r="440">
          <cell r="B440">
            <v>0.42399999999999999</v>
          </cell>
          <cell r="C440">
            <v>0</v>
          </cell>
        </row>
        <row r="441">
          <cell r="B441">
            <v>0.42499999999999999</v>
          </cell>
          <cell r="C441">
            <v>0</v>
          </cell>
        </row>
        <row r="442">
          <cell r="B442">
            <v>0.42599999999999999</v>
          </cell>
          <cell r="C442">
            <v>0</v>
          </cell>
        </row>
        <row r="443">
          <cell r="B443">
            <v>0.42699999999999999</v>
          </cell>
          <cell r="C443">
            <v>0</v>
          </cell>
        </row>
        <row r="444">
          <cell r="B444">
            <v>0.42799999999999999</v>
          </cell>
          <cell r="C444">
            <v>0</v>
          </cell>
        </row>
        <row r="445">
          <cell r="B445">
            <v>0.42899999999999999</v>
          </cell>
          <cell r="C445">
            <v>0</v>
          </cell>
        </row>
        <row r="446">
          <cell r="B446">
            <v>0.43</v>
          </cell>
          <cell r="C446">
            <v>0</v>
          </cell>
        </row>
        <row r="447">
          <cell r="B447">
            <v>0.43099999999999999</v>
          </cell>
          <cell r="C447">
            <v>0</v>
          </cell>
        </row>
        <row r="448">
          <cell r="B448">
            <v>0.432</v>
          </cell>
          <cell r="C448">
            <v>0</v>
          </cell>
        </row>
        <row r="449">
          <cell r="B449">
            <v>0.433</v>
          </cell>
          <cell r="C449">
            <v>0</v>
          </cell>
        </row>
        <row r="450">
          <cell r="B450">
            <v>0.434</v>
          </cell>
          <cell r="C450">
            <v>0</v>
          </cell>
        </row>
        <row r="451">
          <cell r="B451">
            <v>0.435</v>
          </cell>
          <cell r="C451">
            <v>0</v>
          </cell>
        </row>
        <row r="452">
          <cell r="B452">
            <v>0.436</v>
          </cell>
          <cell r="C452">
            <v>0</v>
          </cell>
        </row>
        <row r="453">
          <cell r="B453">
            <v>0.437</v>
          </cell>
          <cell r="C453">
            <v>0</v>
          </cell>
        </row>
        <row r="454">
          <cell r="B454">
            <v>0.438</v>
          </cell>
          <cell r="C454">
            <v>0</v>
          </cell>
        </row>
        <row r="455">
          <cell r="B455">
            <v>0.439</v>
          </cell>
          <cell r="C455">
            <v>0</v>
          </cell>
        </row>
        <row r="456">
          <cell r="B456">
            <v>0.44</v>
          </cell>
          <cell r="C456">
            <v>0</v>
          </cell>
        </row>
        <row r="457">
          <cell r="B457">
            <v>0.441</v>
          </cell>
          <cell r="C457">
            <v>0</v>
          </cell>
        </row>
        <row r="458">
          <cell r="B458">
            <v>0.442</v>
          </cell>
          <cell r="C458">
            <v>0</v>
          </cell>
        </row>
        <row r="459">
          <cell r="B459">
            <v>0.443</v>
          </cell>
          <cell r="C459">
            <v>0</v>
          </cell>
        </row>
        <row r="460">
          <cell r="B460">
            <v>0.44400000000000001</v>
          </cell>
          <cell r="C460">
            <v>0</v>
          </cell>
        </row>
        <row r="461">
          <cell r="B461">
            <v>0.44500000000000001</v>
          </cell>
          <cell r="C461">
            <v>0</v>
          </cell>
        </row>
        <row r="462">
          <cell r="B462">
            <v>0.44600000000000001</v>
          </cell>
          <cell r="C462">
            <v>0</v>
          </cell>
        </row>
        <row r="463">
          <cell r="B463">
            <v>0.44700000000000001</v>
          </cell>
          <cell r="C463">
            <v>0</v>
          </cell>
        </row>
        <row r="464">
          <cell r="B464">
            <v>0.44800000000000001</v>
          </cell>
          <cell r="C464">
            <v>0</v>
          </cell>
        </row>
        <row r="465">
          <cell r="B465">
            <v>0.44900000000000001</v>
          </cell>
          <cell r="C465">
            <v>0</v>
          </cell>
        </row>
        <row r="466">
          <cell r="B466">
            <v>0.45</v>
          </cell>
          <cell r="C466">
            <v>0</v>
          </cell>
        </row>
        <row r="467">
          <cell r="B467">
            <v>0.45100000000000001</v>
          </cell>
          <cell r="C467">
            <v>0</v>
          </cell>
        </row>
        <row r="468">
          <cell r="B468">
            <v>0.45200000000000001</v>
          </cell>
          <cell r="C468">
            <v>0</v>
          </cell>
        </row>
        <row r="469">
          <cell r="B469">
            <v>0.45300000000000001</v>
          </cell>
          <cell r="C469">
            <v>0</v>
          </cell>
        </row>
        <row r="470">
          <cell r="B470">
            <v>0.45400000000000001</v>
          </cell>
          <cell r="C470">
            <v>0</v>
          </cell>
        </row>
        <row r="471">
          <cell r="B471">
            <v>0.45500000000000002</v>
          </cell>
          <cell r="C471">
            <v>0</v>
          </cell>
        </row>
        <row r="472">
          <cell r="B472">
            <v>0.45600000000000002</v>
          </cell>
          <cell r="C472">
            <v>0</v>
          </cell>
        </row>
        <row r="473">
          <cell r="B473">
            <v>0.45700000000000002</v>
          </cell>
          <cell r="C473">
            <v>0</v>
          </cell>
        </row>
        <row r="474">
          <cell r="B474">
            <v>0.45800000000000002</v>
          </cell>
          <cell r="C474">
            <v>0</v>
          </cell>
        </row>
        <row r="475">
          <cell r="B475">
            <v>0.45900000000000002</v>
          </cell>
          <cell r="C475">
            <v>0</v>
          </cell>
        </row>
        <row r="476">
          <cell r="B476">
            <v>0.46</v>
          </cell>
          <cell r="C476">
            <v>0</v>
          </cell>
        </row>
        <row r="477">
          <cell r="B477">
            <v>0.46100000000000002</v>
          </cell>
          <cell r="C477">
            <v>0</v>
          </cell>
        </row>
        <row r="478">
          <cell r="B478">
            <v>0.46200000000000002</v>
          </cell>
          <cell r="C478">
            <v>0</v>
          </cell>
        </row>
        <row r="479">
          <cell r="B479">
            <v>0.46300000000000002</v>
          </cell>
          <cell r="C479">
            <v>0</v>
          </cell>
        </row>
        <row r="480">
          <cell r="B480">
            <v>0.46400000000000002</v>
          </cell>
          <cell r="C480">
            <v>0</v>
          </cell>
        </row>
        <row r="481">
          <cell r="B481">
            <v>0.46500000000000002</v>
          </cell>
          <cell r="C481">
            <v>0</v>
          </cell>
        </row>
        <row r="482">
          <cell r="B482">
            <v>0.46600000000000003</v>
          </cell>
          <cell r="C482">
            <v>0</v>
          </cell>
        </row>
        <row r="483">
          <cell r="B483">
            <v>0.46700000000000003</v>
          </cell>
          <cell r="C483">
            <v>0</v>
          </cell>
        </row>
        <row r="484">
          <cell r="B484">
            <v>0.46800000000000003</v>
          </cell>
          <cell r="C484">
            <v>0</v>
          </cell>
        </row>
        <row r="485">
          <cell r="B485">
            <v>0.46899999999999997</v>
          </cell>
          <cell r="C485">
            <v>0</v>
          </cell>
        </row>
        <row r="486">
          <cell r="B486">
            <v>0.47</v>
          </cell>
          <cell r="C486">
            <v>0</v>
          </cell>
        </row>
        <row r="487">
          <cell r="B487">
            <v>0.47099999999999997</v>
          </cell>
          <cell r="C487">
            <v>0</v>
          </cell>
        </row>
        <row r="488">
          <cell r="B488">
            <v>0.47199999999999998</v>
          </cell>
          <cell r="C488">
            <v>0</v>
          </cell>
        </row>
        <row r="489">
          <cell r="B489">
            <v>0.47299999999999998</v>
          </cell>
          <cell r="C489">
            <v>0</v>
          </cell>
        </row>
        <row r="490">
          <cell r="B490">
            <v>0.47399999999999998</v>
          </cell>
          <cell r="C490">
            <v>0</v>
          </cell>
        </row>
        <row r="491">
          <cell r="B491">
            <v>0.47499999999999998</v>
          </cell>
          <cell r="C491">
            <v>0</v>
          </cell>
        </row>
        <row r="492">
          <cell r="B492">
            <v>0.47599999999999998</v>
          </cell>
          <cell r="C492">
            <v>0</v>
          </cell>
        </row>
        <row r="493">
          <cell r="B493">
            <v>0.47699999999999998</v>
          </cell>
          <cell r="C493">
            <v>0</v>
          </cell>
        </row>
        <row r="494">
          <cell r="B494">
            <v>0.47799999999999998</v>
          </cell>
          <cell r="C494">
            <v>0</v>
          </cell>
        </row>
        <row r="495">
          <cell r="B495">
            <v>0.47899999999999998</v>
          </cell>
          <cell r="C495">
            <v>0</v>
          </cell>
        </row>
        <row r="496">
          <cell r="B496">
            <v>0.48</v>
          </cell>
          <cell r="C496">
            <v>0</v>
          </cell>
        </row>
        <row r="497">
          <cell r="B497">
            <v>0.48099999999999998</v>
          </cell>
          <cell r="C497">
            <v>0</v>
          </cell>
        </row>
        <row r="498">
          <cell r="B498">
            <v>0.48199999999999998</v>
          </cell>
          <cell r="C498">
            <v>0</v>
          </cell>
        </row>
        <row r="499">
          <cell r="B499">
            <v>0.48299999999999998</v>
          </cell>
          <cell r="C499">
            <v>0</v>
          </cell>
        </row>
        <row r="500">
          <cell r="B500">
            <v>0.48399999999999999</v>
          </cell>
          <cell r="C500">
            <v>0</v>
          </cell>
        </row>
        <row r="501">
          <cell r="B501">
            <v>0.48499999999999999</v>
          </cell>
          <cell r="C501">
            <v>0</v>
          </cell>
        </row>
        <row r="502">
          <cell r="B502">
            <v>0.48599999999999999</v>
          </cell>
          <cell r="C502">
            <v>0</v>
          </cell>
        </row>
        <row r="503">
          <cell r="B503">
            <v>0.48699999999999999</v>
          </cell>
          <cell r="C503">
            <v>0</v>
          </cell>
        </row>
        <row r="504">
          <cell r="B504">
            <v>0.48799999999999999</v>
          </cell>
          <cell r="C504">
            <v>0</v>
          </cell>
        </row>
        <row r="505">
          <cell r="B505">
            <v>0.48899999999999999</v>
          </cell>
          <cell r="C505">
            <v>0</v>
          </cell>
        </row>
        <row r="506">
          <cell r="B506">
            <v>0.49</v>
          </cell>
          <cell r="C506">
            <v>0</v>
          </cell>
        </row>
        <row r="507">
          <cell r="B507">
            <v>0.49099999999999999</v>
          </cell>
          <cell r="C507">
            <v>0</v>
          </cell>
        </row>
        <row r="508">
          <cell r="B508">
            <v>0.49199999999999999</v>
          </cell>
          <cell r="C508">
            <v>0</v>
          </cell>
        </row>
        <row r="509">
          <cell r="B509">
            <v>0.49299999999999999</v>
          </cell>
          <cell r="C509">
            <v>0</v>
          </cell>
        </row>
        <row r="510">
          <cell r="B510">
            <v>0.49399999999999999</v>
          </cell>
          <cell r="C510">
            <v>0</v>
          </cell>
        </row>
        <row r="511">
          <cell r="B511">
            <v>0.495</v>
          </cell>
          <cell r="C511">
            <v>0</v>
          </cell>
        </row>
        <row r="512">
          <cell r="B512">
            <v>0.496</v>
          </cell>
          <cell r="C512">
            <v>0</v>
          </cell>
        </row>
        <row r="513">
          <cell r="B513">
            <v>0.497</v>
          </cell>
          <cell r="C513">
            <v>0</v>
          </cell>
        </row>
        <row r="514">
          <cell r="B514">
            <v>0.498</v>
          </cell>
          <cell r="C514">
            <v>0</v>
          </cell>
        </row>
        <row r="515">
          <cell r="B515">
            <v>0.499</v>
          </cell>
          <cell r="C515">
            <v>0</v>
          </cell>
        </row>
        <row r="516">
          <cell r="B516">
            <v>0.5</v>
          </cell>
          <cell r="C516">
            <v>0</v>
          </cell>
        </row>
        <row r="517">
          <cell r="B517">
            <v>0.501</v>
          </cell>
          <cell r="C517">
            <v>0</v>
          </cell>
        </row>
        <row r="518">
          <cell r="B518">
            <v>0.502</v>
          </cell>
          <cell r="C518">
            <v>0</v>
          </cell>
        </row>
        <row r="519">
          <cell r="B519">
            <v>0.503</v>
          </cell>
          <cell r="C519">
            <v>0</v>
          </cell>
        </row>
        <row r="520">
          <cell r="B520">
            <v>0.504</v>
          </cell>
          <cell r="C520">
            <v>0</v>
          </cell>
        </row>
        <row r="521">
          <cell r="B521">
            <v>0.505</v>
          </cell>
          <cell r="C521">
            <v>0</v>
          </cell>
        </row>
        <row r="522">
          <cell r="B522">
            <v>0.50600000000000001</v>
          </cell>
          <cell r="C522">
            <v>0</v>
          </cell>
        </row>
        <row r="523">
          <cell r="B523">
            <v>0.50700000000000001</v>
          </cell>
          <cell r="C523">
            <v>0</v>
          </cell>
        </row>
        <row r="524">
          <cell r="B524">
            <v>0.50800000000000001</v>
          </cell>
          <cell r="C524">
            <v>0</v>
          </cell>
        </row>
        <row r="525">
          <cell r="B525">
            <v>0.50900000000000001</v>
          </cell>
          <cell r="C525">
            <v>0</v>
          </cell>
        </row>
        <row r="526">
          <cell r="B526">
            <v>0.51</v>
          </cell>
          <cell r="C526">
            <v>0</v>
          </cell>
        </row>
        <row r="527">
          <cell r="B527">
            <v>0.51100000000000001</v>
          </cell>
          <cell r="C527">
            <v>0</v>
          </cell>
        </row>
        <row r="528">
          <cell r="B528">
            <v>0.51200000000000001</v>
          </cell>
          <cell r="C528">
            <v>0</v>
          </cell>
        </row>
        <row r="529">
          <cell r="B529">
            <v>0.51300000000000001</v>
          </cell>
          <cell r="C529">
            <v>0</v>
          </cell>
        </row>
        <row r="530">
          <cell r="B530">
            <v>0.51400000000000001</v>
          </cell>
          <cell r="C530">
            <v>0</v>
          </cell>
        </row>
        <row r="531">
          <cell r="B531">
            <v>0.51500000000000001</v>
          </cell>
          <cell r="C531">
            <v>0</v>
          </cell>
        </row>
        <row r="532">
          <cell r="B532">
            <v>0.51600000000000001</v>
          </cell>
          <cell r="C532">
            <v>0</v>
          </cell>
        </row>
        <row r="533">
          <cell r="B533">
            <v>0.51700000000000002</v>
          </cell>
          <cell r="C533">
            <v>0</v>
          </cell>
        </row>
        <row r="534">
          <cell r="B534">
            <v>0.51800000000000002</v>
          </cell>
          <cell r="C534">
            <v>0</v>
          </cell>
        </row>
        <row r="535">
          <cell r="B535">
            <v>0.51900000000000002</v>
          </cell>
          <cell r="C535">
            <v>0</v>
          </cell>
        </row>
        <row r="536">
          <cell r="B536">
            <v>0.52</v>
          </cell>
          <cell r="C536">
            <v>0</v>
          </cell>
        </row>
        <row r="537">
          <cell r="B537">
            <v>0.52100000000000002</v>
          </cell>
          <cell r="C537">
            <v>0</v>
          </cell>
        </row>
        <row r="538">
          <cell r="B538">
            <v>0.52200000000000002</v>
          </cell>
          <cell r="C538">
            <v>0</v>
          </cell>
        </row>
        <row r="539">
          <cell r="B539">
            <v>0.52300000000000002</v>
          </cell>
          <cell r="C539">
            <v>0</v>
          </cell>
        </row>
        <row r="540">
          <cell r="B540">
            <v>0.52400000000000002</v>
          </cell>
          <cell r="C540">
            <v>0</v>
          </cell>
        </row>
        <row r="541">
          <cell r="B541">
            <v>0.52500000000000002</v>
          </cell>
          <cell r="C541">
            <v>0</v>
          </cell>
        </row>
        <row r="542">
          <cell r="B542">
            <v>0.52600000000000002</v>
          </cell>
          <cell r="C542">
            <v>0</v>
          </cell>
        </row>
        <row r="543">
          <cell r="B543">
            <v>0.52700000000000002</v>
          </cell>
          <cell r="C543">
            <v>0</v>
          </cell>
        </row>
        <row r="544">
          <cell r="B544">
            <v>0.52800000000000002</v>
          </cell>
          <cell r="C544">
            <v>0</v>
          </cell>
        </row>
        <row r="545">
          <cell r="B545">
            <v>0.52900000000000003</v>
          </cell>
          <cell r="C545">
            <v>0</v>
          </cell>
        </row>
        <row r="546">
          <cell r="B546">
            <v>0.53</v>
          </cell>
          <cell r="C546">
            <v>0</v>
          </cell>
        </row>
        <row r="547">
          <cell r="B547">
            <v>0.53100000000000003</v>
          </cell>
          <cell r="C547">
            <v>0</v>
          </cell>
        </row>
        <row r="548">
          <cell r="B548">
            <v>0.53200000000000003</v>
          </cell>
          <cell r="C548">
            <v>0</v>
          </cell>
        </row>
        <row r="549">
          <cell r="B549">
            <v>0.53300000000000003</v>
          </cell>
          <cell r="C549">
            <v>0</v>
          </cell>
        </row>
        <row r="550">
          <cell r="B550">
            <v>0.53400000000000003</v>
          </cell>
          <cell r="C550">
            <v>0</v>
          </cell>
        </row>
        <row r="551">
          <cell r="B551">
            <v>0.53500000000000003</v>
          </cell>
          <cell r="C551">
            <v>0</v>
          </cell>
        </row>
        <row r="552">
          <cell r="B552">
            <v>0.53600000000000003</v>
          </cell>
          <cell r="C552">
            <v>0</v>
          </cell>
        </row>
        <row r="553">
          <cell r="B553">
            <v>0.53700000000000003</v>
          </cell>
          <cell r="C553">
            <v>0</v>
          </cell>
        </row>
        <row r="554">
          <cell r="B554">
            <v>0.53800000000000003</v>
          </cell>
          <cell r="C554">
            <v>0</v>
          </cell>
        </row>
        <row r="555">
          <cell r="B555">
            <v>0.53900000000000003</v>
          </cell>
          <cell r="C555">
            <v>0</v>
          </cell>
        </row>
        <row r="556">
          <cell r="B556">
            <v>0.54</v>
          </cell>
          <cell r="C556">
            <v>0</v>
          </cell>
        </row>
        <row r="557">
          <cell r="B557">
            <v>0.54100000000000004</v>
          </cell>
          <cell r="C557">
            <v>0</v>
          </cell>
        </row>
        <row r="558">
          <cell r="B558">
            <v>0.54200000000000004</v>
          </cell>
          <cell r="C558">
            <v>0</v>
          </cell>
        </row>
        <row r="559">
          <cell r="B559">
            <v>0.54300000000000004</v>
          </cell>
          <cell r="C559">
            <v>0</v>
          </cell>
        </row>
        <row r="560">
          <cell r="B560">
            <v>0.54400000000000004</v>
          </cell>
          <cell r="C560">
            <v>0</v>
          </cell>
        </row>
        <row r="561">
          <cell r="B561">
            <v>0.54500000000000004</v>
          </cell>
          <cell r="C561">
            <v>0</v>
          </cell>
        </row>
        <row r="562">
          <cell r="B562">
            <v>0.54600000000000004</v>
          </cell>
          <cell r="C562">
            <v>0</v>
          </cell>
        </row>
        <row r="563">
          <cell r="B563">
            <v>0.54700000000000004</v>
          </cell>
          <cell r="C563">
            <v>0</v>
          </cell>
        </row>
        <row r="564">
          <cell r="B564">
            <v>0.54800000000000004</v>
          </cell>
          <cell r="C564">
            <v>0</v>
          </cell>
        </row>
        <row r="565">
          <cell r="B565">
            <v>0.54900000000000004</v>
          </cell>
          <cell r="C565">
            <v>0</v>
          </cell>
        </row>
        <row r="566">
          <cell r="B566">
            <v>0.55000000000000004</v>
          </cell>
          <cell r="C566">
            <v>0</v>
          </cell>
        </row>
        <row r="567">
          <cell r="B567">
            <v>0.55100000000000005</v>
          </cell>
          <cell r="C567">
            <v>0</v>
          </cell>
        </row>
        <row r="568">
          <cell r="B568">
            <v>0.55200000000000005</v>
          </cell>
          <cell r="C568">
            <v>0</v>
          </cell>
        </row>
        <row r="569">
          <cell r="B569">
            <v>0.55300000000000005</v>
          </cell>
          <cell r="C569">
            <v>0</v>
          </cell>
        </row>
        <row r="570">
          <cell r="B570">
            <v>0.55400000000000005</v>
          </cell>
          <cell r="C570">
            <v>0</v>
          </cell>
        </row>
        <row r="571">
          <cell r="B571">
            <v>0.55500000000000005</v>
          </cell>
          <cell r="C571">
            <v>0</v>
          </cell>
        </row>
        <row r="572">
          <cell r="B572">
            <v>0.55600000000000005</v>
          </cell>
          <cell r="C572">
            <v>0</v>
          </cell>
        </row>
        <row r="573">
          <cell r="B573">
            <v>0.55700000000000005</v>
          </cell>
          <cell r="C573">
            <v>0</v>
          </cell>
        </row>
        <row r="574">
          <cell r="B574">
            <v>0.55800000000000005</v>
          </cell>
          <cell r="C574">
            <v>0</v>
          </cell>
        </row>
        <row r="575">
          <cell r="B575">
            <v>0.55900000000000005</v>
          </cell>
          <cell r="C575">
            <v>0</v>
          </cell>
        </row>
        <row r="576">
          <cell r="B576">
            <v>0.56000000000000005</v>
          </cell>
          <cell r="C576">
            <v>0</v>
          </cell>
        </row>
        <row r="577">
          <cell r="B577">
            <v>0.56100000000000005</v>
          </cell>
          <cell r="C577">
            <v>0</v>
          </cell>
        </row>
        <row r="578">
          <cell r="B578">
            <v>0.56200000000000006</v>
          </cell>
          <cell r="C578">
            <v>0</v>
          </cell>
        </row>
        <row r="579">
          <cell r="B579">
            <v>0.56299999999999994</v>
          </cell>
          <cell r="C579">
            <v>0</v>
          </cell>
        </row>
        <row r="580">
          <cell r="B580">
            <v>0.56399999999999995</v>
          </cell>
          <cell r="C580">
            <v>0</v>
          </cell>
        </row>
        <row r="581">
          <cell r="B581">
            <v>0.56499999999999995</v>
          </cell>
          <cell r="C581">
            <v>0</v>
          </cell>
        </row>
        <row r="582">
          <cell r="B582">
            <v>0.56599999999999995</v>
          </cell>
          <cell r="C582">
            <v>0</v>
          </cell>
        </row>
        <row r="583">
          <cell r="B583">
            <v>0.56699999999999995</v>
          </cell>
          <cell r="C583">
            <v>0</v>
          </cell>
        </row>
        <row r="584">
          <cell r="B584">
            <v>0.56799999999999995</v>
          </cell>
          <cell r="C584">
            <v>0</v>
          </cell>
        </row>
        <row r="585">
          <cell r="B585">
            <v>0.56899999999999995</v>
          </cell>
          <cell r="C585">
            <v>0</v>
          </cell>
        </row>
        <row r="586">
          <cell r="B586">
            <v>0.56999999999999995</v>
          </cell>
          <cell r="C586">
            <v>0</v>
          </cell>
        </row>
        <row r="587">
          <cell r="B587">
            <v>0.57099999999999995</v>
          </cell>
          <cell r="C587">
            <v>0</v>
          </cell>
        </row>
        <row r="588">
          <cell r="B588">
            <v>0.57199999999999995</v>
          </cell>
          <cell r="C588">
            <v>0</v>
          </cell>
        </row>
        <row r="589">
          <cell r="B589">
            <v>0.57299999999999995</v>
          </cell>
          <cell r="C589">
            <v>0</v>
          </cell>
        </row>
        <row r="590">
          <cell r="B590">
            <v>0.57399999999999995</v>
          </cell>
          <cell r="C590">
            <v>0</v>
          </cell>
        </row>
        <row r="591">
          <cell r="B591">
            <v>0.57499999999999996</v>
          </cell>
          <cell r="C591">
            <v>0</v>
          </cell>
        </row>
        <row r="592">
          <cell r="B592">
            <v>0.57599999999999996</v>
          </cell>
          <cell r="C592">
            <v>0</v>
          </cell>
        </row>
        <row r="593">
          <cell r="B593">
            <v>0.57699999999999996</v>
          </cell>
          <cell r="C593">
            <v>0</v>
          </cell>
        </row>
        <row r="594">
          <cell r="B594">
            <v>0.57799999999999996</v>
          </cell>
          <cell r="C594">
            <v>0</v>
          </cell>
        </row>
        <row r="595">
          <cell r="B595">
            <v>0.57899999999999996</v>
          </cell>
          <cell r="C595">
            <v>0</v>
          </cell>
        </row>
        <row r="596">
          <cell r="B596">
            <v>0.57999999999999996</v>
          </cell>
          <cell r="C596">
            <v>0</v>
          </cell>
        </row>
        <row r="597">
          <cell r="B597">
            <v>0.58099999999999996</v>
          </cell>
          <cell r="C597">
            <v>0</v>
          </cell>
        </row>
        <row r="598">
          <cell r="B598">
            <v>0.58199999999999996</v>
          </cell>
          <cell r="C598">
            <v>0</v>
          </cell>
        </row>
        <row r="599">
          <cell r="B599">
            <v>0.58299999999999996</v>
          </cell>
          <cell r="C599">
            <v>0</v>
          </cell>
        </row>
        <row r="600">
          <cell r="B600">
            <v>0.58399999999999996</v>
          </cell>
          <cell r="C600">
            <v>0</v>
          </cell>
        </row>
        <row r="601">
          <cell r="B601">
            <v>0.58499999999999996</v>
          </cell>
          <cell r="C601">
            <v>0</v>
          </cell>
        </row>
        <row r="602">
          <cell r="B602">
            <v>0.58599999999999997</v>
          </cell>
          <cell r="C602">
            <v>0</v>
          </cell>
        </row>
        <row r="603">
          <cell r="B603">
            <v>0.58699999999999997</v>
          </cell>
          <cell r="C603">
            <v>0</v>
          </cell>
        </row>
        <row r="604">
          <cell r="B604">
            <v>0.58799999999999997</v>
          </cell>
          <cell r="C604">
            <v>0</v>
          </cell>
        </row>
        <row r="605">
          <cell r="B605">
            <v>0.58899999999999997</v>
          </cell>
          <cell r="C605">
            <v>0</v>
          </cell>
        </row>
        <row r="606">
          <cell r="B606">
            <v>0.59</v>
          </cell>
          <cell r="C606">
            <v>0</v>
          </cell>
        </row>
        <row r="607">
          <cell r="B607">
            <v>0.59099999999999997</v>
          </cell>
          <cell r="C607">
            <v>0</v>
          </cell>
        </row>
        <row r="608">
          <cell r="B608">
            <v>0.59199999999999997</v>
          </cell>
          <cell r="C608">
            <v>0</v>
          </cell>
        </row>
        <row r="609">
          <cell r="B609">
            <v>0.59299999999999997</v>
          </cell>
          <cell r="C609">
            <v>0</v>
          </cell>
        </row>
        <row r="610">
          <cell r="B610">
            <v>0.59399999999999997</v>
          </cell>
          <cell r="C610">
            <v>0</v>
          </cell>
        </row>
        <row r="611">
          <cell r="B611">
            <v>0.59499999999999997</v>
          </cell>
          <cell r="C611">
            <v>0</v>
          </cell>
        </row>
        <row r="612">
          <cell r="B612">
            <v>0.59599999999999997</v>
          </cell>
          <cell r="C612">
            <v>0</v>
          </cell>
        </row>
        <row r="613">
          <cell r="B613">
            <v>0.59699999999999998</v>
          </cell>
          <cell r="C613">
            <v>0</v>
          </cell>
        </row>
        <row r="614">
          <cell r="B614">
            <v>0.59799999999999998</v>
          </cell>
          <cell r="C614">
            <v>0</v>
          </cell>
        </row>
        <row r="615">
          <cell r="B615">
            <v>0.59899999999999998</v>
          </cell>
          <cell r="C615">
            <v>0</v>
          </cell>
        </row>
        <row r="616">
          <cell r="B616">
            <v>0.6</v>
          </cell>
          <cell r="C616">
            <v>0</v>
          </cell>
        </row>
        <row r="617">
          <cell r="B617">
            <v>0.60099999999999998</v>
          </cell>
          <cell r="C617">
            <v>0</v>
          </cell>
        </row>
        <row r="618">
          <cell r="B618">
            <v>0.60199999999999998</v>
          </cell>
          <cell r="C618">
            <v>0</v>
          </cell>
        </row>
        <row r="619">
          <cell r="B619">
            <v>0.60299999999999998</v>
          </cell>
          <cell r="C619">
            <v>0</v>
          </cell>
        </row>
        <row r="620">
          <cell r="B620">
            <v>0.60399999999999998</v>
          </cell>
          <cell r="C620">
            <v>0</v>
          </cell>
        </row>
        <row r="621">
          <cell r="B621">
            <v>0.60499999999999998</v>
          </cell>
          <cell r="C621">
            <v>0</v>
          </cell>
        </row>
        <row r="622">
          <cell r="B622">
            <v>0.60599999999999998</v>
          </cell>
          <cell r="C622">
            <v>0</v>
          </cell>
        </row>
        <row r="623">
          <cell r="B623">
            <v>0.60699999999999998</v>
          </cell>
          <cell r="C623">
            <v>0</v>
          </cell>
        </row>
        <row r="624">
          <cell r="B624">
            <v>0.60799999999999998</v>
          </cell>
          <cell r="C624">
            <v>0</v>
          </cell>
        </row>
        <row r="625">
          <cell r="B625">
            <v>0.60899999999999999</v>
          </cell>
          <cell r="C625">
            <v>0</v>
          </cell>
        </row>
        <row r="626">
          <cell r="B626">
            <v>0.61</v>
          </cell>
          <cell r="C626">
            <v>0</v>
          </cell>
        </row>
        <row r="627">
          <cell r="B627">
            <v>0.61099999999999999</v>
          </cell>
          <cell r="C627">
            <v>0</v>
          </cell>
        </row>
        <row r="628">
          <cell r="B628">
            <v>0.61199999999999999</v>
          </cell>
          <cell r="C628">
            <v>0</v>
          </cell>
        </row>
        <row r="629">
          <cell r="B629">
            <v>0.61299999999999999</v>
          </cell>
          <cell r="C629">
            <v>0</v>
          </cell>
        </row>
        <row r="630">
          <cell r="B630">
            <v>0.61399999999999999</v>
          </cell>
          <cell r="C630">
            <v>0</v>
          </cell>
        </row>
        <row r="631">
          <cell r="B631">
            <v>0.61499999999999999</v>
          </cell>
          <cell r="C631">
            <v>0</v>
          </cell>
        </row>
        <row r="632">
          <cell r="B632">
            <v>0.61599999999999999</v>
          </cell>
          <cell r="C632">
            <v>0</v>
          </cell>
        </row>
        <row r="633">
          <cell r="B633">
            <v>0.61699999999999999</v>
          </cell>
          <cell r="C633">
            <v>0</v>
          </cell>
        </row>
        <row r="634">
          <cell r="B634">
            <v>0.61799999999999999</v>
          </cell>
          <cell r="C634">
            <v>0</v>
          </cell>
        </row>
        <row r="635">
          <cell r="B635">
            <v>0.61899999999999999</v>
          </cell>
          <cell r="C635">
            <v>0</v>
          </cell>
        </row>
        <row r="636">
          <cell r="B636">
            <v>0.62</v>
          </cell>
          <cell r="C636">
            <v>0</v>
          </cell>
        </row>
        <row r="637">
          <cell r="B637">
            <v>0.621</v>
          </cell>
          <cell r="C637">
            <v>0</v>
          </cell>
        </row>
        <row r="638">
          <cell r="B638">
            <v>0.622</v>
          </cell>
          <cell r="C638">
            <v>0</v>
          </cell>
        </row>
        <row r="639">
          <cell r="B639">
            <v>0.623</v>
          </cell>
          <cell r="C639">
            <v>0</v>
          </cell>
        </row>
        <row r="640">
          <cell r="B640">
            <v>0.624</v>
          </cell>
          <cell r="C640">
            <v>0</v>
          </cell>
        </row>
        <row r="641">
          <cell r="B641">
            <v>0.625</v>
          </cell>
          <cell r="C641">
            <v>0</v>
          </cell>
        </row>
        <row r="642">
          <cell r="B642">
            <v>0.626</v>
          </cell>
          <cell r="C642">
            <v>0</v>
          </cell>
        </row>
        <row r="643">
          <cell r="B643">
            <v>0.627</v>
          </cell>
          <cell r="C643">
            <v>0</v>
          </cell>
        </row>
        <row r="644">
          <cell r="B644">
            <v>0.628</v>
          </cell>
          <cell r="C644">
            <v>0</v>
          </cell>
        </row>
        <row r="645">
          <cell r="B645">
            <v>0.629</v>
          </cell>
          <cell r="C645">
            <v>0</v>
          </cell>
        </row>
        <row r="646">
          <cell r="B646">
            <v>0.63</v>
          </cell>
          <cell r="C646">
            <v>0</v>
          </cell>
        </row>
        <row r="647">
          <cell r="B647">
            <v>0.63100000000000001</v>
          </cell>
          <cell r="C647">
            <v>0</v>
          </cell>
        </row>
        <row r="648">
          <cell r="B648">
            <v>0.63200000000000001</v>
          </cell>
          <cell r="C648">
            <v>0</v>
          </cell>
        </row>
        <row r="649">
          <cell r="B649">
            <v>0.63300000000000001</v>
          </cell>
          <cell r="C649">
            <v>0</v>
          </cell>
        </row>
        <row r="650">
          <cell r="B650">
            <v>0.63400000000000001</v>
          </cell>
          <cell r="C650">
            <v>0</v>
          </cell>
        </row>
        <row r="651">
          <cell r="B651">
            <v>0.63500000000000001</v>
          </cell>
          <cell r="C651">
            <v>0</v>
          </cell>
        </row>
        <row r="652">
          <cell r="B652">
            <v>0.63600000000000001</v>
          </cell>
          <cell r="C652">
            <v>0</v>
          </cell>
        </row>
        <row r="653">
          <cell r="B653">
            <v>0.63700000000000001</v>
          </cell>
          <cell r="C653">
            <v>0</v>
          </cell>
        </row>
        <row r="654">
          <cell r="B654">
            <v>0.63800000000000001</v>
          </cell>
          <cell r="C654">
            <v>0</v>
          </cell>
        </row>
        <row r="655">
          <cell r="B655">
            <v>0.63900000000000001</v>
          </cell>
          <cell r="C655">
            <v>0</v>
          </cell>
        </row>
        <row r="656">
          <cell r="B656">
            <v>0.64</v>
          </cell>
          <cell r="C656">
            <v>0</v>
          </cell>
        </row>
        <row r="657">
          <cell r="B657">
            <v>0.64100000000000001</v>
          </cell>
          <cell r="C657">
            <v>0</v>
          </cell>
        </row>
        <row r="658">
          <cell r="B658">
            <v>0.64200000000000002</v>
          </cell>
          <cell r="C658">
            <v>0</v>
          </cell>
        </row>
        <row r="659">
          <cell r="B659">
            <v>0.64300000000000002</v>
          </cell>
          <cell r="C659">
            <v>0</v>
          </cell>
        </row>
        <row r="660">
          <cell r="B660">
            <v>0.64400000000000002</v>
          </cell>
          <cell r="C660">
            <v>0</v>
          </cell>
        </row>
        <row r="661">
          <cell r="B661">
            <v>0.64500000000000002</v>
          </cell>
          <cell r="C661">
            <v>0</v>
          </cell>
        </row>
        <row r="662">
          <cell r="B662">
            <v>0.64600000000000002</v>
          </cell>
          <cell r="C662">
            <v>0</v>
          </cell>
        </row>
        <row r="663">
          <cell r="B663">
            <v>0.64700000000000002</v>
          </cell>
          <cell r="C663">
            <v>0</v>
          </cell>
        </row>
        <row r="664">
          <cell r="B664">
            <v>0.64800000000000002</v>
          </cell>
          <cell r="C664">
            <v>0</v>
          </cell>
        </row>
        <row r="665">
          <cell r="B665">
            <v>0.64900000000000002</v>
          </cell>
          <cell r="C665">
            <v>0</v>
          </cell>
        </row>
        <row r="666">
          <cell r="B666">
            <v>0.65</v>
          </cell>
          <cell r="C666">
            <v>0</v>
          </cell>
        </row>
        <row r="667">
          <cell r="B667">
            <v>0.65100000000000002</v>
          </cell>
          <cell r="C667">
            <v>0</v>
          </cell>
        </row>
        <row r="668">
          <cell r="B668">
            <v>0.65200000000000002</v>
          </cell>
          <cell r="C668">
            <v>0</v>
          </cell>
        </row>
        <row r="669">
          <cell r="B669">
            <v>0.65300000000000002</v>
          </cell>
          <cell r="C669">
            <v>0</v>
          </cell>
        </row>
        <row r="670">
          <cell r="B670">
            <v>0.65400000000000003</v>
          </cell>
          <cell r="C670">
            <v>0</v>
          </cell>
        </row>
        <row r="671">
          <cell r="B671">
            <v>0.65500000000000003</v>
          </cell>
          <cell r="C671">
            <v>0</v>
          </cell>
        </row>
        <row r="672">
          <cell r="B672">
            <v>0.65600000000000003</v>
          </cell>
          <cell r="C672">
            <v>0</v>
          </cell>
        </row>
        <row r="673">
          <cell r="B673">
            <v>0.65700000000000003</v>
          </cell>
          <cell r="C673">
            <v>0</v>
          </cell>
        </row>
        <row r="674">
          <cell r="B674">
            <v>0.65800000000000003</v>
          </cell>
          <cell r="C674">
            <v>0</v>
          </cell>
        </row>
        <row r="675">
          <cell r="B675">
            <v>0.65900000000000003</v>
          </cell>
          <cell r="C675">
            <v>0</v>
          </cell>
        </row>
        <row r="676">
          <cell r="B676">
            <v>0.66</v>
          </cell>
          <cell r="C676">
            <v>0</v>
          </cell>
        </row>
        <row r="677">
          <cell r="B677">
            <v>0.66100000000000003</v>
          </cell>
          <cell r="C677">
            <v>0</v>
          </cell>
        </row>
        <row r="678">
          <cell r="B678">
            <v>0.66200000000000003</v>
          </cell>
          <cell r="C678">
            <v>0</v>
          </cell>
        </row>
        <row r="679">
          <cell r="B679">
            <v>0.66300000000000003</v>
          </cell>
          <cell r="C679">
            <v>0</v>
          </cell>
        </row>
        <row r="680">
          <cell r="B680">
            <v>0.66400000000000003</v>
          </cell>
          <cell r="C680">
            <v>0</v>
          </cell>
        </row>
        <row r="681">
          <cell r="B681">
            <v>0.66500000000000004</v>
          </cell>
          <cell r="C681">
            <v>0</v>
          </cell>
        </row>
        <row r="682">
          <cell r="B682">
            <v>0.66600000000000004</v>
          </cell>
          <cell r="C682">
            <v>0</v>
          </cell>
        </row>
        <row r="683">
          <cell r="B683">
            <v>0.66700000000000004</v>
          </cell>
          <cell r="C683">
            <v>0</v>
          </cell>
        </row>
        <row r="684">
          <cell r="B684">
            <v>0.66800000000000004</v>
          </cell>
          <cell r="C684">
            <v>0</v>
          </cell>
        </row>
        <row r="685">
          <cell r="B685">
            <v>0.66900000000000004</v>
          </cell>
          <cell r="C685">
            <v>0</v>
          </cell>
        </row>
        <row r="686">
          <cell r="B686">
            <v>0.67</v>
          </cell>
          <cell r="C686">
            <v>0</v>
          </cell>
        </row>
        <row r="687">
          <cell r="B687">
            <v>0.67100000000000004</v>
          </cell>
          <cell r="C687">
            <v>0</v>
          </cell>
        </row>
        <row r="688">
          <cell r="B688">
            <v>0.67200000000000004</v>
          </cell>
          <cell r="C688">
            <v>0</v>
          </cell>
        </row>
        <row r="689">
          <cell r="B689">
            <v>0.67300000000000004</v>
          </cell>
          <cell r="C689">
            <v>0</v>
          </cell>
        </row>
        <row r="690">
          <cell r="B690">
            <v>0.67400000000000004</v>
          </cell>
          <cell r="C690">
            <v>0</v>
          </cell>
        </row>
        <row r="691">
          <cell r="B691">
            <v>0.67500000000000004</v>
          </cell>
          <cell r="C691">
            <v>0</v>
          </cell>
        </row>
        <row r="692">
          <cell r="B692">
            <v>0.67600000000000005</v>
          </cell>
          <cell r="C692">
            <v>0</v>
          </cell>
        </row>
        <row r="693">
          <cell r="B693">
            <v>0.67700000000000005</v>
          </cell>
          <cell r="C693">
            <v>0</v>
          </cell>
        </row>
        <row r="694">
          <cell r="B694">
            <v>0.67800000000000005</v>
          </cell>
          <cell r="C694">
            <v>0</v>
          </cell>
        </row>
        <row r="695">
          <cell r="B695">
            <v>0.67900000000000005</v>
          </cell>
          <cell r="C695">
            <v>0</v>
          </cell>
        </row>
        <row r="696">
          <cell r="B696">
            <v>0.68</v>
          </cell>
          <cell r="C696">
            <v>0</v>
          </cell>
        </row>
        <row r="697">
          <cell r="B697">
            <v>0.68100000000000005</v>
          </cell>
          <cell r="C697">
            <v>0</v>
          </cell>
        </row>
        <row r="698">
          <cell r="B698">
            <v>0.68200000000000005</v>
          </cell>
          <cell r="C698">
            <v>0</v>
          </cell>
        </row>
        <row r="699">
          <cell r="B699">
            <v>0.68300000000000005</v>
          </cell>
          <cell r="C699">
            <v>0</v>
          </cell>
        </row>
        <row r="700">
          <cell r="B700">
            <v>0.68400000000000005</v>
          </cell>
          <cell r="C700">
            <v>0</v>
          </cell>
        </row>
        <row r="701">
          <cell r="B701">
            <v>0.68500000000000005</v>
          </cell>
          <cell r="C701">
            <v>0</v>
          </cell>
        </row>
        <row r="702">
          <cell r="B702">
            <v>0.68600000000000005</v>
          </cell>
          <cell r="C702">
            <v>0</v>
          </cell>
        </row>
        <row r="703">
          <cell r="B703">
            <v>0.68700000000000006</v>
          </cell>
          <cell r="C703">
            <v>0</v>
          </cell>
        </row>
        <row r="704">
          <cell r="B704">
            <v>0.68799999999999994</v>
          </cell>
          <cell r="C704">
            <v>0</v>
          </cell>
        </row>
        <row r="705">
          <cell r="B705">
            <v>0.68899999999999995</v>
          </cell>
          <cell r="C705">
            <v>0</v>
          </cell>
        </row>
        <row r="706">
          <cell r="B706">
            <v>0.69</v>
          </cell>
          <cell r="C706">
            <v>0</v>
          </cell>
        </row>
        <row r="707">
          <cell r="B707">
            <v>0.69099999999999995</v>
          </cell>
          <cell r="C707">
            <v>0</v>
          </cell>
        </row>
        <row r="708">
          <cell r="B708">
            <v>0.69199999999999995</v>
          </cell>
          <cell r="C708">
            <v>0</v>
          </cell>
        </row>
        <row r="709">
          <cell r="B709">
            <v>0.69299999999999995</v>
          </cell>
          <cell r="C709">
            <v>0</v>
          </cell>
        </row>
        <row r="710">
          <cell r="B710">
            <v>0.69399999999999995</v>
          </cell>
          <cell r="C710">
            <v>0</v>
          </cell>
        </row>
        <row r="711">
          <cell r="B711">
            <v>0.69499999999999995</v>
          </cell>
          <cell r="C711">
            <v>0</v>
          </cell>
        </row>
        <row r="712">
          <cell r="B712">
            <v>0.69599999999999995</v>
          </cell>
          <cell r="C712">
            <v>0</v>
          </cell>
        </row>
        <row r="713">
          <cell r="B713">
            <v>0.69699999999999995</v>
          </cell>
          <cell r="C713">
            <v>0</v>
          </cell>
        </row>
        <row r="714">
          <cell r="B714">
            <v>0.69799999999999995</v>
          </cell>
          <cell r="C714">
            <v>0</v>
          </cell>
        </row>
        <row r="715">
          <cell r="B715">
            <v>0.69899999999999995</v>
          </cell>
          <cell r="C715">
            <v>0</v>
          </cell>
        </row>
        <row r="716">
          <cell r="B716">
            <v>0.7</v>
          </cell>
          <cell r="C716">
            <v>0</v>
          </cell>
        </row>
        <row r="717">
          <cell r="B717">
            <v>0.70099999999999996</v>
          </cell>
          <cell r="C717">
            <v>0</v>
          </cell>
        </row>
        <row r="718">
          <cell r="B718">
            <v>0.70199999999999996</v>
          </cell>
          <cell r="C718">
            <v>0</v>
          </cell>
        </row>
        <row r="719">
          <cell r="B719">
            <v>0.70299999999999996</v>
          </cell>
          <cell r="C719">
            <v>0</v>
          </cell>
        </row>
        <row r="720">
          <cell r="B720">
            <v>0.70399999999999996</v>
          </cell>
          <cell r="C720">
            <v>0</v>
          </cell>
        </row>
        <row r="721">
          <cell r="B721">
            <v>0.70499999999999996</v>
          </cell>
          <cell r="C721">
            <v>0</v>
          </cell>
        </row>
        <row r="722">
          <cell r="B722">
            <v>0.70599999999999996</v>
          </cell>
          <cell r="C722">
            <v>0</v>
          </cell>
        </row>
        <row r="723">
          <cell r="B723">
            <v>0.70699999999999996</v>
          </cell>
          <cell r="C723">
            <v>0</v>
          </cell>
        </row>
        <row r="724">
          <cell r="B724">
            <v>0.70799999999999996</v>
          </cell>
          <cell r="C724">
            <v>0</v>
          </cell>
        </row>
        <row r="725">
          <cell r="B725">
            <v>0.70899999999999996</v>
          </cell>
          <cell r="C725">
            <v>0</v>
          </cell>
        </row>
        <row r="726">
          <cell r="B726">
            <v>0.71</v>
          </cell>
          <cell r="C726">
            <v>0</v>
          </cell>
        </row>
        <row r="727">
          <cell r="B727">
            <v>0.71099999999999997</v>
          </cell>
          <cell r="C727">
            <v>0</v>
          </cell>
        </row>
        <row r="728">
          <cell r="B728">
            <v>0.71199999999999997</v>
          </cell>
          <cell r="C728">
            <v>0</v>
          </cell>
        </row>
        <row r="729">
          <cell r="B729">
            <v>0.71299999999999997</v>
          </cell>
          <cell r="C729">
            <v>0</v>
          </cell>
        </row>
        <row r="730">
          <cell r="B730">
            <v>0.71399999999999997</v>
          </cell>
          <cell r="C730">
            <v>0</v>
          </cell>
        </row>
        <row r="731">
          <cell r="B731">
            <v>0.71499999999999997</v>
          </cell>
          <cell r="C731">
            <v>0</v>
          </cell>
        </row>
        <row r="732">
          <cell r="B732">
            <v>0.71599999999999997</v>
          </cell>
          <cell r="C732">
            <v>0</v>
          </cell>
        </row>
        <row r="733">
          <cell r="B733">
            <v>0.71699999999999997</v>
          </cell>
          <cell r="C733">
            <v>0</v>
          </cell>
        </row>
        <row r="734">
          <cell r="B734">
            <v>0.71799999999999997</v>
          </cell>
          <cell r="C734">
            <v>0</v>
          </cell>
        </row>
        <row r="735">
          <cell r="B735">
            <v>0.71899999999999997</v>
          </cell>
          <cell r="C735">
            <v>0</v>
          </cell>
        </row>
        <row r="736">
          <cell r="B736">
            <v>0.72</v>
          </cell>
          <cell r="C736">
            <v>0</v>
          </cell>
        </row>
        <row r="737">
          <cell r="B737">
            <v>0.72099999999999997</v>
          </cell>
          <cell r="C737">
            <v>0</v>
          </cell>
        </row>
        <row r="738">
          <cell r="B738">
            <v>0.72199999999999998</v>
          </cell>
          <cell r="C738">
            <v>0</v>
          </cell>
        </row>
        <row r="739">
          <cell r="B739">
            <v>0.72299999999999998</v>
          </cell>
          <cell r="C739">
            <v>0</v>
          </cell>
        </row>
        <row r="740">
          <cell r="B740">
            <v>0.72399999999999998</v>
          </cell>
          <cell r="C740">
            <v>0</v>
          </cell>
        </row>
        <row r="741">
          <cell r="B741">
            <v>0.72499999999999998</v>
          </cell>
          <cell r="C741">
            <v>0</v>
          </cell>
        </row>
        <row r="742">
          <cell r="B742">
            <v>0.72599999999999998</v>
          </cell>
          <cell r="C742">
            <v>0</v>
          </cell>
        </row>
        <row r="743">
          <cell r="B743">
            <v>0.72699999999999998</v>
          </cell>
          <cell r="C743">
            <v>0</v>
          </cell>
        </row>
        <row r="744">
          <cell r="B744">
            <v>0.72799999999999998</v>
          </cell>
          <cell r="C744">
            <v>0</v>
          </cell>
        </row>
        <row r="745">
          <cell r="B745">
            <v>0.72899999999999998</v>
          </cell>
          <cell r="C745">
            <v>0</v>
          </cell>
        </row>
        <row r="746">
          <cell r="B746">
            <v>0.73</v>
          </cell>
          <cell r="C746">
            <v>0</v>
          </cell>
        </row>
        <row r="747">
          <cell r="B747">
            <v>0.73099999999999998</v>
          </cell>
          <cell r="C747">
            <v>0</v>
          </cell>
        </row>
        <row r="748">
          <cell r="B748">
            <v>0.73199999999999998</v>
          </cell>
          <cell r="C748">
            <v>0</v>
          </cell>
        </row>
        <row r="749">
          <cell r="B749">
            <v>0.73299999999999998</v>
          </cell>
          <cell r="C749">
            <v>0</v>
          </cell>
        </row>
        <row r="750">
          <cell r="B750">
            <v>0.73399999999999999</v>
          </cell>
          <cell r="C750">
            <v>0</v>
          </cell>
        </row>
        <row r="751">
          <cell r="B751">
            <v>0.73499999999999999</v>
          </cell>
          <cell r="C751">
            <v>0</v>
          </cell>
        </row>
        <row r="752">
          <cell r="B752">
            <v>0.73599999999999999</v>
          </cell>
          <cell r="C752">
            <v>0</v>
          </cell>
        </row>
        <row r="753">
          <cell r="B753">
            <v>0.73699999999999999</v>
          </cell>
          <cell r="C753">
            <v>0</v>
          </cell>
        </row>
        <row r="754">
          <cell r="B754">
            <v>0.73799999999999999</v>
          </cell>
          <cell r="C754">
            <v>0</v>
          </cell>
        </row>
        <row r="755">
          <cell r="B755">
            <v>0.73899999999999999</v>
          </cell>
          <cell r="C755">
            <v>0</v>
          </cell>
        </row>
        <row r="756">
          <cell r="B756">
            <v>0.74</v>
          </cell>
          <cell r="C756">
            <v>0</v>
          </cell>
        </row>
        <row r="757">
          <cell r="B757">
            <v>0.74099999999999999</v>
          </cell>
          <cell r="C757">
            <v>0</v>
          </cell>
        </row>
        <row r="758">
          <cell r="B758">
            <v>0.74199999999999999</v>
          </cell>
          <cell r="C758">
            <v>0</v>
          </cell>
        </row>
        <row r="759">
          <cell r="B759">
            <v>0.74299999999999999</v>
          </cell>
          <cell r="C759">
            <v>0</v>
          </cell>
        </row>
        <row r="760">
          <cell r="B760">
            <v>0.74399999999999999</v>
          </cell>
          <cell r="C760">
            <v>0</v>
          </cell>
        </row>
        <row r="761">
          <cell r="B761">
            <v>0.745</v>
          </cell>
          <cell r="C761">
            <v>0</v>
          </cell>
        </row>
        <row r="762">
          <cell r="B762">
            <v>0.746</v>
          </cell>
          <cell r="C762">
            <v>0</v>
          </cell>
        </row>
        <row r="763">
          <cell r="B763">
            <v>0.747</v>
          </cell>
          <cell r="C763">
            <v>0</v>
          </cell>
        </row>
        <row r="764">
          <cell r="B764">
            <v>0.748</v>
          </cell>
          <cell r="C764">
            <v>0</v>
          </cell>
        </row>
        <row r="765">
          <cell r="B765">
            <v>0.749</v>
          </cell>
          <cell r="C765">
            <v>0</v>
          </cell>
        </row>
        <row r="766">
          <cell r="B766">
            <v>0.75</v>
          </cell>
          <cell r="C766">
            <v>0</v>
          </cell>
        </row>
        <row r="767">
          <cell r="B767">
            <v>0.751</v>
          </cell>
          <cell r="C767">
            <v>0</v>
          </cell>
        </row>
        <row r="768">
          <cell r="B768">
            <v>0.752</v>
          </cell>
          <cell r="C768">
            <v>0</v>
          </cell>
        </row>
        <row r="769">
          <cell r="B769">
            <v>0.753</v>
          </cell>
          <cell r="C769">
            <v>0</v>
          </cell>
        </row>
        <row r="770">
          <cell r="B770">
            <v>0.754</v>
          </cell>
          <cell r="C770">
            <v>0</v>
          </cell>
        </row>
        <row r="771">
          <cell r="B771">
            <v>0.755</v>
          </cell>
          <cell r="C771">
            <v>0</v>
          </cell>
        </row>
        <row r="772">
          <cell r="B772">
            <v>0.75600000000000001</v>
          </cell>
          <cell r="C772">
            <v>0</v>
          </cell>
        </row>
        <row r="773">
          <cell r="B773">
            <v>0.75700000000000001</v>
          </cell>
          <cell r="C773">
            <v>0</v>
          </cell>
        </row>
        <row r="774">
          <cell r="B774">
            <v>0.75800000000000001</v>
          </cell>
          <cell r="C774">
            <v>0</v>
          </cell>
        </row>
        <row r="775">
          <cell r="B775">
            <v>0.75900000000000001</v>
          </cell>
          <cell r="C775">
            <v>0</v>
          </cell>
        </row>
        <row r="776">
          <cell r="B776">
            <v>0.76</v>
          </cell>
          <cell r="C776">
            <v>0</v>
          </cell>
        </row>
        <row r="777">
          <cell r="B777">
            <v>0.76100000000000001</v>
          </cell>
          <cell r="C777">
            <v>0</v>
          </cell>
        </row>
        <row r="778">
          <cell r="B778">
            <v>0.76200000000000001</v>
          </cell>
          <cell r="C778">
            <v>0</v>
          </cell>
        </row>
        <row r="779">
          <cell r="B779">
            <v>0.76300000000000001</v>
          </cell>
          <cell r="C779">
            <v>0</v>
          </cell>
        </row>
        <row r="780">
          <cell r="B780">
            <v>0.76400000000000001</v>
          </cell>
          <cell r="C780">
            <v>0</v>
          </cell>
        </row>
        <row r="781">
          <cell r="B781">
            <v>0.76500000000000001</v>
          </cell>
          <cell r="C781">
            <v>0</v>
          </cell>
        </row>
        <row r="782">
          <cell r="B782">
            <v>0.76600000000000001</v>
          </cell>
          <cell r="C782">
            <v>0</v>
          </cell>
        </row>
        <row r="783">
          <cell r="B783">
            <v>0.76700000000000002</v>
          </cell>
          <cell r="C783">
            <v>0</v>
          </cell>
        </row>
        <row r="784">
          <cell r="B784">
            <v>0.76800000000000002</v>
          </cell>
          <cell r="C784">
            <v>0</v>
          </cell>
        </row>
        <row r="785">
          <cell r="B785">
            <v>0.76900000000000002</v>
          </cell>
          <cell r="C785">
            <v>0</v>
          </cell>
        </row>
        <row r="786">
          <cell r="B786">
            <v>0.77</v>
          </cell>
          <cell r="C786">
            <v>0</v>
          </cell>
        </row>
        <row r="787">
          <cell r="B787">
            <v>0.77100000000000002</v>
          </cell>
          <cell r="C787">
            <v>0</v>
          </cell>
        </row>
        <row r="788">
          <cell r="B788">
            <v>0.77200000000000002</v>
          </cell>
          <cell r="C788">
            <v>0</v>
          </cell>
        </row>
        <row r="789">
          <cell r="B789">
            <v>0.77300000000000002</v>
          </cell>
          <cell r="C789">
            <v>0</v>
          </cell>
        </row>
        <row r="790">
          <cell r="B790">
            <v>0.77400000000000002</v>
          </cell>
          <cell r="C790">
            <v>0</v>
          </cell>
        </row>
        <row r="791">
          <cell r="B791">
            <v>0.77500000000000002</v>
          </cell>
          <cell r="C791">
            <v>0</v>
          </cell>
        </row>
        <row r="792">
          <cell r="B792">
            <v>0.77600000000000002</v>
          </cell>
          <cell r="C792">
            <v>0</v>
          </cell>
        </row>
        <row r="793">
          <cell r="B793">
            <v>0.77700000000000002</v>
          </cell>
          <cell r="C793">
            <v>0</v>
          </cell>
        </row>
        <row r="794">
          <cell r="B794">
            <v>0.77800000000000002</v>
          </cell>
          <cell r="C794">
            <v>0</v>
          </cell>
        </row>
        <row r="795">
          <cell r="B795">
            <v>0.77900000000000003</v>
          </cell>
          <cell r="C795">
            <v>0</v>
          </cell>
        </row>
        <row r="796">
          <cell r="B796">
            <v>0.78</v>
          </cell>
          <cell r="C796">
            <v>0</v>
          </cell>
        </row>
        <row r="797">
          <cell r="B797">
            <v>0.78100000000000003</v>
          </cell>
          <cell r="C797">
            <v>0</v>
          </cell>
        </row>
        <row r="798">
          <cell r="B798">
            <v>0.78200000000000003</v>
          </cell>
          <cell r="C798">
            <v>0</v>
          </cell>
        </row>
        <row r="799">
          <cell r="B799">
            <v>0.78300000000000003</v>
          </cell>
          <cell r="C799">
            <v>0</v>
          </cell>
        </row>
        <row r="800">
          <cell r="B800">
            <v>0.78400000000000003</v>
          </cell>
          <cell r="C800">
            <v>0</v>
          </cell>
        </row>
        <row r="801">
          <cell r="B801">
            <v>0.78500000000000003</v>
          </cell>
          <cell r="C801">
            <v>0</v>
          </cell>
        </row>
        <row r="802">
          <cell r="B802">
            <v>0.78600000000000003</v>
          </cell>
          <cell r="C802">
            <v>0</v>
          </cell>
        </row>
        <row r="803">
          <cell r="B803">
            <v>0.78700000000000003</v>
          </cell>
          <cell r="C803">
            <v>0</v>
          </cell>
        </row>
        <row r="804">
          <cell r="B804">
            <v>0.78800000000000003</v>
          </cell>
          <cell r="C804">
            <v>0</v>
          </cell>
        </row>
        <row r="805">
          <cell r="B805">
            <v>0.78900000000000003</v>
          </cell>
          <cell r="C805">
            <v>0</v>
          </cell>
        </row>
        <row r="806">
          <cell r="B806">
            <v>0.79</v>
          </cell>
          <cell r="C806">
            <v>0</v>
          </cell>
        </row>
        <row r="807">
          <cell r="B807">
            <v>0.79100000000000004</v>
          </cell>
          <cell r="C807">
            <v>0</v>
          </cell>
        </row>
        <row r="808">
          <cell r="B808">
            <v>0.79200000000000004</v>
          </cell>
          <cell r="C808">
            <v>0</v>
          </cell>
        </row>
        <row r="809">
          <cell r="B809">
            <v>0.79300000000000004</v>
          </cell>
          <cell r="C809">
            <v>0</v>
          </cell>
        </row>
        <row r="810">
          <cell r="B810">
            <v>0.79400000000000004</v>
          </cell>
          <cell r="C810">
            <v>0</v>
          </cell>
        </row>
        <row r="811">
          <cell r="B811">
            <v>0.79500000000000004</v>
          </cell>
          <cell r="C811">
            <v>0</v>
          </cell>
        </row>
        <row r="812">
          <cell r="B812">
            <v>0.79600000000000004</v>
          </cell>
          <cell r="C812">
            <v>0</v>
          </cell>
        </row>
        <row r="813">
          <cell r="B813">
            <v>0.79700000000000004</v>
          </cell>
          <cell r="C813">
            <v>0</v>
          </cell>
        </row>
        <row r="814">
          <cell r="B814">
            <v>0.79800000000000004</v>
          </cell>
          <cell r="C814">
            <v>0</v>
          </cell>
        </row>
        <row r="815">
          <cell r="B815">
            <v>0.79900000000000004</v>
          </cell>
          <cell r="C815">
            <v>0</v>
          </cell>
        </row>
        <row r="816">
          <cell r="B816">
            <v>0.8</v>
          </cell>
          <cell r="C816">
            <v>0</v>
          </cell>
        </row>
        <row r="817">
          <cell r="B817">
            <v>0.80100000000000005</v>
          </cell>
          <cell r="C817">
            <v>0</v>
          </cell>
        </row>
        <row r="818">
          <cell r="B818">
            <v>0.80200000000000005</v>
          </cell>
          <cell r="C818">
            <v>0</v>
          </cell>
        </row>
        <row r="819">
          <cell r="B819">
            <v>0.80300000000000005</v>
          </cell>
          <cell r="C819">
            <v>0</v>
          </cell>
        </row>
        <row r="820">
          <cell r="B820">
            <v>0.80400000000000005</v>
          </cell>
          <cell r="C820">
            <v>0</v>
          </cell>
        </row>
        <row r="821">
          <cell r="B821">
            <v>0.80500000000000005</v>
          </cell>
          <cell r="C821">
            <v>0</v>
          </cell>
        </row>
        <row r="822">
          <cell r="B822">
            <v>0.80600000000000005</v>
          </cell>
          <cell r="C822">
            <v>0</v>
          </cell>
        </row>
        <row r="823">
          <cell r="B823">
            <v>0.80700000000000005</v>
          </cell>
          <cell r="C823">
            <v>0</v>
          </cell>
        </row>
        <row r="824">
          <cell r="B824">
            <v>0.80800000000000005</v>
          </cell>
          <cell r="C824">
            <v>0</v>
          </cell>
        </row>
        <row r="825">
          <cell r="B825">
            <v>0.80900000000000005</v>
          </cell>
          <cell r="C825">
            <v>0</v>
          </cell>
        </row>
        <row r="826">
          <cell r="B826">
            <v>0.81</v>
          </cell>
          <cell r="C826">
            <v>0</v>
          </cell>
        </row>
        <row r="827">
          <cell r="B827">
            <v>0.81100000000000005</v>
          </cell>
          <cell r="C827">
            <v>0</v>
          </cell>
        </row>
        <row r="828">
          <cell r="B828">
            <v>0.81200000000000006</v>
          </cell>
          <cell r="C828">
            <v>0</v>
          </cell>
        </row>
        <row r="829">
          <cell r="B829">
            <v>0.81299999999999994</v>
          </cell>
          <cell r="C829">
            <v>0</v>
          </cell>
        </row>
        <row r="830">
          <cell r="B830">
            <v>0.81399999999999995</v>
          </cell>
          <cell r="C830">
            <v>0</v>
          </cell>
        </row>
        <row r="831">
          <cell r="B831">
            <v>0.81499999999999995</v>
          </cell>
          <cell r="C831">
            <v>0</v>
          </cell>
        </row>
        <row r="832">
          <cell r="B832">
            <v>0.81599999999999995</v>
          </cell>
          <cell r="C832">
            <v>0</v>
          </cell>
        </row>
        <row r="833">
          <cell r="B833">
            <v>0.81699999999999995</v>
          </cell>
          <cell r="C833">
            <v>0</v>
          </cell>
        </row>
        <row r="834">
          <cell r="B834">
            <v>0.81799999999999995</v>
          </cell>
          <cell r="C834">
            <v>0</v>
          </cell>
        </row>
        <row r="835">
          <cell r="B835">
            <v>0.81899999999999995</v>
          </cell>
          <cell r="C835">
            <v>0</v>
          </cell>
        </row>
        <row r="836">
          <cell r="B836">
            <v>0.82</v>
          </cell>
          <cell r="C836">
            <v>0</v>
          </cell>
        </row>
        <row r="837">
          <cell r="B837">
            <v>0.82099999999999995</v>
          </cell>
          <cell r="C837">
            <v>0</v>
          </cell>
        </row>
        <row r="838">
          <cell r="B838">
            <v>0.82199999999999995</v>
          </cell>
          <cell r="C838">
            <v>0</v>
          </cell>
        </row>
        <row r="839">
          <cell r="B839">
            <v>0.82299999999999995</v>
          </cell>
          <cell r="C839">
            <v>0</v>
          </cell>
        </row>
        <row r="840">
          <cell r="B840">
            <v>0.82399999999999995</v>
          </cell>
          <cell r="C840">
            <v>0</v>
          </cell>
        </row>
        <row r="841">
          <cell r="B841">
            <v>0.82499999999999996</v>
          </cell>
          <cell r="C841">
            <v>0</v>
          </cell>
        </row>
        <row r="842">
          <cell r="B842">
            <v>0.82599999999999996</v>
          </cell>
          <cell r="C842">
            <v>0</v>
          </cell>
        </row>
        <row r="843">
          <cell r="B843">
            <v>0.82699999999999996</v>
          </cell>
          <cell r="C843">
            <v>0</v>
          </cell>
        </row>
        <row r="844">
          <cell r="B844">
            <v>0.82799999999999996</v>
          </cell>
          <cell r="C844">
            <v>0</v>
          </cell>
        </row>
        <row r="845">
          <cell r="B845">
            <v>0.82899999999999996</v>
          </cell>
          <cell r="C845">
            <v>0</v>
          </cell>
        </row>
        <row r="846">
          <cell r="B846">
            <v>0.83</v>
          </cell>
          <cell r="C846">
            <v>0</v>
          </cell>
        </row>
        <row r="847">
          <cell r="B847">
            <v>0.83099999999999996</v>
          </cell>
          <cell r="C847">
            <v>0</v>
          </cell>
        </row>
        <row r="848">
          <cell r="B848">
            <v>0.83199999999999996</v>
          </cell>
          <cell r="C848">
            <v>0</v>
          </cell>
        </row>
        <row r="849">
          <cell r="B849">
            <v>0.83299999999999996</v>
          </cell>
          <cell r="C849">
            <v>0</v>
          </cell>
        </row>
        <row r="850">
          <cell r="B850">
            <v>0.83399999999999996</v>
          </cell>
          <cell r="C850">
            <v>0</v>
          </cell>
        </row>
        <row r="851">
          <cell r="B851">
            <v>0.83499999999999996</v>
          </cell>
          <cell r="C851">
            <v>0</v>
          </cell>
        </row>
        <row r="852">
          <cell r="B852">
            <v>0.83599999999999997</v>
          </cell>
          <cell r="C852">
            <v>0</v>
          </cell>
        </row>
        <row r="853">
          <cell r="B853">
            <v>0.83699999999999997</v>
          </cell>
          <cell r="C853">
            <v>0</v>
          </cell>
        </row>
        <row r="854">
          <cell r="B854">
            <v>0.83799999999999997</v>
          </cell>
          <cell r="C854">
            <v>0</v>
          </cell>
        </row>
        <row r="855">
          <cell r="B855">
            <v>0.83899999999999997</v>
          </cell>
          <cell r="C855">
            <v>0</v>
          </cell>
        </row>
        <row r="856">
          <cell r="B856">
            <v>0.84</v>
          </cell>
          <cell r="C856">
            <v>0</v>
          </cell>
        </row>
        <row r="857">
          <cell r="B857">
            <v>0.84099999999999997</v>
          </cell>
          <cell r="C857">
            <v>0</v>
          </cell>
        </row>
        <row r="858">
          <cell r="B858">
            <v>0.84199999999999997</v>
          </cell>
          <cell r="C858">
            <v>0</v>
          </cell>
        </row>
        <row r="859">
          <cell r="B859">
            <v>0.84299999999999997</v>
          </cell>
          <cell r="C859">
            <v>0</v>
          </cell>
        </row>
        <row r="860">
          <cell r="B860">
            <v>0.84399999999999997</v>
          </cell>
          <cell r="C860">
            <v>0</v>
          </cell>
        </row>
        <row r="861">
          <cell r="B861">
            <v>0.84499999999999997</v>
          </cell>
          <cell r="C861">
            <v>0</v>
          </cell>
        </row>
        <row r="862">
          <cell r="B862">
            <v>0.84599999999999997</v>
          </cell>
          <cell r="C862">
            <v>0</v>
          </cell>
        </row>
        <row r="863">
          <cell r="B863">
            <v>0.84699999999999998</v>
          </cell>
          <cell r="C863">
            <v>0</v>
          </cell>
        </row>
        <row r="864">
          <cell r="B864">
            <v>0.84799999999999998</v>
          </cell>
          <cell r="C864">
            <v>0</v>
          </cell>
        </row>
        <row r="865">
          <cell r="B865">
            <v>0.84899999999999998</v>
          </cell>
          <cell r="C865">
            <v>0</v>
          </cell>
        </row>
        <row r="866">
          <cell r="B866">
            <v>0.85</v>
          </cell>
          <cell r="C866">
            <v>0</v>
          </cell>
        </row>
        <row r="867">
          <cell r="B867">
            <v>0.85099999999999998</v>
          </cell>
          <cell r="C867">
            <v>0</v>
          </cell>
        </row>
        <row r="868">
          <cell r="B868">
            <v>0.85199999999999998</v>
          </cell>
          <cell r="C868">
            <v>0</v>
          </cell>
        </row>
        <row r="869">
          <cell r="B869">
            <v>0.85299999999999998</v>
          </cell>
          <cell r="C869">
            <v>0</v>
          </cell>
        </row>
        <row r="870">
          <cell r="B870">
            <v>0.85399999999999998</v>
          </cell>
          <cell r="C870">
            <v>0</v>
          </cell>
        </row>
        <row r="871">
          <cell r="B871">
            <v>0.85499999999999998</v>
          </cell>
          <cell r="C871">
            <v>0</v>
          </cell>
        </row>
        <row r="872">
          <cell r="B872">
            <v>0.85599999999999998</v>
          </cell>
          <cell r="C872">
            <v>0</v>
          </cell>
        </row>
        <row r="873">
          <cell r="B873">
            <v>0.85699999999999998</v>
          </cell>
          <cell r="C873">
            <v>0</v>
          </cell>
        </row>
        <row r="874">
          <cell r="B874">
            <v>0.85799999999999998</v>
          </cell>
          <cell r="C874">
            <v>0</v>
          </cell>
        </row>
        <row r="875">
          <cell r="B875">
            <v>0.85899999999999999</v>
          </cell>
          <cell r="C875">
            <v>0</v>
          </cell>
        </row>
        <row r="876">
          <cell r="B876">
            <v>0.86</v>
          </cell>
          <cell r="C876">
            <v>0</v>
          </cell>
        </row>
        <row r="877">
          <cell r="B877">
            <v>0.86099999999999999</v>
          </cell>
          <cell r="C877">
            <v>0</v>
          </cell>
        </row>
        <row r="878">
          <cell r="B878">
            <v>0.86199999999999999</v>
          </cell>
          <cell r="C878">
            <v>0</v>
          </cell>
        </row>
        <row r="879">
          <cell r="B879">
            <v>0.86299999999999999</v>
          </cell>
          <cell r="C879">
            <v>0</v>
          </cell>
        </row>
        <row r="880">
          <cell r="B880">
            <v>0.86399999999999999</v>
          </cell>
          <cell r="C880">
            <v>0</v>
          </cell>
        </row>
        <row r="881">
          <cell r="B881">
            <v>0.86499999999999999</v>
          </cell>
          <cell r="C881">
            <v>0</v>
          </cell>
        </row>
        <row r="882">
          <cell r="B882">
            <v>0.86599999999999999</v>
          </cell>
          <cell r="C882">
            <v>0</v>
          </cell>
        </row>
        <row r="883">
          <cell r="B883">
            <v>0.86699999999999999</v>
          </cell>
          <cell r="C883">
            <v>0</v>
          </cell>
        </row>
        <row r="884">
          <cell r="B884">
            <v>0.86799999999999999</v>
          </cell>
          <cell r="C884">
            <v>0</v>
          </cell>
        </row>
        <row r="885">
          <cell r="B885">
            <v>0.86899999999999999</v>
          </cell>
          <cell r="C885">
            <v>0</v>
          </cell>
        </row>
        <row r="886">
          <cell r="B886">
            <v>0.87</v>
          </cell>
          <cell r="C886">
            <v>0</v>
          </cell>
        </row>
        <row r="887">
          <cell r="B887">
            <v>0.871</v>
          </cell>
          <cell r="C887">
            <v>0</v>
          </cell>
        </row>
        <row r="888">
          <cell r="B888">
            <v>0.872</v>
          </cell>
          <cell r="C888">
            <v>0</v>
          </cell>
        </row>
        <row r="889">
          <cell r="B889">
            <v>0.873</v>
          </cell>
          <cell r="C889">
            <v>0</v>
          </cell>
        </row>
        <row r="890">
          <cell r="B890">
            <v>0.874</v>
          </cell>
          <cell r="C890">
            <v>0</v>
          </cell>
        </row>
        <row r="891">
          <cell r="B891">
            <v>0.875</v>
          </cell>
          <cell r="C891">
            <v>0</v>
          </cell>
        </row>
        <row r="892">
          <cell r="B892">
            <v>0.876</v>
          </cell>
          <cell r="C892">
            <v>0</v>
          </cell>
        </row>
        <row r="893">
          <cell r="B893">
            <v>0.877</v>
          </cell>
          <cell r="C893">
            <v>0</v>
          </cell>
        </row>
        <row r="894">
          <cell r="B894">
            <v>0.878</v>
          </cell>
          <cell r="C894">
            <v>0</v>
          </cell>
        </row>
        <row r="895">
          <cell r="B895">
            <v>0.879</v>
          </cell>
          <cell r="C895">
            <v>0</v>
          </cell>
        </row>
        <row r="896">
          <cell r="B896">
            <v>0.88</v>
          </cell>
          <cell r="C896">
            <v>0</v>
          </cell>
        </row>
        <row r="897">
          <cell r="B897">
            <v>0.88100000000000001</v>
          </cell>
          <cell r="C897">
            <v>0</v>
          </cell>
        </row>
        <row r="898">
          <cell r="B898">
            <v>0.88200000000000001</v>
          </cell>
          <cell r="C898">
            <v>0</v>
          </cell>
        </row>
        <row r="899">
          <cell r="B899">
            <v>0.88300000000000001</v>
          </cell>
          <cell r="C899">
            <v>0</v>
          </cell>
        </row>
        <row r="900">
          <cell r="B900">
            <v>0.88400000000000001</v>
          </cell>
          <cell r="C900">
            <v>0</v>
          </cell>
        </row>
        <row r="901">
          <cell r="B901">
            <v>0.88500000000000001</v>
          </cell>
          <cell r="C901">
            <v>0</v>
          </cell>
        </row>
        <row r="902">
          <cell r="B902">
            <v>0.88600000000000001</v>
          </cell>
          <cell r="C902">
            <v>0</v>
          </cell>
        </row>
        <row r="903">
          <cell r="B903">
            <v>0.88700000000000001</v>
          </cell>
          <cell r="C903">
            <v>0</v>
          </cell>
        </row>
        <row r="904">
          <cell r="B904">
            <v>0.88800000000000001</v>
          </cell>
          <cell r="C904">
            <v>0</v>
          </cell>
        </row>
        <row r="905">
          <cell r="B905">
            <v>0.88900000000000001</v>
          </cell>
          <cell r="C905">
            <v>0</v>
          </cell>
        </row>
        <row r="906">
          <cell r="B906">
            <v>0.89</v>
          </cell>
          <cell r="C906">
            <v>0</v>
          </cell>
        </row>
        <row r="907">
          <cell r="B907">
            <v>0.89100000000000001</v>
          </cell>
          <cell r="C907">
            <v>0</v>
          </cell>
        </row>
        <row r="908">
          <cell r="B908">
            <v>0.89200000000000002</v>
          </cell>
          <cell r="C908">
            <v>0</v>
          </cell>
        </row>
        <row r="909">
          <cell r="B909">
            <v>0.89300000000000002</v>
          </cell>
          <cell r="C909">
            <v>0</v>
          </cell>
        </row>
        <row r="910">
          <cell r="B910">
            <v>0.89400000000000002</v>
          </cell>
          <cell r="C910">
            <v>0</v>
          </cell>
        </row>
        <row r="911">
          <cell r="B911">
            <v>0.89500000000000002</v>
          </cell>
          <cell r="C911">
            <v>0</v>
          </cell>
        </row>
        <row r="912">
          <cell r="B912">
            <v>0.89600000000000002</v>
          </cell>
          <cell r="C912">
            <v>0</v>
          </cell>
        </row>
        <row r="913">
          <cell r="B913">
            <v>0.89700000000000002</v>
          </cell>
          <cell r="C913">
            <v>0</v>
          </cell>
        </row>
        <row r="914">
          <cell r="B914">
            <v>0.89800000000000002</v>
          </cell>
          <cell r="C914">
            <v>0</v>
          </cell>
        </row>
        <row r="915">
          <cell r="B915">
            <v>0.89900000000000002</v>
          </cell>
          <cell r="C915">
            <v>0</v>
          </cell>
        </row>
        <row r="916">
          <cell r="B916">
            <v>0.9</v>
          </cell>
          <cell r="C916">
            <v>0</v>
          </cell>
        </row>
        <row r="917">
          <cell r="B917">
            <v>0.90100000000000002</v>
          </cell>
          <cell r="C917">
            <v>0</v>
          </cell>
        </row>
        <row r="918">
          <cell r="B918">
            <v>0.90200000000000002</v>
          </cell>
          <cell r="C918">
            <v>0</v>
          </cell>
        </row>
        <row r="919">
          <cell r="B919">
            <v>0.90300000000000002</v>
          </cell>
          <cell r="C919">
            <v>0</v>
          </cell>
        </row>
        <row r="920">
          <cell r="B920">
            <v>0.90400000000000003</v>
          </cell>
          <cell r="C920">
            <v>0</v>
          </cell>
        </row>
        <row r="921">
          <cell r="B921">
            <v>0.90500000000000003</v>
          </cell>
          <cell r="C921">
            <v>0</v>
          </cell>
        </row>
        <row r="922">
          <cell r="B922">
            <v>0.90600000000000003</v>
          </cell>
          <cell r="C922">
            <v>0</v>
          </cell>
        </row>
        <row r="923">
          <cell r="B923">
            <v>0.90700000000000003</v>
          </cell>
          <cell r="C923">
            <v>0</v>
          </cell>
        </row>
        <row r="924">
          <cell r="B924">
            <v>0.90800000000000003</v>
          </cell>
          <cell r="C924">
            <v>0</v>
          </cell>
        </row>
        <row r="925">
          <cell r="B925">
            <v>0.90900000000000003</v>
          </cell>
          <cell r="C925">
            <v>0</v>
          </cell>
        </row>
        <row r="926">
          <cell r="B926">
            <v>0.91</v>
          </cell>
          <cell r="C926">
            <v>0</v>
          </cell>
        </row>
        <row r="927">
          <cell r="B927">
            <v>0.91100000000000003</v>
          </cell>
          <cell r="C927">
            <v>0</v>
          </cell>
        </row>
        <row r="928">
          <cell r="B928">
            <v>0.91200000000000003</v>
          </cell>
          <cell r="C928">
            <v>0</v>
          </cell>
        </row>
        <row r="929">
          <cell r="B929">
            <v>0.91300000000000003</v>
          </cell>
          <cell r="C929">
            <v>0</v>
          </cell>
        </row>
        <row r="930">
          <cell r="B930">
            <v>0.91400000000000003</v>
          </cell>
          <cell r="C930">
            <v>0</v>
          </cell>
        </row>
        <row r="931">
          <cell r="B931">
            <v>0.91500000000000004</v>
          </cell>
          <cell r="C931">
            <v>0</v>
          </cell>
        </row>
        <row r="932">
          <cell r="B932">
            <v>0.91600000000000004</v>
          </cell>
          <cell r="C932">
            <v>0</v>
          </cell>
        </row>
        <row r="933">
          <cell r="B933">
            <v>0.91700000000000004</v>
          </cell>
          <cell r="C933">
            <v>0</v>
          </cell>
        </row>
        <row r="934">
          <cell r="B934">
            <v>0.91800000000000004</v>
          </cell>
          <cell r="C934">
            <v>0</v>
          </cell>
        </row>
        <row r="935">
          <cell r="B935">
            <v>0.91900000000000004</v>
          </cell>
          <cell r="C935">
            <v>0</v>
          </cell>
        </row>
        <row r="936">
          <cell r="B936">
            <v>0.92</v>
          </cell>
          <cell r="C936">
            <v>0</v>
          </cell>
        </row>
        <row r="937">
          <cell r="B937">
            <v>0.92100000000000004</v>
          </cell>
          <cell r="C937">
            <v>0</v>
          </cell>
        </row>
        <row r="938">
          <cell r="B938">
            <v>0.92200000000000004</v>
          </cell>
          <cell r="C938">
            <v>0</v>
          </cell>
        </row>
        <row r="939">
          <cell r="B939">
            <v>0.92300000000000004</v>
          </cell>
          <cell r="C939">
            <v>0</v>
          </cell>
        </row>
        <row r="940">
          <cell r="B940">
            <v>0.92400000000000004</v>
          </cell>
          <cell r="C940">
            <v>0</v>
          </cell>
        </row>
        <row r="941">
          <cell r="B941">
            <v>0.92500000000000004</v>
          </cell>
          <cell r="C941">
            <v>0</v>
          </cell>
        </row>
        <row r="942">
          <cell r="B942">
            <v>0.92600000000000005</v>
          </cell>
          <cell r="C942">
            <v>0</v>
          </cell>
        </row>
        <row r="943">
          <cell r="B943">
            <v>0.92700000000000005</v>
          </cell>
          <cell r="C943">
            <v>0</v>
          </cell>
        </row>
        <row r="944">
          <cell r="B944">
            <v>0.92800000000000005</v>
          </cell>
          <cell r="C944">
            <v>0</v>
          </cell>
        </row>
        <row r="945">
          <cell r="B945">
            <v>0.92900000000000005</v>
          </cell>
          <cell r="C945">
            <v>0</v>
          </cell>
        </row>
        <row r="946">
          <cell r="B946">
            <v>0.93</v>
          </cell>
          <cell r="C946">
            <v>0</v>
          </cell>
        </row>
        <row r="947">
          <cell r="B947">
            <v>0.93100000000000005</v>
          </cell>
          <cell r="C947">
            <v>0</v>
          </cell>
        </row>
        <row r="948">
          <cell r="B948">
            <v>0.93200000000000005</v>
          </cell>
          <cell r="C948">
            <v>0</v>
          </cell>
        </row>
        <row r="949">
          <cell r="B949">
            <v>0.93300000000000005</v>
          </cell>
          <cell r="C949">
            <v>0</v>
          </cell>
        </row>
        <row r="950">
          <cell r="B950">
            <v>0.93400000000000005</v>
          </cell>
          <cell r="C950">
            <v>0</v>
          </cell>
        </row>
        <row r="951">
          <cell r="B951">
            <v>0.93500000000000005</v>
          </cell>
          <cell r="C951">
            <v>0</v>
          </cell>
        </row>
        <row r="952">
          <cell r="B952">
            <v>0.93600000000000005</v>
          </cell>
          <cell r="C952">
            <v>0</v>
          </cell>
        </row>
        <row r="953">
          <cell r="B953">
            <v>0.93700000000000006</v>
          </cell>
          <cell r="C953">
            <v>0</v>
          </cell>
        </row>
        <row r="954">
          <cell r="B954">
            <v>0.93799999999999994</v>
          </cell>
          <cell r="C954">
            <v>0</v>
          </cell>
        </row>
        <row r="955">
          <cell r="B955">
            <v>0.93899999999999995</v>
          </cell>
          <cell r="C955">
            <v>0</v>
          </cell>
        </row>
        <row r="956">
          <cell r="B956">
            <v>0.94</v>
          </cell>
          <cell r="C956">
            <v>0</v>
          </cell>
        </row>
        <row r="957">
          <cell r="B957">
            <v>0.94099999999999995</v>
          </cell>
          <cell r="C957">
            <v>0</v>
          </cell>
        </row>
        <row r="958">
          <cell r="B958">
            <v>0.94199999999999995</v>
          </cell>
          <cell r="C958">
            <v>0</v>
          </cell>
        </row>
        <row r="959">
          <cell r="B959">
            <v>0.94299999999999995</v>
          </cell>
          <cell r="C959">
            <v>0</v>
          </cell>
        </row>
        <row r="960">
          <cell r="B960">
            <v>0.94399999999999995</v>
          </cell>
          <cell r="C960">
            <v>0</v>
          </cell>
        </row>
        <row r="961">
          <cell r="B961">
            <v>0.94499999999999995</v>
          </cell>
          <cell r="C961">
            <v>0</v>
          </cell>
        </row>
        <row r="962">
          <cell r="B962">
            <v>0.94599999999999995</v>
          </cell>
          <cell r="C962">
            <v>0</v>
          </cell>
        </row>
        <row r="963">
          <cell r="B963">
            <v>0.94699999999999995</v>
          </cell>
          <cell r="C963">
            <v>0</v>
          </cell>
        </row>
        <row r="964">
          <cell r="B964">
            <v>0.94799999999999995</v>
          </cell>
          <cell r="C964">
            <v>0</v>
          </cell>
        </row>
        <row r="965">
          <cell r="B965">
            <v>0.94899999999999995</v>
          </cell>
          <cell r="C965">
            <v>0</v>
          </cell>
        </row>
        <row r="966">
          <cell r="B966">
            <v>0.95</v>
          </cell>
          <cell r="C966">
            <v>0</v>
          </cell>
        </row>
        <row r="967">
          <cell r="B967">
            <v>0.95099999999999996</v>
          </cell>
          <cell r="C967">
            <v>0</v>
          </cell>
        </row>
        <row r="968">
          <cell r="B968">
            <v>0.95199999999999996</v>
          </cell>
          <cell r="C968">
            <v>0</v>
          </cell>
        </row>
        <row r="969">
          <cell r="B969">
            <v>0.95299999999999996</v>
          </cell>
          <cell r="C969">
            <v>0</v>
          </cell>
        </row>
        <row r="970">
          <cell r="B970">
            <v>0.95399999999999996</v>
          </cell>
          <cell r="C970">
            <v>0</v>
          </cell>
        </row>
        <row r="971">
          <cell r="B971">
            <v>0.95499999999999996</v>
          </cell>
          <cell r="C971">
            <v>0</v>
          </cell>
        </row>
        <row r="972">
          <cell r="B972">
            <v>0.95599999999999996</v>
          </cell>
          <cell r="C972">
            <v>0</v>
          </cell>
        </row>
        <row r="973">
          <cell r="B973">
            <v>0.95699999999999996</v>
          </cell>
          <cell r="C973">
            <v>0</v>
          </cell>
        </row>
        <row r="974">
          <cell r="B974">
            <v>0.95799999999999996</v>
          </cell>
          <cell r="C974">
            <v>0</v>
          </cell>
        </row>
        <row r="975">
          <cell r="B975">
            <v>0.95899999999999996</v>
          </cell>
          <cell r="C975">
            <v>0</v>
          </cell>
        </row>
        <row r="976">
          <cell r="B976">
            <v>0.96</v>
          </cell>
          <cell r="C976">
            <v>0</v>
          </cell>
        </row>
        <row r="977">
          <cell r="B977">
            <v>0.96099999999999997</v>
          </cell>
          <cell r="C977">
            <v>0</v>
          </cell>
        </row>
        <row r="978">
          <cell r="B978">
            <v>0.96199999999999997</v>
          </cell>
          <cell r="C978">
            <v>0</v>
          </cell>
        </row>
        <row r="979">
          <cell r="B979">
            <v>0.96299999999999997</v>
          </cell>
          <cell r="C979">
            <v>0</v>
          </cell>
        </row>
        <row r="980">
          <cell r="B980">
            <v>0.96399999999999997</v>
          </cell>
          <cell r="C980">
            <v>0</v>
          </cell>
        </row>
        <row r="981">
          <cell r="B981">
            <v>0.96499999999999997</v>
          </cell>
          <cell r="C981">
            <v>0</v>
          </cell>
        </row>
        <row r="982">
          <cell r="B982">
            <v>0.96599999999999997</v>
          </cell>
          <cell r="C982">
            <v>0</v>
          </cell>
        </row>
        <row r="983">
          <cell r="B983">
            <v>0.96699999999999997</v>
          </cell>
          <cell r="C983">
            <v>0</v>
          </cell>
        </row>
        <row r="984">
          <cell r="B984">
            <v>0.96799999999999997</v>
          </cell>
          <cell r="C984">
            <v>0</v>
          </cell>
        </row>
        <row r="985">
          <cell r="B985">
            <v>0.96899999999999997</v>
          </cell>
          <cell r="C985">
            <v>0</v>
          </cell>
        </row>
        <row r="986">
          <cell r="B986">
            <v>0.97</v>
          </cell>
          <cell r="C986">
            <v>0</v>
          </cell>
        </row>
        <row r="987">
          <cell r="B987">
            <v>0.97099999999999997</v>
          </cell>
          <cell r="C987">
            <v>0</v>
          </cell>
        </row>
        <row r="988">
          <cell r="B988">
            <v>0.97199999999999998</v>
          </cell>
          <cell r="C988">
            <v>0</v>
          </cell>
        </row>
        <row r="989">
          <cell r="B989">
            <v>0.97299999999999998</v>
          </cell>
          <cell r="C989">
            <v>0</v>
          </cell>
        </row>
        <row r="990">
          <cell r="B990">
            <v>0.97399999999999998</v>
          </cell>
          <cell r="C990">
            <v>0</v>
          </cell>
        </row>
        <row r="991">
          <cell r="B991">
            <v>0.97499999999999998</v>
          </cell>
          <cell r="C991">
            <v>0</v>
          </cell>
        </row>
        <row r="992">
          <cell r="B992">
            <v>0.97599999999999998</v>
          </cell>
          <cell r="C992">
            <v>0</v>
          </cell>
        </row>
        <row r="993">
          <cell r="B993">
            <v>0.97699999999999998</v>
          </cell>
          <cell r="C993">
            <v>0</v>
          </cell>
        </row>
        <row r="994">
          <cell r="B994">
            <v>0.97799999999999998</v>
          </cell>
          <cell r="C994">
            <v>0</v>
          </cell>
        </row>
        <row r="995">
          <cell r="B995">
            <v>0.97899999999999998</v>
          </cell>
          <cell r="C995">
            <v>0</v>
          </cell>
        </row>
        <row r="996">
          <cell r="B996">
            <v>0.98</v>
          </cell>
          <cell r="C996">
            <v>0</v>
          </cell>
        </row>
        <row r="997">
          <cell r="B997">
            <v>0.98099999999999998</v>
          </cell>
          <cell r="C997">
            <v>0</v>
          </cell>
        </row>
        <row r="998">
          <cell r="B998">
            <v>0.98199999999999998</v>
          </cell>
          <cell r="C998">
            <v>0</v>
          </cell>
        </row>
        <row r="999">
          <cell r="B999">
            <v>0.98299999999999998</v>
          </cell>
          <cell r="C999">
            <v>0</v>
          </cell>
        </row>
        <row r="1000">
          <cell r="B1000">
            <v>0.98399999999999999</v>
          </cell>
          <cell r="C1000">
            <v>0</v>
          </cell>
        </row>
        <row r="1001">
          <cell r="B1001">
            <v>0.98499999999999999</v>
          </cell>
          <cell r="C1001">
            <v>0</v>
          </cell>
        </row>
        <row r="1002">
          <cell r="B1002">
            <v>0.98599999999999999</v>
          </cell>
          <cell r="C1002">
            <v>0</v>
          </cell>
        </row>
        <row r="1003">
          <cell r="B1003">
            <v>0.98699999999999999</v>
          </cell>
          <cell r="C1003">
            <v>0</v>
          </cell>
        </row>
        <row r="1004">
          <cell r="B1004">
            <v>0.98799999999999999</v>
          </cell>
          <cell r="C1004">
            <v>0</v>
          </cell>
        </row>
        <row r="1005">
          <cell r="B1005">
            <v>0.98899999999999999</v>
          </cell>
          <cell r="C1005">
            <v>0</v>
          </cell>
        </row>
        <row r="1006">
          <cell r="B1006">
            <v>0.99</v>
          </cell>
          <cell r="C1006">
            <v>0</v>
          </cell>
        </row>
        <row r="1007">
          <cell r="B1007">
            <v>0.99099999999999999</v>
          </cell>
          <cell r="C1007">
            <v>0</v>
          </cell>
        </row>
        <row r="1008">
          <cell r="B1008">
            <v>0.99199999999999999</v>
          </cell>
          <cell r="C1008">
            <v>0</v>
          </cell>
        </row>
        <row r="1009">
          <cell r="B1009">
            <v>0.99299999999999999</v>
          </cell>
          <cell r="C1009">
            <v>0</v>
          </cell>
        </row>
        <row r="1010">
          <cell r="B1010">
            <v>0.99399999999999999</v>
          </cell>
          <cell r="C1010">
            <v>0</v>
          </cell>
        </row>
        <row r="1011">
          <cell r="B1011">
            <v>0.995</v>
          </cell>
          <cell r="C1011">
            <v>0</v>
          </cell>
        </row>
        <row r="1012">
          <cell r="B1012">
            <v>0.996</v>
          </cell>
          <cell r="C1012">
            <v>0</v>
          </cell>
        </row>
      </sheetData>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PRESUP ING"/>
      <sheetName val="EDICTO"/>
      <sheetName val="ANALITICO"/>
      <sheetName val="COMPARATIVO 1"/>
      <sheetName val="COMPARATIVO 2"/>
      <sheetName val="COMPARATIVO 3"/>
      <sheetName val="CALENDARIO"/>
      <sheetName val="PART. Y APORT. FED."/>
      <sheetName val="CLAS. FUENTE FINANCIAMIENTO"/>
      <sheetName val="PROYECCION INGRESOS-LDF"/>
      <sheetName val="FORMATO FPI-3"/>
      <sheetName val="FORMATO FPI-4"/>
      <sheetName val="FORMATO PPI-5"/>
    </sheetNames>
    <sheetDataSet>
      <sheetData sheetId="0"/>
      <sheetData sheetId="1"/>
      <sheetData sheetId="2">
        <row r="284">
          <cell r="I284">
            <v>33942506.219999999</v>
          </cell>
        </row>
        <row r="297">
          <cell r="I297">
            <v>11804465.835000001</v>
          </cell>
        </row>
      </sheetData>
      <sheetData sheetId="3"/>
      <sheetData sheetId="4"/>
      <sheetData sheetId="5"/>
      <sheetData sheetId="6"/>
      <sheetData sheetId="7"/>
      <sheetData sheetId="8">
        <row r="12">
          <cell r="I12">
            <v>4523625.8452000013</v>
          </cell>
        </row>
        <row r="14">
          <cell r="I14">
            <v>30646027.266299993</v>
          </cell>
        </row>
        <row r="15">
          <cell r="I15">
            <v>2789917.9515</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 DE TRABAJO"/>
      <sheetName val="1-"/>
      <sheetName val="2-"/>
      <sheetName val="EDICTO"/>
      <sheetName val="3-"/>
      <sheetName val="DISPOSICIONES"/>
      <sheetName val="4-"/>
      <sheetName val="ASIGNACION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TABULADOR SUELDOS GC"/>
      <sheetName val="TABULADOR SUELDOS FORTAMUN"/>
      <sheetName val="CA"/>
      <sheetName val="CA (2)"/>
      <sheetName val="C. ECONO"/>
      <sheetName val="C. OBJETO DEL GASTO"/>
      <sheetName val="BASE MENSUAL"/>
      <sheetName val="ANALITICO DE PLAZAS"/>
      <sheetName val="RESUMEN PERSONAL"/>
    </sheetNames>
    <sheetDataSet>
      <sheetData sheetId="0"/>
      <sheetData sheetId="1"/>
      <sheetData sheetId="2"/>
      <sheetData sheetId="3"/>
      <sheetData sheetId="4"/>
      <sheetData sheetId="5"/>
      <sheetData sheetId="6"/>
      <sheetData sheetId="7"/>
      <sheetData sheetId="8">
        <row r="8">
          <cell r="D8">
            <v>23519167.059999991</v>
          </cell>
        </row>
        <row r="9">
          <cell r="D9">
            <v>4904074.2699999996</v>
          </cell>
        </row>
        <row r="10">
          <cell r="D10">
            <v>7524782.0700000003</v>
          </cell>
        </row>
        <row r="11">
          <cell r="D11">
            <v>440000</v>
          </cell>
        </row>
        <row r="12">
          <cell r="E12">
            <v>440000</v>
          </cell>
        </row>
        <row r="13">
          <cell r="E13">
            <v>25857904.600000001</v>
          </cell>
        </row>
        <row r="14">
          <cell r="F1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
  <sheetViews>
    <sheetView view="pageBreakPreview" topLeftCell="A31" zoomScale="91" zoomScaleNormal="90" zoomScaleSheetLayoutView="91" workbookViewId="0">
      <selection activeCell="AB14" sqref="AB14"/>
    </sheetView>
  </sheetViews>
  <sheetFormatPr baseColWidth="10" defaultRowHeight="14.4"/>
  <cols>
    <col min="1" max="21" width="5.88671875" customWidth="1"/>
    <col min="22" max="22" width="4.33203125" customWidth="1"/>
    <col min="23" max="23" width="5.33203125" customWidth="1"/>
    <col min="24" max="25" width="5.88671875" customWidth="1"/>
  </cols>
  <sheetData>
    <row r="1" spans="1:24" ht="18" customHeight="1">
      <c r="A1" s="945" t="s">
        <v>697</v>
      </c>
      <c r="B1" s="945"/>
      <c r="C1" s="945"/>
      <c r="D1" s="945"/>
      <c r="E1" s="945"/>
      <c r="F1" s="945"/>
      <c r="G1" s="945"/>
      <c r="H1" s="945"/>
      <c r="I1" s="945"/>
      <c r="J1" s="945"/>
      <c r="K1" s="945"/>
      <c r="L1" s="945"/>
      <c r="M1" s="945"/>
      <c r="N1" s="945"/>
      <c r="O1" s="945"/>
      <c r="P1" s="945"/>
      <c r="Q1" s="945"/>
      <c r="R1" s="945"/>
      <c r="S1" s="945"/>
      <c r="T1" s="945"/>
      <c r="U1" s="945"/>
      <c r="V1" s="945"/>
      <c r="W1" s="945"/>
      <c r="X1" s="945"/>
    </row>
    <row r="2" spans="1:24" ht="3.75" customHeight="1">
      <c r="A2" s="484"/>
      <c r="B2" s="484"/>
      <c r="C2" s="484"/>
      <c r="D2" s="484"/>
      <c r="E2" s="484"/>
      <c r="F2" s="484"/>
      <c r="G2" s="484"/>
    </row>
    <row r="3" spans="1:24" ht="18" customHeight="1">
      <c r="A3" s="946" t="s">
        <v>1413</v>
      </c>
      <c r="B3" s="946"/>
      <c r="C3" s="946"/>
      <c r="D3" s="946"/>
      <c r="E3" s="946"/>
      <c r="F3" s="946"/>
      <c r="G3" s="946"/>
      <c r="H3" s="946"/>
      <c r="I3" s="946"/>
      <c r="J3" s="946"/>
      <c r="K3" s="946"/>
      <c r="L3" s="946"/>
      <c r="M3" s="946"/>
      <c r="N3" s="946"/>
      <c r="O3" s="946"/>
      <c r="P3" s="946"/>
      <c r="Q3" s="946"/>
      <c r="R3" s="946"/>
      <c r="S3" s="946"/>
      <c r="T3" s="946"/>
      <c r="U3" s="946"/>
      <c r="V3" s="946"/>
      <c r="W3" s="946"/>
      <c r="X3" s="946"/>
    </row>
    <row r="4" spans="1:24" ht="18" customHeight="1">
      <c r="A4" s="947" t="s">
        <v>1414</v>
      </c>
      <c r="B4" s="947"/>
      <c r="C4" s="947"/>
      <c r="D4" s="947"/>
      <c r="E4" s="947"/>
      <c r="F4" s="947"/>
      <c r="G4" s="947"/>
      <c r="H4" s="947"/>
      <c r="I4" s="947"/>
      <c r="J4" s="947"/>
      <c r="K4" s="947"/>
      <c r="L4" s="947"/>
      <c r="M4" s="947"/>
      <c r="N4" s="947"/>
      <c r="O4" s="947"/>
      <c r="P4" s="947"/>
      <c r="Q4" s="947"/>
      <c r="R4" s="947"/>
      <c r="S4" s="947"/>
      <c r="T4" s="947"/>
      <c r="U4" s="947"/>
      <c r="V4" s="947"/>
      <c r="W4" s="947"/>
      <c r="X4" s="947"/>
    </row>
  </sheetData>
  <mergeCells count="3">
    <mergeCell ref="A1:X1"/>
    <mergeCell ref="A3:X3"/>
    <mergeCell ref="A4:X4"/>
  </mergeCells>
  <pageMargins left="0.51181102362204722" right="0.51181102362204722" top="0.39370078740157483" bottom="0.39370078740157483" header="0.31496062992125984" footer="0.31496062992125984"/>
  <pageSetup scale="90" orientation="landscape"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8"/>
  <sheetViews>
    <sheetView view="pageBreakPreview" topLeftCell="A309" zoomScale="98" zoomScaleNormal="100" zoomScaleSheetLayoutView="98" workbookViewId="0">
      <selection activeCell="A320" sqref="A320:A324"/>
    </sheetView>
  </sheetViews>
  <sheetFormatPr baseColWidth="10" defaultColWidth="62.44140625" defaultRowHeight="13.8"/>
  <cols>
    <col min="1" max="1" width="69.5546875" style="482" customWidth="1"/>
    <col min="2" max="2" width="62.44140625" style="686"/>
    <col min="3" max="3" width="15.5546875" style="482" customWidth="1"/>
    <col min="4" max="16384" width="62.44140625" style="482"/>
  </cols>
  <sheetData>
    <row r="1" spans="1:3">
      <c r="A1" s="981" t="s">
        <v>1257</v>
      </c>
      <c r="B1" s="981"/>
      <c r="C1" s="981"/>
    </row>
    <row r="2" spans="1:3" ht="15" customHeight="1">
      <c r="A2" s="982" t="s">
        <v>1258</v>
      </c>
      <c r="B2" s="982"/>
      <c r="C2" s="982"/>
    </row>
    <row r="3" spans="1:3" ht="15" customHeight="1">
      <c r="A3" s="983" t="s">
        <v>4219</v>
      </c>
      <c r="B3" s="983"/>
      <c r="C3" s="983"/>
    </row>
    <row r="4" spans="1:3" ht="15" customHeight="1">
      <c r="A4" s="982" t="s">
        <v>4099</v>
      </c>
      <c r="B4" s="982"/>
      <c r="C4" s="982"/>
    </row>
    <row r="5" spans="1:3" ht="15" customHeight="1">
      <c r="A5" s="982" t="s">
        <v>4100</v>
      </c>
      <c r="B5" s="982"/>
      <c r="C5" s="982"/>
    </row>
    <row r="6" spans="1:3" ht="15" customHeight="1">
      <c r="A6" s="982"/>
      <c r="B6" s="982"/>
      <c r="C6" s="982"/>
    </row>
    <row r="7" spans="1:3">
      <c r="A7" s="677"/>
      <c r="B7" s="683"/>
      <c r="C7" s="677"/>
    </row>
    <row r="8" spans="1:3">
      <c r="A8" s="978" t="s">
        <v>822</v>
      </c>
      <c r="B8" s="978" t="s">
        <v>1475</v>
      </c>
      <c r="C8" s="978" t="s">
        <v>2602</v>
      </c>
    </row>
    <row r="9" spans="1:3">
      <c r="A9" s="979"/>
      <c r="B9" s="979"/>
      <c r="C9" s="979"/>
    </row>
    <row r="10" spans="1:3">
      <c r="A10" s="980" t="s">
        <v>2603</v>
      </c>
      <c r="B10" s="980" t="s">
        <v>1260</v>
      </c>
      <c r="C10" s="980"/>
    </row>
    <row r="11" spans="1:3">
      <c r="A11" s="977"/>
      <c r="B11" s="977"/>
      <c r="C11" s="678"/>
    </row>
    <row r="12" spans="1:3">
      <c r="A12" s="707" t="s">
        <v>2604</v>
      </c>
      <c r="B12" s="708"/>
      <c r="C12" s="709">
        <f>C13</f>
        <v>11804465.83392</v>
      </c>
    </row>
    <row r="13" spans="1:3">
      <c r="A13" s="679" t="s">
        <v>1491</v>
      </c>
      <c r="B13" s="684" t="s">
        <v>1492</v>
      </c>
      <c r="C13" s="680">
        <f>C14</f>
        <v>11804465.83392</v>
      </c>
    </row>
    <row r="14" spans="1:3">
      <c r="A14" s="679" t="s">
        <v>1493</v>
      </c>
      <c r="B14" s="684" t="s">
        <v>1494</v>
      </c>
      <c r="C14" s="680">
        <f>C15</f>
        <v>11804465.83392</v>
      </c>
    </row>
    <row r="15" spans="1:3">
      <c r="A15" s="679" t="s">
        <v>1495</v>
      </c>
      <c r="B15" s="684" t="s">
        <v>1496</v>
      </c>
      <c r="C15" s="680">
        <f>C16</f>
        <v>11804465.83392</v>
      </c>
    </row>
    <row r="16" spans="1:3">
      <c r="A16" s="679" t="s">
        <v>1497</v>
      </c>
      <c r="B16" s="684" t="s">
        <v>1498</v>
      </c>
      <c r="C16" s="680">
        <f>+C17+C70+C174+C325</f>
        <v>11804465.83392</v>
      </c>
    </row>
    <row r="17" spans="1:3" ht="27.6">
      <c r="A17" s="700" t="s">
        <v>2605</v>
      </c>
      <c r="B17" s="701" t="s">
        <v>2606</v>
      </c>
      <c r="C17" s="702">
        <f>C18</f>
        <v>227811.25023999999</v>
      </c>
    </row>
    <row r="18" spans="1:3">
      <c r="A18" s="679" t="s">
        <v>2607</v>
      </c>
      <c r="B18" s="684" t="s">
        <v>2608</v>
      </c>
      <c r="C18" s="680">
        <f>C19</f>
        <v>227811.25023999999</v>
      </c>
    </row>
    <row r="19" spans="1:3">
      <c r="A19" s="679" t="s">
        <v>2609</v>
      </c>
      <c r="B19" s="684" t="s">
        <v>2117</v>
      </c>
      <c r="C19" s="680">
        <f>C20</f>
        <v>227811.25023999999</v>
      </c>
    </row>
    <row r="20" spans="1:3">
      <c r="A20" s="703" t="s">
        <v>2610</v>
      </c>
      <c r="B20" s="697" t="s">
        <v>807</v>
      </c>
      <c r="C20" s="692">
        <f>C21+C28+C35+C42+C49+C56+C63</f>
        <v>227811.25023999999</v>
      </c>
    </row>
    <row r="21" spans="1:3">
      <c r="A21" s="679" t="s">
        <v>2611</v>
      </c>
      <c r="B21" s="684" t="s">
        <v>1505</v>
      </c>
      <c r="C21" s="680">
        <f t="shared" ref="C21:C26" si="0">C22</f>
        <v>120000</v>
      </c>
    </row>
    <row r="22" spans="1:3">
      <c r="A22" s="679" t="s">
        <v>2612</v>
      </c>
      <c r="B22" s="684" t="s">
        <v>2613</v>
      </c>
      <c r="C22" s="680">
        <f t="shared" si="0"/>
        <v>120000</v>
      </c>
    </row>
    <row r="23" spans="1:3">
      <c r="A23" s="679" t="s">
        <v>2614</v>
      </c>
      <c r="B23" s="684" t="s">
        <v>1502</v>
      </c>
      <c r="C23" s="680">
        <f t="shared" si="0"/>
        <v>120000</v>
      </c>
    </row>
    <row r="24" spans="1:3">
      <c r="A24" s="679" t="s">
        <v>4734</v>
      </c>
      <c r="B24" s="684" t="s">
        <v>2929</v>
      </c>
      <c r="C24" s="680">
        <f t="shared" si="0"/>
        <v>120000</v>
      </c>
    </row>
    <row r="25" spans="1:3" ht="27.6">
      <c r="A25" s="679" t="s">
        <v>4735</v>
      </c>
      <c r="B25" s="684" t="s">
        <v>2617</v>
      </c>
      <c r="C25" s="680">
        <f t="shared" si="0"/>
        <v>120000</v>
      </c>
    </row>
    <row r="26" spans="1:3">
      <c r="A26" s="679" t="s">
        <v>4736</v>
      </c>
      <c r="B26" s="684" t="s">
        <v>695</v>
      </c>
      <c r="C26" s="680">
        <f t="shared" si="0"/>
        <v>120000</v>
      </c>
    </row>
    <row r="27" spans="1:3">
      <c r="A27" s="681" t="s">
        <v>4737</v>
      </c>
      <c r="B27" s="685" t="s">
        <v>1505</v>
      </c>
      <c r="C27" s="682">
        <f>'C. OBJETO DEL GASTO'!AI17</f>
        <v>120000</v>
      </c>
    </row>
    <row r="28" spans="1:3">
      <c r="A28" s="679" t="s">
        <v>2620</v>
      </c>
      <c r="B28" s="684" t="s">
        <v>1506</v>
      </c>
      <c r="C28" s="680">
        <f t="shared" ref="C28:C33" si="1">C29</f>
        <v>2500</v>
      </c>
    </row>
    <row r="29" spans="1:3">
      <c r="A29" s="679" t="s">
        <v>2621</v>
      </c>
      <c r="B29" s="684" t="s">
        <v>2613</v>
      </c>
      <c r="C29" s="680">
        <f t="shared" si="1"/>
        <v>2500</v>
      </c>
    </row>
    <row r="30" spans="1:3">
      <c r="A30" s="679" t="s">
        <v>2622</v>
      </c>
      <c r="B30" s="684" t="s">
        <v>1502</v>
      </c>
      <c r="C30" s="680">
        <f t="shared" si="1"/>
        <v>2500</v>
      </c>
    </row>
    <row r="31" spans="1:3">
      <c r="A31" s="679" t="s">
        <v>4738</v>
      </c>
      <c r="B31" s="684" t="s">
        <v>2929</v>
      </c>
      <c r="C31" s="680">
        <f t="shared" si="1"/>
        <v>2500</v>
      </c>
    </row>
    <row r="32" spans="1:3">
      <c r="A32" s="679" t="s">
        <v>4739</v>
      </c>
      <c r="B32" s="684" t="s">
        <v>2625</v>
      </c>
      <c r="C32" s="680">
        <f t="shared" si="1"/>
        <v>2500</v>
      </c>
    </row>
    <row r="33" spans="1:3">
      <c r="A33" s="679" t="s">
        <v>4740</v>
      </c>
      <c r="B33" s="684" t="s">
        <v>695</v>
      </c>
      <c r="C33" s="680">
        <f t="shared" si="1"/>
        <v>2500</v>
      </c>
    </row>
    <row r="34" spans="1:3">
      <c r="A34" s="681" t="s">
        <v>4741</v>
      </c>
      <c r="B34" s="685" t="s">
        <v>1507</v>
      </c>
      <c r="C34" s="682">
        <f>'C. OBJETO DEL GASTO'!AI34</f>
        <v>2500</v>
      </c>
    </row>
    <row r="35" spans="1:3">
      <c r="A35" s="679" t="s">
        <v>2628</v>
      </c>
      <c r="B35" s="684" t="s">
        <v>1508</v>
      </c>
      <c r="C35" s="680">
        <f t="shared" ref="C35:C40" si="2">C36</f>
        <v>15000</v>
      </c>
    </row>
    <row r="36" spans="1:3">
      <c r="A36" s="679" t="s">
        <v>2629</v>
      </c>
      <c r="B36" s="684" t="s">
        <v>2613</v>
      </c>
      <c r="C36" s="680">
        <f t="shared" si="2"/>
        <v>15000</v>
      </c>
    </row>
    <row r="37" spans="1:3">
      <c r="A37" s="679" t="s">
        <v>2630</v>
      </c>
      <c r="B37" s="684" t="s">
        <v>1502</v>
      </c>
      <c r="C37" s="680">
        <f t="shared" si="2"/>
        <v>15000</v>
      </c>
    </row>
    <row r="38" spans="1:3">
      <c r="A38" s="679" t="s">
        <v>4742</v>
      </c>
      <c r="B38" s="684" t="s">
        <v>2929</v>
      </c>
      <c r="C38" s="680">
        <f t="shared" si="2"/>
        <v>15000</v>
      </c>
    </row>
    <row r="39" spans="1:3">
      <c r="A39" s="679" t="s">
        <v>4743</v>
      </c>
      <c r="B39" s="684" t="s">
        <v>2625</v>
      </c>
      <c r="C39" s="680">
        <f t="shared" si="2"/>
        <v>15000</v>
      </c>
    </row>
    <row r="40" spans="1:3">
      <c r="A40" s="679" t="s">
        <v>4744</v>
      </c>
      <c r="B40" s="684" t="s">
        <v>695</v>
      </c>
      <c r="C40" s="680">
        <f t="shared" si="2"/>
        <v>15000</v>
      </c>
    </row>
    <row r="41" spans="1:3">
      <c r="A41" s="681" t="s">
        <v>4745</v>
      </c>
      <c r="B41" s="685" t="s">
        <v>1509</v>
      </c>
      <c r="C41" s="682">
        <f>'C. OBJETO DEL GASTO'!AI35</f>
        <v>15000</v>
      </c>
    </row>
    <row r="42" spans="1:3">
      <c r="A42" s="679" t="s">
        <v>2635</v>
      </c>
      <c r="B42" s="684" t="s">
        <v>1510</v>
      </c>
      <c r="C42" s="680">
        <f t="shared" ref="C42:C47" si="3">C43</f>
        <v>73006.559999999998</v>
      </c>
    </row>
    <row r="43" spans="1:3">
      <c r="A43" s="679" t="s">
        <v>2636</v>
      </c>
      <c r="B43" s="684" t="s">
        <v>2613</v>
      </c>
      <c r="C43" s="680">
        <f t="shared" si="3"/>
        <v>73006.559999999998</v>
      </c>
    </row>
    <row r="44" spans="1:3">
      <c r="A44" s="679" t="s">
        <v>2637</v>
      </c>
      <c r="B44" s="684" t="s">
        <v>1502</v>
      </c>
      <c r="C44" s="680">
        <f t="shared" si="3"/>
        <v>73006.559999999998</v>
      </c>
    </row>
    <row r="45" spans="1:3">
      <c r="A45" s="679" t="s">
        <v>4746</v>
      </c>
      <c r="B45" s="684" t="s">
        <v>2929</v>
      </c>
      <c r="C45" s="680">
        <f t="shared" si="3"/>
        <v>73006.559999999998</v>
      </c>
    </row>
    <row r="46" spans="1:3" ht="27.6">
      <c r="A46" s="679" t="s">
        <v>4747</v>
      </c>
      <c r="B46" s="684" t="s">
        <v>2640</v>
      </c>
      <c r="C46" s="680">
        <f t="shared" si="3"/>
        <v>73006.559999999998</v>
      </c>
    </row>
    <row r="47" spans="1:3">
      <c r="A47" s="679" t="s">
        <v>4748</v>
      </c>
      <c r="B47" s="684" t="s">
        <v>695</v>
      </c>
      <c r="C47" s="680">
        <f t="shared" si="3"/>
        <v>73006.559999999998</v>
      </c>
    </row>
    <row r="48" spans="1:3">
      <c r="A48" s="681" t="s">
        <v>4749</v>
      </c>
      <c r="B48" s="685" t="s">
        <v>1511</v>
      </c>
      <c r="C48" s="682">
        <f>'C. OBJETO DEL GASTO'!AI41</f>
        <v>73006.559999999998</v>
      </c>
    </row>
    <row r="49" spans="1:3" ht="27.6">
      <c r="A49" s="679" t="s">
        <v>4078</v>
      </c>
      <c r="B49" s="684" t="s">
        <v>3032</v>
      </c>
      <c r="C49" s="680">
        <f t="shared" ref="C49:C54" si="4">C50</f>
        <v>6104.6902399999999</v>
      </c>
    </row>
    <row r="50" spans="1:3">
      <c r="A50" s="679" t="s">
        <v>4079</v>
      </c>
      <c r="B50" s="684" t="s">
        <v>1501</v>
      </c>
      <c r="C50" s="680">
        <f t="shared" si="4"/>
        <v>6104.6902399999999</v>
      </c>
    </row>
    <row r="51" spans="1:3">
      <c r="A51" s="679" t="s">
        <v>4080</v>
      </c>
      <c r="B51" s="684" t="s">
        <v>1502</v>
      </c>
      <c r="C51" s="680">
        <f t="shared" si="4"/>
        <v>6104.6902399999999</v>
      </c>
    </row>
    <row r="52" spans="1:3">
      <c r="A52" s="679" t="s">
        <v>4081</v>
      </c>
      <c r="B52" s="684" t="s">
        <v>2929</v>
      </c>
      <c r="C52" s="680">
        <f t="shared" si="4"/>
        <v>6104.6902399999999</v>
      </c>
    </row>
    <row r="53" spans="1:3" ht="27.6">
      <c r="A53" s="689" t="s">
        <v>4082</v>
      </c>
      <c r="B53" s="684" t="s">
        <v>2640</v>
      </c>
      <c r="C53" s="680">
        <f t="shared" si="4"/>
        <v>6104.6902399999999</v>
      </c>
    </row>
    <row r="54" spans="1:3">
      <c r="A54" s="679" t="s">
        <v>4083</v>
      </c>
      <c r="B54" s="684" t="s">
        <v>807</v>
      </c>
      <c r="C54" s="680">
        <f t="shared" si="4"/>
        <v>6104.6902399999999</v>
      </c>
    </row>
    <row r="55" spans="1:3">
      <c r="A55" s="681" t="s">
        <v>4084</v>
      </c>
      <c r="B55" s="685" t="s">
        <v>90</v>
      </c>
      <c r="C55" s="682">
        <f>'C. OBJETO DEL GASTO'!AI100</f>
        <v>6104.6902399999999</v>
      </c>
    </row>
    <row r="56" spans="1:3" ht="27.6">
      <c r="A56" s="679" t="s">
        <v>4085</v>
      </c>
      <c r="B56" s="684" t="s">
        <v>1560</v>
      </c>
      <c r="C56" s="680">
        <f t="shared" ref="C56:C61" si="5">C57</f>
        <v>1200</v>
      </c>
    </row>
    <row r="57" spans="1:3">
      <c r="A57" s="679" t="s">
        <v>4086</v>
      </c>
      <c r="B57" s="684" t="s">
        <v>2613</v>
      </c>
      <c r="C57" s="680">
        <f t="shared" si="5"/>
        <v>1200</v>
      </c>
    </row>
    <row r="58" spans="1:3">
      <c r="A58" s="679" t="s">
        <v>4087</v>
      </c>
      <c r="B58" s="684" t="s">
        <v>1513</v>
      </c>
      <c r="C58" s="680">
        <f t="shared" si="5"/>
        <v>1200</v>
      </c>
    </row>
    <row r="59" spans="1:3">
      <c r="A59" s="679" t="s">
        <v>4750</v>
      </c>
      <c r="B59" s="684" t="s">
        <v>2929</v>
      </c>
      <c r="C59" s="680">
        <f t="shared" si="5"/>
        <v>1200</v>
      </c>
    </row>
    <row r="60" spans="1:3" ht="27.6">
      <c r="A60" s="679" t="s">
        <v>4751</v>
      </c>
      <c r="B60" s="684" t="s">
        <v>2640</v>
      </c>
      <c r="C60" s="680">
        <f t="shared" si="5"/>
        <v>1200</v>
      </c>
    </row>
    <row r="61" spans="1:3">
      <c r="A61" s="679" t="s">
        <v>4752</v>
      </c>
      <c r="B61" s="684" t="s">
        <v>695</v>
      </c>
      <c r="C61" s="680">
        <f t="shared" si="5"/>
        <v>1200</v>
      </c>
    </row>
    <row r="62" spans="1:3" ht="27.6">
      <c r="A62" s="681" t="s">
        <v>4753</v>
      </c>
      <c r="B62" s="685" t="s">
        <v>1560</v>
      </c>
      <c r="C62" s="682">
        <f>'C. OBJETO DEL GASTO'!AI115</f>
        <v>1200</v>
      </c>
    </row>
    <row r="63" spans="1:3" ht="27.6">
      <c r="A63" s="679" t="s">
        <v>4092</v>
      </c>
      <c r="B63" s="684" t="s">
        <v>1659</v>
      </c>
      <c r="C63" s="680">
        <f t="shared" ref="C63:C68" si="6">C64</f>
        <v>10000</v>
      </c>
    </row>
    <row r="64" spans="1:3">
      <c r="A64" s="679" t="s">
        <v>4093</v>
      </c>
      <c r="B64" s="684" t="s">
        <v>2613</v>
      </c>
      <c r="C64" s="680">
        <f t="shared" si="6"/>
        <v>10000</v>
      </c>
    </row>
    <row r="65" spans="1:3">
      <c r="A65" s="679" t="s">
        <v>4094</v>
      </c>
      <c r="B65" s="684" t="s">
        <v>1513</v>
      </c>
      <c r="C65" s="680">
        <f t="shared" si="6"/>
        <v>10000</v>
      </c>
    </row>
    <row r="66" spans="1:3">
      <c r="A66" s="679" t="s">
        <v>4754</v>
      </c>
      <c r="B66" s="684" t="s">
        <v>2929</v>
      </c>
      <c r="C66" s="680">
        <f t="shared" si="6"/>
        <v>10000</v>
      </c>
    </row>
    <row r="67" spans="1:3" ht="27.6">
      <c r="A67" s="679" t="s">
        <v>4755</v>
      </c>
      <c r="B67" s="684" t="s">
        <v>2640</v>
      </c>
      <c r="C67" s="680">
        <f t="shared" si="6"/>
        <v>10000</v>
      </c>
    </row>
    <row r="68" spans="1:3">
      <c r="A68" s="679" t="s">
        <v>4756</v>
      </c>
      <c r="B68" s="684" t="s">
        <v>695</v>
      </c>
      <c r="C68" s="680">
        <f t="shared" si="6"/>
        <v>10000</v>
      </c>
    </row>
    <row r="69" spans="1:3" ht="27.6">
      <c r="A69" s="681" t="s">
        <v>4757</v>
      </c>
      <c r="B69" s="685" t="s">
        <v>1659</v>
      </c>
      <c r="C69" s="682">
        <f>'C. OBJETO DEL GASTO'!AI406</f>
        <v>10000</v>
      </c>
    </row>
    <row r="70" spans="1:3">
      <c r="A70" s="700" t="s">
        <v>2670</v>
      </c>
      <c r="B70" s="701" t="s">
        <v>2</v>
      </c>
      <c r="C70" s="702">
        <f>C71</f>
        <v>2014604.8654399998</v>
      </c>
    </row>
    <row r="71" spans="1:3">
      <c r="A71" s="679" t="s">
        <v>2671</v>
      </c>
      <c r="B71" s="684" t="s">
        <v>2672</v>
      </c>
      <c r="C71" s="680">
        <f>C72</f>
        <v>2014604.8654399998</v>
      </c>
    </row>
    <row r="72" spans="1:3">
      <c r="A72" s="679" t="s">
        <v>2673</v>
      </c>
      <c r="B72" s="684" t="s">
        <v>2117</v>
      </c>
      <c r="C72" s="680">
        <f>C73+C166</f>
        <v>2014604.8654399998</v>
      </c>
    </row>
    <row r="73" spans="1:3">
      <c r="A73" s="703" t="s">
        <v>2674</v>
      </c>
      <c r="B73" s="697" t="s">
        <v>807</v>
      </c>
      <c r="C73" s="692">
        <f>C74+C81+C88+C95+C102+C109+C116+C123+C130+C137+C145+C152+C159</f>
        <v>2014604.8654399998</v>
      </c>
    </row>
    <row r="74" spans="1:3">
      <c r="A74" s="679" t="s">
        <v>2675</v>
      </c>
      <c r="B74" s="684" t="s">
        <v>1558</v>
      </c>
      <c r="C74" s="680">
        <f t="shared" ref="C74:C79" si="7">C75</f>
        <v>595200</v>
      </c>
    </row>
    <row r="75" spans="1:3">
      <c r="A75" s="679" t="s">
        <v>2676</v>
      </c>
      <c r="B75" s="684" t="s">
        <v>2613</v>
      </c>
      <c r="C75" s="680">
        <f t="shared" si="7"/>
        <v>595200</v>
      </c>
    </row>
    <row r="76" spans="1:3">
      <c r="A76" s="679" t="s">
        <v>2677</v>
      </c>
      <c r="B76" s="684" t="s">
        <v>1502</v>
      </c>
      <c r="C76" s="680">
        <f t="shared" si="7"/>
        <v>595200</v>
      </c>
    </row>
    <row r="77" spans="1:3">
      <c r="A77" s="679" t="s">
        <v>4758</v>
      </c>
      <c r="B77" s="684" t="s">
        <v>2929</v>
      </c>
      <c r="C77" s="680">
        <f t="shared" si="7"/>
        <v>595200</v>
      </c>
    </row>
    <row r="78" spans="1:3">
      <c r="A78" s="679" t="s">
        <v>4759</v>
      </c>
      <c r="B78" s="684" t="s">
        <v>2680</v>
      </c>
      <c r="C78" s="680">
        <f t="shared" si="7"/>
        <v>595200</v>
      </c>
    </row>
    <row r="79" spans="1:3">
      <c r="A79" s="679" t="s">
        <v>4760</v>
      </c>
      <c r="B79" s="684" t="s">
        <v>695</v>
      </c>
      <c r="C79" s="680">
        <f t="shared" si="7"/>
        <v>595200</v>
      </c>
    </row>
    <row r="80" spans="1:3">
      <c r="A80" s="681" t="s">
        <v>4761</v>
      </c>
      <c r="B80" s="685" t="s">
        <v>1505</v>
      </c>
      <c r="C80" s="682">
        <f>'C. OBJETO DEL GASTO'!AG17</f>
        <v>595200</v>
      </c>
    </row>
    <row r="81" spans="1:3">
      <c r="A81" s="679" t="s">
        <v>2683</v>
      </c>
      <c r="B81" s="684" t="s">
        <v>1506</v>
      </c>
      <c r="C81" s="680">
        <f t="shared" ref="C81:C86" si="8">C82</f>
        <v>12400</v>
      </c>
    </row>
    <row r="82" spans="1:3">
      <c r="A82" s="679" t="s">
        <v>2684</v>
      </c>
      <c r="B82" s="684" t="s">
        <v>2613</v>
      </c>
      <c r="C82" s="680">
        <f t="shared" si="8"/>
        <v>12400</v>
      </c>
    </row>
    <row r="83" spans="1:3">
      <c r="A83" s="679" t="s">
        <v>2685</v>
      </c>
      <c r="B83" s="684" t="s">
        <v>1502</v>
      </c>
      <c r="C83" s="680">
        <f t="shared" si="8"/>
        <v>12400</v>
      </c>
    </row>
    <row r="84" spans="1:3">
      <c r="A84" s="679" t="s">
        <v>4762</v>
      </c>
      <c r="B84" s="684" t="s">
        <v>2929</v>
      </c>
      <c r="C84" s="680">
        <f t="shared" si="8"/>
        <v>12400</v>
      </c>
    </row>
    <row r="85" spans="1:3">
      <c r="A85" s="679" t="s">
        <v>4763</v>
      </c>
      <c r="B85" s="684" t="s">
        <v>2688</v>
      </c>
      <c r="C85" s="680">
        <f t="shared" si="8"/>
        <v>12400</v>
      </c>
    </row>
    <row r="86" spans="1:3">
      <c r="A86" s="679" t="s">
        <v>4764</v>
      </c>
      <c r="B86" s="684" t="s">
        <v>695</v>
      </c>
      <c r="C86" s="680">
        <f t="shared" si="8"/>
        <v>12400</v>
      </c>
    </row>
    <row r="87" spans="1:3">
      <c r="A87" s="681" t="s">
        <v>4765</v>
      </c>
      <c r="B87" s="685" t="s">
        <v>1507</v>
      </c>
      <c r="C87" s="682">
        <f>'C. OBJETO DEL GASTO'!AG34</f>
        <v>12400</v>
      </c>
    </row>
    <row r="88" spans="1:3">
      <c r="A88" s="679" t="s">
        <v>2691</v>
      </c>
      <c r="B88" s="684" t="s">
        <v>1508</v>
      </c>
      <c r="C88" s="680">
        <f t="shared" ref="C88:C93" si="9">C89</f>
        <v>74400</v>
      </c>
    </row>
    <row r="89" spans="1:3">
      <c r="A89" s="679" t="s">
        <v>2692</v>
      </c>
      <c r="B89" s="684" t="s">
        <v>2613</v>
      </c>
      <c r="C89" s="680">
        <f t="shared" si="9"/>
        <v>74400</v>
      </c>
    </row>
    <row r="90" spans="1:3">
      <c r="A90" s="679" t="s">
        <v>2693</v>
      </c>
      <c r="B90" s="684" t="s">
        <v>1502</v>
      </c>
      <c r="C90" s="680">
        <f t="shared" si="9"/>
        <v>74400</v>
      </c>
    </row>
    <row r="91" spans="1:3">
      <c r="A91" s="679" t="s">
        <v>4766</v>
      </c>
      <c r="B91" s="684" t="s">
        <v>2929</v>
      </c>
      <c r="C91" s="680">
        <f t="shared" si="9"/>
        <v>74400</v>
      </c>
    </row>
    <row r="92" spans="1:3">
      <c r="A92" s="679" t="s">
        <v>4767</v>
      </c>
      <c r="B92" s="684" t="s">
        <v>2688</v>
      </c>
      <c r="C92" s="680">
        <f t="shared" si="9"/>
        <v>74400</v>
      </c>
    </row>
    <row r="93" spans="1:3">
      <c r="A93" s="679" t="s">
        <v>4768</v>
      </c>
      <c r="B93" s="684" t="s">
        <v>695</v>
      </c>
      <c r="C93" s="680">
        <f t="shared" si="9"/>
        <v>74400</v>
      </c>
    </row>
    <row r="94" spans="1:3">
      <c r="A94" s="681" t="s">
        <v>4769</v>
      </c>
      <c r="B94" s="685" t="s">
        <v>1509</v>
      </c>
      <c r="C94" s="682">
        <f>'C. OBJETO DEL GASTO'!AG35</f>
        <v>74400</v>
      </c>
    </row>
    <row r="95" spans="1:3">
      <c r="A95" s="679" t="s">
        <v>2698</v>
      </c>
      <c r="B95" s="684" t="s">
        <v>1510</v>
      </c>
      <c r="C95" s="680">
        <f t="shared" ref="C95:C100" si="10">C96</f>
        <v>223155.36</v>
      </c>
    </row>
    <row r="96" spans="1:3">
      <c r="A96" s="679" t="s">
        <v>2699</v>
      </c>
      <c r="B96" s="684" t="s">
        <v>2613</v>
      </c>
      <c r="C96" s="680">
        <f t="shared" si="10"/>
        <v>223155.36</v>
      </c>
    </row>
    <row r="97" spans="1:3">
      <c r="A97" s="679" t="s">
        <v>2700</v>
      </c>
      <c r="B97" s="684" t="s">
        <v>1502</v>
      </c>
      <c r="C97" s="680">
        <f t="shared" si="10"/>
        <v>223155.36</v>
      </c>
    </row>
    <row r="98" spans="1:3">
      <c r="A98" s="679" t="s">
        <v>4770</v>
      </c>
      <c r="B98" s="684" t="s">
        <v>2929</v>
      </c>
      <c r="C98" s="680">
        <f t="shared" si="10"/>
        <v>223155.36</v>
      </c>
    </row>
    <row r="99" spans="1:3" ht="27.6">
      <c r="A99" s="679" t="s">
        <v>4771</v>
      </c>
      <c r="B99" s="684" t="s">
        <v>2703</v>
      </c>
      <c r="C99" s="680">
        <f t="shared" si="10"/>
        <v>223155.36</v>
      </c>
    </row>
    <row r="100" spans="1:3">
      <c r="A100" s="679" t="s">
        <v>4772</v>
      </c>
      <c r="B100" s="684" t="s">
        <v>695</v>
      </c>
      <c r="C100" s="680">
        <f t="shared" si="10"/>
        <v>223155.36</v>
      </c>
    </row>
    <row r="101" spans="1:3">
      <c r="A101" s="681" t="s">
        <v>4773</v>
      </c>
      <c r="B101" s="685" t="s">
        <v>1511</v>
      </c>
      <c r="C101" s="682">
        <f>'C. OBJETO DEL GASTO'!AG41</f>
        <v>223155.36</v>
      </c>
    </row>
    <row r="102" spans="1:3" ht="27.6">
      <c r="A102" s="679" t="s">
        <v>3943</v>
      </c>
      <c r="B102" s="684" t="s">
        <v>3032</v>
      </c>
      <c r="C102" s="680">
        <f t="shared" ref="C102:C107" si="11">C103</f>
        <v>26249.505439999997</v>
      </c>
    </row>
    <row r="103" spans="1:3">
      <c r="A103" s="679" t="s">
        <v>3944</v>
      </c>
      <c r="B103" s="684" t="s">
        <v>2613</v>
      </c>
      <c r="C103" s="680">
        <f t="shared" si="11"/>
        <v>26249.505439999997</v>
      </c>
    </row>
    <row r="104" spans="1:3">
      <c r="A104" s="679" t="s">
        <v>3945</v>
      </c>
      <c r="B104" s="684" t="s">
        <v>1502</v>
      </c>
      <c r="C104" s="680">
        <f t="shared" si="11"/>
        <v>26249.505439999997</v>
      </c>
    </row>
    <row r="105" spans="1:3">
      <c r="A105" s="679" t="s">
        <v>3946</v>
      </c>
      <c r="B105" s="684" t="s">
        <v>2929</v>
      </c>
      <c r="C105" s="680">
        <f t="shared" si="11"/>
        <v>26249.505439999997</v>
      </c>
    </row>
    <row r="106" spans="1:3" ht="27.6">
      <c r="A106" s="689" t="s">
        <v>3947</v>
      </c>
      <c r="B106" s="684" t="s">
        <v>2703</v>
      </c>
      <c r="C106" s="680">
        <f t="shared" si="11"/>
        <v>26249.505439999997</v>
      </c>
    </row>
    <row r="107" spans="1:3">
      <c r="A107" s="679" t="s">
        <v>3948</v>
      </c>
      <c r="B107" s="684" t="s">
        <v>807</v>
      </c>
      <c r="C107" s="680">
        <f t="shared" si="11"/>
        <v>26249.505439999997</v>
      </c>
    </row>
    <row r="108" spans="1:3">
      <c r="A108" s="681" t="s">
        <v>3949</v>
      </c>
      <c r="B108" s="685" t="s">
        <v>90</v>
      </c>
      <c r="C108" s="682">
        <f>'C. OBJETO DEL GASTO'!AG100</f>
        <v>26249.505439999997</v>
      </c>
    </row>
    <row r="109" spans="1:3">
      <c r="A109" s="679" t="s">
        <v>2706</v>
      </c>
      <c r="B109" s="684" t="s">
        <v>1608</v>
      </c>
      <c r="C109" s="680">
        <f t="shared" ref="C109:C114" si="12">C110</f>
        <v>2000</v>
      </c>
    </row>
    <row r="110" spans="1:3">
      <c r="A110" s="679" t="s">
        <v>2707</v>
      </c>
      <c r="B110" s="684" t="s">
        <v>2613</v>
      </c>
      <c r="C110" s="680">
        <f t="shared" si="12"/>
        <v>2000</v>
      </c>
    </row>
    <row r="111" spans="1:3">
      <c r="A111" s="679" t="s">
        <v>2708</v>
      </c>
      <c r="B111" s="684" t="s">
        <v>1513</v>
      </c>
      <c r="C111" s="680">
        <f t="shared" si="12"/>
        <v>2000</v>
      </c>
    </row>
    <row r="112" spans="1:3">
      <c r="A112" s="679" t="s">
        <v>4774</v>
      </c>
      <c r="B112" s="684" t="s">
        <v>2929</v>
      </c>
      <c r="C112" s="680">
        <f t="shared" si="12"/>
        <v>2000</v>
      </c>
    </row>
    <row r="113" spans="1:3" ht="27.6">
      <c r="A113" s="679" t="s">
        <v>4775</v>
      </c>
      <c r="B113" s="684" t="s">
        <v>2703</v>
      </c>
      <c r="C113" s="680">
        <f t="shared" si="12"/>
        <v>2000</v>
      </c>
    </row>
    <row r="114" spans="1:3">
      <c r="A114" s="679" t="s">
        <v>4776</v>
      </c>
      <c r="B114" s="684" t="s">
        <v>695</v>
      </c>
      <c r="C114" s="680">
        <f t="shared" si="12"/>
        <v>2000</v>
      </c>
    </row>
    <row r="115" spans="1:3">
      <c r="A115" s="681" t="s">
        <v>4777</v>
      </c>
      <c r="B115" s="685" t="s">
        <v>1608</v>
      </c>
      <c r="C115" s="682">
        <f>'C. OBJETO DEL GASTO'!AG105</f>
        <v>2000</v>
      </c>
    </row>
    <row r="116" spans="1:3" ht="27.6">
      <c r="A116" s="695" t="s">
        <v>3950</v>
      </c>
      <c r="B116" s="695" t="s">
        <v>1560</v>
      </c>
      <c r="C116" s="680">
        <f t="shared" ref="C116:C121" si="13">C117</f>
        <v>1200</v>
      </c>
    </row>
    <row r="117" spans="1:3">
      <c r="A117" s="695" t="s">
        <v>3951</v>
      </c>
      <c r="B117" s="695" t="s">
        <v>2613</v>
      </c>
      <c r="C117" s="680">
        <f t="shared" si="13"/>
        <v>1200</v>
      </c>
    </row>
    <row r="118" spans="1:3">
      <c r="A118" s="695" t="s">
        <v>3952</v>
      </c>
      <c r="B118" s="695" t="s">
        <v>1513</v>
      </c>
      <c r="C118" s="680">
        <f t="shared" si="13"/>
        <v>1200</v>
      </c>
    </row>
    <row r="119" spans="1:3">
      <c r="A119" s="695" t="s">
        <v>4778</v>
      </c>
      <c r="B119" s="695" t="s">
        <v>2929</v>
      </c>
      <c r="C119" s="680">
        <f t="shared" si="13"/>
        <v>1200</v>
      </c>
    </row>
    <row r="120" spans="1:3" ht="27.6">
      <c r="A120" s="695" t="s">
        <v>4779</v>
      </c>
      <c r="B120" s="684" t="s">
        <v>2703</v>
      </c>
      <c r="C120" s="680">
        <f t="shared" si="13"/>
        <v>1200</v>
      </c>
    </row>
    <row r="121" spans="1:3">
      <c r="A121" s="695" t="s">
        <v>4780</v>
      </c>
      <c r="B121" s="695" t="s">
        <v>695</v>
      </c>
      <c r="C121" s="680">
        <f t="shared" si="13"/>
        <v>1200</v>
      </c>
    </row>
    <row r="122" spans="1:3" ht="27.6">
      <c r="A122" s="696" t="s">
        <v>4781</v>
      </c>
      <c r="B122" s="696" t="s">
        <v>1560</v>
      </c>
      <c r="C122" s="682">
        <f>'C. OBJETO DEL GASTO'!AG115</f>
        <v>1200</v>
      </c>
    </row>
    <row r="123" spans="1:3" ht="41.4">
      <c r="A123" s="679" t="s">
        <v>2713</v>
      </c>
      <c r="B123" s="684" t="s">
        <v>1512</v>
      </c>
      <c r="C123" s="680">
        <f t="shared" ref="C123:C128" si="14">C124</f>
        <v>500000</v>
      </c>
    </row>
    <row r="124" spans="1:3">
      <c r="A124" s="679" t="s">
        <v>2714</v>
      </c>
      <c r="B124" s="684" t="s">
        <v>2613</v>
      </c>
      <c r="C124" s="680">
        <f t="shared" si="14"/>
        <v>500000</v>
      </c>
    </row>
    <row r="125" spans="1:3">
      <c r="A125" s="679" t="s">
        <v>2715</v>
      </c>
      <c r="B125" s="684" t="s">
        <v>1513</v>
      </c>
      <c r="C125" s="680">
        <f t="shared" si="14"/>
        <v>500000</v>
      </c>
    </row>
    <row r="126" spans="1:3">
      <c r="A126" s="679" t="s">
        <v>4782</v>
      </c>
      <c r="B126" s="684" t="s">
        <v>2929</v>
      </c>
      <c r="C126" s="680">
        <f t="shared" si="14"/>
        <v>500000</v>
      </c>
    </row>
    <row r="127" spans="1:3">
      <c r="A127" s="679" t="s">
        <v>4783</v>
      </c>
      <c r="B127" s="684" t="s">
        <v>2680</v>
      </c>
      <c r="C127" s="680">
        <f t="shared" si="14"/>
        <v>500000</v>
      </c>
    </row>
    <row r="128" spans="1:3">
      <c r="A128" s="679" t="s">
        <v>4784</v>
      </c>
      <c r="B128" s="684" t="s">
        <v>695</v>
      </c>
      <c r="C128" s="680">
        <f t="shared" si="14"/>
        <v>500000</v>
      </c>
    </row>
    <row r="129" spans="1:3" ht="41.4">
      <c r="A129" s="681" t="s">
        <v>4785</v>
      </c>
      <c r="B129" s="685" t="s">
        <v>1512</v>
      </c>
      <c r="C129" s="682">
        <f>'C. OBJETO DEL GASTO'!AG201</f>
        <v>500000</v>
      </c>
    </row>
    <row r="130" spans="1:3">
      <c r="A130" s="679" t="s">
        <v>3957</v>
      </c>
      <c r="B130" s="684" t="s">
        <v>1705</v>
      </c>
      <c r="C130" s="680">
        <f t="shared" ref="C130:C135" si="15">C131</f>
        <v>154000</v>
      </c>
    </row>
    <row r="131" spans="1:3">
      <c r="A131" s="679" t="s">
        <v>3958</v>
      </c>
      <c r="B131" s="684" t="s">
        <v>2613</v>
      </c>
      <c r="C131" s="680">
        <f t="shared" si="15"/>
        <v>154000</v>
      </c>
    </row>
    <row r="132" spans="1:3">
      <c r="A132" s="679" t="s">
        <v>3959</v>
      </c>
      <c r="B132" s="684" t="s">
        <v>1513</v>
      </c>
      <c r="C132" s="680">
        <f t="shared" si="15"/>
        <v>154000</v>
      </c>
    </row>
    <row r="133" spans="1:3">
      <c r="A133" s="679" t="s">
        <v>4786</v>
      </c>
      <c r="B133" s="684" t="s">
        <v>2929</v>
      </c>
      <c r="C133" s="680">
        <f t="shared" si="15"/>
        <v>154000</v>
      </c>
    </row>
    <row r="134" spans="1:3">
      <c r="A134" s="679" t="s">
        <v>4787</v>
      </c>
      <c r="B134" s="684" t="s">
        <v>2680</v>
      </c>
      <c r="C134" s="680">
        <f t="shared" si="15"/>
        <v>154000</v>
      </c>
    </row>
    <row r="135" spans="1:3">
      <c r="A135" s="679" t="s">
        <v>4788</v>
      </c>
      <c r="B135" s="684" t="s">
        <v>807</v>
      </c>
      <c r="C135" s="680">
        <f t="shared" si="15"/>
        <v>154000</v>
      </c>
    </row>
    <row r="136" spans="1:3">
      <c r="A136" s="681" t="s">
        <v>4789</v>
      </c>
      <c r="B136" s="685" t="s">
        <v>1705</v>
      </c>
      <c r="C136" s="682">
        <f>'C. OBJETO DEL GASTO'!AG207</f>
        <v>154000</v>
      </c>
    </row>
    <row r="137" spans="1:3">
      <c r="A137" s="679" t="s">
        <v>2720</v>
      </c>
      <c r="B137" s="684" t="s">
        <v>2238</v>
      </c>
      <c r="C137" s="680">
        <f>C138</f>
        <v>16000</v>
      </c>
    </row>
    <row r="138" spans="1:3">
      <c r="A138" s="679" t="s">
        <v>2721</v>
      </c>
      <c r="B138" s="684" t="s">
        <v>2613</v>
      </c>
      <c r="C138" s="680">
        <f>C139</f>
        <v>16000</v>
      </c>
    </row>
    <row r="139" spans="1:3">
      <c r="A139" s="679" t="s">
        <v>2722</v>
      </c>
      <c r="B139" s="684" t="s">
        <v>1513</v>
      </c>
      <c r="C139" s="680">
        <f>C140</f>
        <v>16000</v>
      </c>
    </row>
    <row r="140" spans="1:3">
      <c r="A140" s="679" t="s">
        <v>4790</v>
      </c>
      <c r="B140" s="684" t="s">
        <v>2929</v>
      </c>
      <c r="C140" s="680">
        <f>C141</f>
        <v>16000</v>
      </c>
    </row>
    <row r="141" spans="1:3">
      <c r="A141" s="679" t="s">
        <v>4791</v>
      </c>
      <c r="B141" s="684" t="s">
        <v>2680</v>
      </c>
      <c r="C141" s="680">
        <f>C142</f>
        <v>16000</v>
      </c>
    </row>
    <row r="142" spans="1:3">
      <c r="A142" s="679" t="s">
        <v>4792</v>
      </c>
      <c r="B142" s="684" t="s">
        <v>695</v>
      </c>
      <c r="C142" s="680">
        <f>SUBTOTAL(9,C143:C144)</f>
        <v>16000</v>
      </c>
    </row>
    <row r="143" spans="1:3">
      <c r="A143" s="681" t="s">
        <v>4793</v>
      </c>
      <c r="B143" s="685" t="s">
        <v>2238</v>
      </c>
      <c r="C143" s="682">
        <f>'C. OBJETO DEL GASTO'!AG236</f>
        <v>4000</v>
      </c>
    </row>
    <row r="144" spans="1:3">
      <c r="A144" s="681" t="s">
        <v>4794</v>
      </c>
      <c r="B144" s="685" t="s">
        <v>2914</v>
      </c>
      <c r="C144" s="682">
        <f>'C. OBJETO DEL GASTO'!AG237</f>
        <v>12000</v>
      </c>
    </row>
    <row r="145" spans="1:3">
      <c r="A145" s="679" t="s">
        <v>3968</v>
      </c>
      <c r="B145" s="684" t="s">
        <v>2680</v>
      </c>
      <c r="C145" s="680">
        <f t="shared" ref="C145:C150" si="16">C146</f>
        <v>50000</v>
      </c>
    </row>
    <row r="146" spans="1:3">
      <c r="A146" s="679" t="s">
        <v>3969</v>
      </c>
      <c r="B146" s="684" t="s">
        <v>2613</v>
      </c>
      <c r="C146" s="680">
        <f t="shared" si="16"/>
        <v>50000</v>
      </c>
    </row>
    <row r="147" spans="1:3">
      <c r="A147" s="679" t="s">
        <v>3970</v>
      </c>
      <c r="B147" s="684" t="s">
        <v>1513</v>
      </c>
      <c r="C147" s="680">
        <f t="shared" si="16"/>
        <v>50000</v>
      </c>
    </row>
    <row r="148" spans="1:3">
      <c r="A148" s="679" t="s">
        <v>4795</v>
      </c>
      <c r="B148" s="684" t="s">
        <v>2929</v>
      </c>
      <c r="C148" s="680">
        <f t="shared" si="16"/>
        <v>50000</v>
      </c>
    </row>
    <row r="149" spans="1:3" ht="27.6">
      <c r="A149" s="679" t="s">
        <v>4796</v>
      </c>
      <c r="B149" s="684" t="s">
        <v>2742</v>
      </c>
      <c r="C149" s="680">
        <f t="shared" si="16"/>
        <v>50000</v>
      </c>
    </row>
    <row r="150" spans="1:3">
      <c r="A150" s="679" t="s">
        <v>4797</v>
      </c>
      <c r="B150" s="684" t="s">
        <v>695</v>
      </c>
      <c r="C150" s="680">
        <f t="shared" si="16"/>
        <v>50000</v>
      </c>
    </row>
    <row r="151" spans="1:3" ht="27.6">
      <c r="A151" s="681" t="s">
        <v>4798</v>
      </c>
      <c r="B151" s="685" t="s">
        <v>2255</v>
      </c>
      <c r="C151" s="682">
        <f>'C. OBJETO DEL GASTO'!AG353</f>
        <v>50000</v>
      </c>
    </row>
    <row r="152" spans="1:3">
      <c r="A152" s="679" t="s">
        <v>3972</v>
      </c>
      <c r="B152" s="684" t="s">
        <v>3973</v>
      </c>
      <c r="C152" s="680">
        <f t="shared" ref="C152:C157" si="17">C153</f>
        <v>300000</v>
      </c>
    </row>
    <row r="153" spans="1:3">
      <c r="A153" s="679" t="s">
        <v>3974</v>
      </c>
      <c r="B153" s="684" t="s">
        <v>2613</v>
      </c>
      <c r="C153" s="680">
        <f t="shared" si="17"/>
        <v>300000</v>
      </c>
    </row>
    <row r="154" spans="1:3">
      <c r="A154" s="679" t="s">
        <v>3975</v>
      </c>
      <c r="B154" s="684" t="s">
        <v>1513</v>
      </c>
      <c r="C154" s="680">
        <f t="shared" si="17"/>
        <v>300000</v>
      </c>
    </row>
    <row r="155" spans="1:3">
      <c r="A155" s="679" t="s">
        <v>4799</v>
      </c>
      <c r="B155" s="684" t="s">
        <v>2929</v>
      </c>
      <c r="C155" s="680">
        <f t="shared" si="17"/>
        <v>300000</v>
      </c>
    </row>
    <row r="156" spans="1:3">
      <c r="A156" s="679" t="s">
        <v>4800</v>
      </c>
      <c r="B156" s="684" t="s">
        <v>2680</v>
      </c>
      <c r="C156" s="680">
        <f t="shared" si="17"/>
        <v>300000</v>
      </c>
    </row>
    <row r="157" spans="1:3">
      <c r="A157" s="679" t="s">
        <v>4801</v>
      </c>
      <c r="B157" s="684" t="s">
        <v>695</v>
      </c>
      <c r="C157" s="680">
        <f t="shared" si="17"/>
        <v>300000</v>
      </c>
    </row>
    <row r="158" spans="1:3">
      <c r="A158" s="681" t="s">
        <v>4802</v>
      </c>
      <c r="B158" s="685" t="s">
        <v>3983</v>
      </c>
      <c r="C158" s="682">
        <f>'C. OBJETO DEL GASTO'!AG369</f>
        <v>300000</v>
      </c>
    </row>
    <row r="159" spans="1:3" ht="27.6">
      <c r="A159" s="679" t="s">
        <v>2724</v>
      </c>
      <c r="B159" s="684" t="s">
        <v>1659</v>
      </c>
      <c r="C159" s="680">
        <f t="shared" ref="C159:C164" si="18">C160</f>
        <v>60000</v>
      </c>
    </row>
    <row r="160" spans="1:3">
      <c r="A160" s="679" t="s">
        <v>2725</v>
      </c>
      <c r="B160" s="684" t="s">
        <v>2613</v>
      </c>
      <c r="C160" s="680">
        <f t="shared" si="18"/>
        <v>60000</v>
      </c>
    </row>
    <row r="161" spans="1:3">
      <c r="A161" s="679" t="s">
        <v>2726</v>
      </c>
      <c r="B161" s="684" t="s">
        <v>1513</v>
      </c>
      <c r="C161" s="680">
        <f t="shared" si="18"/>
        <v>60000</v>
      </c>
    </row>
    <row r="162" spans="1:3">
      <c r="A162" s="679" t="s">
        <v>4803</v>
      </c>
      <c r="B162" s="684" t="s">
        <v>2929</v>
      </c>
      <c r="C162" s="680">
        <f t="shared" si="18"/>
        <v>60000</v>
      </c>
    </row>
    <row r="163" spans="1:3" ht="27.6">
      <c r="A163" s="679" t="s">
        <v>4804</v>
      </c>
      <c r="B163" s="684" t="s">
        <v>2703</v>
      </c>
      <c r="C163" s="680">
        <f t="shared" si="18"/>
        <v>60000</v>
      </c>
    </row>
    <row r="164" spans="1:3">
      <c r="A164" s="679" t="s">
        <v>4805</v>
      </c>
      <c r="B164" s="684" t="s">
        <v>695</v>
      </c>
      <c r="C164" s="680">
        <f t="shared" si="18"/>
        <v>60000</v>
      </c>
    </row>
    <row r="165" spans="1:3" ht="27.6">
      <c r="A165" s="681" t="s">
        <v>4806</v>
      </c>
      <c r="B165" s="685" t="s">
        <v>1659</v>
      </c>
      <c r="C165" s="682">
        <f>'C. OBJETO DEL GASTO'!AG406</f>
        <v>60000</v>
      </c>
    </row>
    <row r="166" spans="1:3">
      <c r="A166" s="704" t="s">
        <v>3991</v>
      </c>
      <c r="B166" s="705" t="s">
        <v>1568</v>
      </c>
      <c r="C166" s="691">
        <f t="shared" ref="C166:C172" si="19">C167</f>
        <v>0</v>
      </c>
    </row>
    <row r="167" spans="1:3" ht="27.6">
      <c r="A167" s="679" t="s">
        <v>3984</v>
      </c>
      <c r="B167" s="684" t="s">
        <v>3918</v>
      </c>
      <c r="C167" s="680">
        <f t="shared" si="19"/>
        <v>0</v>
      </c>
    </row>
    <row r="168" spans="1:3">
      <c r="A168" s="679" t="s">
        <v>3985</v>
      </c>
      <c r="B168" s="684" t="s">
        <v>2613</v>
      </c>
      <c r="C168" s="680">
        <f t="shared" si="19"/>
        <v>0</v>
      </c>
    </row>
    <row r="169" spans="1:3">
      <c r="A169" s="679" t="s">
        <v>3986</v>
      </c>
      <c r="B169" s="684" t="s">
        <v>3922</v>
      </c>
      <c r="C169" s="680">
        <f t="shared" si="19"/>
        <v>0</v>
      </c>
    </row>
    <row r="170" spans="1:3">
      <c r="A170" s="679" t="s">
        <v>4807</v>
      </c>
      <c r="B170" s="684" t="s">
        <v>2929</v>
      </c>
      <c r="C170" s="680">
        <f t="shared" si="19"/>
        <v>0</v>
      </c>
    </row>
    <row r="171" spans="1:3">
      <c r="A171" s="679" t="s">
        <v>4808</v>
      </c>
      <c r="B171" s="684" t="s">
        <v>2680</v>
      </c>
      <c r="C171" s="680">
        <f t="shared" si="19"/>
        <v>0</v>
      </c>
    </row>
    <row r="172" spans="1:3">
      <c r="A172" s="679" t="s">
        <v>4809</v>
      </c>
      <c r="B172" s="684" t="s">
        <v>695</v>
      </c>
      <c r="C172" s="680">
        <f t="shared" si="19"/>
        <v>0</v>
      </c>
    </row>
    <row r="173" spans="1:3" ht="27.6">
      <c r="A173" s="681" t="s">
        <v>4810</v>
      </c>
      <c r="B173" s="685" t="s">
        <v>3918</v>
      </c>
      <c r="C173" s="682">
        <f>'C. OBJETO DEL GASTO'!AG587</f>
        <v>0</v>
      </c>
    </row>
    <row r="174" spans="1:3">
      <c r="A174" s="700" t="s">
        <v>2731</v>
      </c>
      <c r="B174" s="701" t="s">
        <v>2732</v>
      </c>
      <c r="C174" s="702">
        <f>C175+C313</f>
        <v>8436122.3527199998</v>
      </c>
    </row>
    <row r="175" spans="1:3">
      <c r="A175" s="679" t="s">
        <v>2733</v>
      </c>
      <c r="B175" s="684" t="s">
        <v>2734</v>
      </c>
      <c r="C175" s="680">
        <f>C176</f>
        <v>8111668.4127199994</v>
      </c>
    </row>
    <row r="176" spans="1:3">
      <c r="A176" s="679" t="s">
        <v>2735</v>
      </c>
      <c r="B176" s="684" t="s">
        <v>2117</v>
      </c>
      <c r="C176" s="680">
        <f>C177+C298</f>
        <v>8111668.4127199994</v>
      </c>
    </row>
    <row r="177" spans="1:3">
      <c r="A177" s="703" t="s">
        <v>2736</v>
      </c>
      <c r="B177" s="697" t="s">
        <v>807</v>
      </c>
      <c r="C177" s="692">
        <f>C178+C185+C192+C199+C206+C213+C220+C227+C234+C241+C249+C256+C263+C270+C277+C284+C291</f>
        <v>7961668.4127199994</v>
      </c>
    </row>
    <row r="178" spans="1:3">
      <c r="A178" s="679" t="s">
        <v>2737</v>
      </c>
      <c r="B178" s="684" t="s">
        <v>2133</v>
      </c>
      <c r="C178" s="680">
        <f t="shared" ref="C178:C183" si="20">C179</f>
        <v>3866400</v>
      </c>
    </row>
    <row r="179" spans="1:3">
      <c r="A179" s="679" t="s">
        <v>2738</v>
      </c>
      <c r="B179" s="684" t="s">
        <v>2613</v>
      </c>
      <c r="C179" s="680">
        <f t="shared" si="20"/>
        <v>3866400</v>
      </c>
    </row>
    <row r="180" spans="1:3">
      <c r="A180" s="679" t="s">
        <v>2739</v>
      </c>
      <c r="B180" s="684" t="s">
        <v>1502</v>
      </c>
      <c r="C180" s="680">
        <f t="shared" si="20"/>
        <v>3866400</v>
      </c>
    </row>
    <row r="181" spans="1:3">
      <c r="A181" s="679" t="s">
        <v>4811</v>
      </c>
      <c r="B181" s="684" t="s">
        <v>2929</v>
      </c>
      <c r="C181" s="680">
        <f t="shared" si="20"/>
        <v>3866400</v>
      </c>
    </row>
    <row r="182" spans="1:3" ht="27.6">
      <c r="A182" s="679" t="s">
        <v>4812</v>
      </c>
      <c r="B182" s="684" t="s">
        <v>2742</v>
      </c>
      <c r="C182" s="680">
        <f t="shared" si="20"/>
        <v>3866400</v>
      </c>
    </row>
    <row r="183" spans="1:3">
      <c r="A183" s="679" t="s">
        <v>4813</v>
      </c>
      <c r="B183" s="684" t="s">
        <v>695</v>
      </c>
      <c r="C183" s="680">
        <f t="shared" si="20"/>
        <v>3866400</v>
      </c>
    </row>
    <row r="184" spans="1:3">
      <c r="A184" s="681" t="s">
        <v>4814</v>
      </c>
      <c r="B184" s="685" t="s">
        <v>1505</v>
      </c>
      <c r="C184" s="682">
        <f>'C. OBJETO DEL GASTO'!AF17</f>
        <v>3866400</v>
      </c>
    </row>
    <row r="185" spans="1:3">
      <c r="A185" s="679" t="s">
        <v>2745</v>
      </c>
      <c r="B185" s="684" t="s">
        <v>1506</v>
      </c>
      <c r="C185" s="680">
        <f t="shared" ref="C185:C190" si="21">C186</f>
        <v>80550</v>
      </c>
    </row>
    <row r="186" spans="1:3">
      <c r="A186" s="679" t="s">
        <v>2746</v>
      </c>
      <c r="B186" s="684" t="s">
        <v>2613</v>
      </c>
      <c r="C186" s="680">
        <f t="shared" si="21"/>
        <v>80550</v>
      </c>
    </row>
    <row r="187" spans="1:3">
      <c r="A187" s="679" t="s">
        <v>2747</v>
      </c>
      <c r="B187" s="684" t="s">
        <v>1502</v>
      </c>
      <c r="C187" s="680">
        <f t="shared" si="21"/>
        <v>80550</v>
      </c>
    </row>
    <row r="188" spans="1:3">
      <c r="A188" s="679" t="s">
        <v>4815</v>
      </c>
      <c r="B188" s="684" t="s">
        <v>2929</v>
      </c>
      <c r="C188" s="680">
        <f t="shared" si="21"/>
        <v>80550</v>
      </c>
    </row>
    <row r="189" spans="1:3" ht="27.6">
      <c r="A189" s="679" t="s">
        <v>4816</v>
      </c>
      <c r="B189" s="684" t="s">
        <v>2750</v>
      </c>
      <c r="C189" s="680">
        <f t="shared" si="21"/>
        <v>80550</v>
      </c>
    </row>
    <row r="190" spans="1:3">
      <c r="A190" s="679" t="s">
        <v>4817</v>
      </c>
      <c r="B190" s="684" t="s">
        <v>695</v>
      </c>
      <c r="C190" s="680">
        <f t="shared" si="21"/>
        <v>80550</v>
      </c>
    </row>
    <row r="191" spans="1:3">
      <c r="A191" s="681" t="s">
        <v>4818</v>
      </c>
      <c r="B191" s="685" t="s">
        <v>1507</v>
      </c>
      <c r="C191" s="682">
        <f>'C. OBJETO DEL GASTO'!AF34</f>
        <v>80550</v>
      </c>
    </row>
    <row r="192" spans="1:3">
      <c r="A192" s="679" t="s">
        <v>2753</v>
      </c>
      <c r="B192" s="684" t="s">
        <v>1508</v>
      </c>
      <c r="C192" s="680">
        <f t="shared" ref="C192:C197" si="22">C193</f>
        <v>483300</v>
      </c>
    </row>
    <row r="193" spans="1:3">
      <c r="A193" s="679" t="s">
        <v>2754</v>
      </c>
      <c r="B193" s="684" t="s">
        <v>2613</v>
      </c>
      <c r="C193" s="680">
        <f t="shared" si="22"/>
        <v>483300</v>
      </c>
    </row>
    <row r="194" spans="1:3">
      <c r="A194" s="679" t="s">
        <v>2755</v>
      </c>
      <c r="B194" s="684" t="s">
        <v>1502</v>
      </c>
      <c r="C194" s="680">
        <f t="shared" si="22"/>
        <v>483300</v>
      </c>
    </row>
    <row r="195" spans="1:3">
      <c r="A195" s="679" t="s">
        <v>4819</v>
      </c>
      <c r="B195" s="684" t="s">
        <v>2929</v>
      </c>
      <c r="C195" s="680">
        <f t="shared" si="22"/>
        <v>483300</v>
      </c>
    </row>
    <row r="196" spans="1:3" ht="27.6">
      <c r="A196" s="679" t="s">
        <v>4820</v>
      </c>
      <c r="B196" s="684" t="s">
        <v>2750</v>
      </c>
      <c r="C196" s="680">
        <f t="shared" si="22"/>
        <v>483300</v>
      </c>
    </row>
    <row r="197" spans="1:3">
      <c r="A197" s="679" t="s">
        <v>4821</v>
      </c>
      <c r="B197" s="684" t="s">
        <v>695</v>
      </c>
      <c r="C197" s="680">
        <f t="shared" si="22"/>
        <v>483300</v>
      </c>
    </row>
    <row r="198" spans="1:3">
      <c r="A198" s="681" t="s">
        <v>4822</v>
      </c>
      <c r="B198" s="685" t="s">
        <v>1509</v>
      </c>
      <c r="C198" s="682">
        <f>'C. OBJETO DEL GASTO'!AF35</f>
        <v>483300</v>
      </c>
    </row>
    <row r="199" spans="1:3">
      <c r="A199" s="679" t="s">
        <v>2760</v>
      </c>
      <c r="B199" s="684" t="s">
        <v>1510</v>
      </c>
      <c r="C199" s="680">
        <f t="shared" ref="C199:C204" si="23">C200</f>
        <v>1154947.6800000002</v>
      </c>
    </row>
    <row r="200" spans="1:3">
      <c r="A200" s="679" t="s">
        <v>2761</v>
      </c>
      <c r="B200" s="684" t="s">
        <v>2613</v>
      </c>
      <c r="C200" s="680">
        <f t="shared" si="23"/>
        <v>1154947.6800000002</v>
      </c>
    </row>
    <row r="201" spans="1:3">
      <c r="A201" s="679" t="s">
        <v>2762</v>
      </c>
      <c r="B201" s="684" t="s">
        <v>1502</v>
      </c>
      <c r="C201" s="680">
        <f t="shared" si="23"/>
        <v>1154947.6800000002</v>
      </c>
    </row>
    <row r="202" spans="1:3">
      <c r="A202" s="679" t="s">
        <v>4823</v>
      </c>
      <c r="B202" s="684" t="s">
        <v>2929</v>
      </c>
      <c r="C202" s="680">
        <f t="shared" si="23"/>
        <v>1154947.6800000002</v>
      </c>
    </row>
    <row r="203" spans="1:3" ht="27.6">
      <c r="A203" s="679" t="s">
        <v>4824</v>
      </c>
      <c r="B203" s="684" t="s">
        <v>2765</v>
      </c>
      <c r="C203" s="680">
        <f t="shared" si="23"/>
        <v>1154947.6800000002</v>
      </c>
    </row>
    <row r="204" spans="1:3">
      <c r="A204" s="679" t="s">
        <v>4825</v>
      </c>
      <c r="B204" s="684" t="s">
        <v>695</v>
      </c>
      <c r="C204" s="680">
        <f t="shared" si="23"/>
        <v>1154947.6800000002</v>
      </c>
    </row>
    <row r="205" spans="1:3">
      <c r="A205" s="681" t="s">
        <v>4826</v>
      </c>
      <c r="B205" s="685" t="s">
        <v>1511</v>
      </c>
      <c r="C205" s="682">
        <f>'C. OBJETO DEL GASTO'!AF41</f>
        <v>1154947.6800000002</v>
      </c>
    </row>
    <row r="206" spans="1:3" ht="27.6">
      <c r="A206" s="679" t="s">
        <v>3906</v>
      </c>
      <c r="B206" s="684" t="s">
        <v>3032</v>
      </c>
      <c r="C206" s="680">
        <f t="shared" ref="C206:C211" si="24">C207</f>
        <v>161970.73272</v>
      </c>
    </row>
    <row r="207" spans="1:3">
      <c r="A207" s="679" t="s">
        <v>3907</v>
      </c>
      <c r="B207" s="684" t="s">
        <v>1501</v>
      </c>
      <c r="C207" s="680">
        <f t="shared" si="24"/>
        <v>161970.73272</v>
      </c>
    </row>
    <row r="208" spans="1:3">
      <c r="A208" s="679" t="s">
        <v>3908</v>
      </c>
      <c r="B208" s="684" t="s">
        <v>1502</v>
      </c>
      <c r="C208" s="680">
        <f t="shared" si="24"/>
        <v>161970.73272</v>
      </c>
    </row>
    <row r="209" spans="1:3">
      <c r="A209" s="679" t="s">
        <v>3909</v>
      </c>
      <c r="B209" s="684" t="s">
        <v>2929</v>
      </c>
      <c r="C209" s="680">
        <f t="shared" si="24"/>
        <v>161970.73272</v>
      </c>
    </row>
    <row r="210" spans="1:3" ht="27.6">
      <c r="A210" s="689" t="s">
        <v>3910</v>
      </c>
      <c r="B210" s="684" t="s">
        <v>2765</v>
      </c>
      <c r="C210" s="680">
        <f t="shared" si="24"/>
        <v>161970.73272</v>
      </c>
    </row>
    <row r="211" spans="1:3">
      <c r="A211" s="679" t="s">
        <v>3911</v>
      </c>
      <c r="B211" s="684" t="s">
        <v>807</v>
      </c>
      <c r="C211" s="680">
        <f t="shared" si="24"/>
        <v>161970.73272</v>
      </c>
    </row>
    <row r="212" spans="1:3">
      <c r="A212" s="681" t="s">
        <v>3912</v>
      </c>
      <c r="B212" s="685" t="s">
        <v>90</v>
      </c>
      <c r="C212" s="682">
        <f>'C. OBJETO DEL GASTO'!AF100</f>
        <v>161970.73272</v>
      </c>
    </row>
    <row r="213" spans="1:3">
      <c r="A213" s="679" t="s">
        <v>2769</v>
      </c>
      <c r="B213" s="684" t="s">
        <v>1608</v>
      </c>
      <c r="C213" s="680">
        <f t="shared" ref="C213:C218" si="25">C214</f>
        <v>2000</v>
      </c>
    </row>
    <row r="214" spans="1:3">
      <c r="A214" s="679" t="s">
        <v>2770</v>
      </c>
      <c r="B214" s="684" t="s">
        <v>2613</v>
      </c>
      <c r="C214" s="680">
        <f t="shared" si="25"/>
        <v>2000</v>
      </c>
    </row>
    <row r="215" spans="1:3">
      <c r="A215" s="679" t="s">
        <v>2771</v>
      </c>
      <c r="B215" s="684" t="s">
        <v>1513</v>
      </c>
      <c r="C215" s="680">
        <f t="shared" si="25"/>
        <v>2000</v>
      </c>
    </row>
    <row r="216" spans="1:3">
      <c r="A216" s="679" t="s">
        <v>4827</v>
      </c>
      <c r="B216" s="684" t="s">
        <v>2929</v>
      </c>
      <c r="C216" s="680">
        <f t="shared" si="25"/>
        <v>2000</v>
      </c>
    </row>
    <row r="217" spans="1:3" ht="27.6">
      <c r="A217" s="679" t="s">
        <v>4828</v>
      </c>
      <c r="B217" s="684" t="s">
        <v>2774</v>
      </c>
      <c r="C217" s="680">
        <f t="shared" si="25"/>
        <v>2000</v>
      </c>
    </row>
    <row r="218" spans="1:3">
      <c r="A218" s="679" t="s">
        <v>4829</v>
      </c>
      <c r="B218" s="684" t="s">
        <v>695</v>
      </c>
      <c r="C218" s="680">
        <f t="shared" si="25"/>
        <v>2000</v>
      </c>
    </row>
    <row r="219" spans="1:3">
      <c r="A219" s="681" t="s">
        <v>4830</v>
      </c>
      <c r="B219" s="685" t="s">
        <v>1608</v>
      </c>
      <c r="C219" s="682">
        <f>'C. OBJETO DEL GASTO'!AF105</f>
        <v>2000</v>
      </c>
    </row>
    <row r="220" spans="1:3" ht="27.6">
      <c r="A220" s="679" t="s">
        <v>2777</v>
      </c>
      <c r="B220" s="684" t="s">
        <v>1560</v>
      </c>
      <c r="C220" s="680">
        <f t="shared" ref="C220:C225" si="26">C221</f>
        <v>2500</v>
      </c>
    </row>
    <row r="221" spans="1:3">
      <c r="A221" s="679" t="s">
        <v>2778</v>
      </c>
      <c r="B221" s="684" t="s">
        <v>2613</v>
      </c>
      <c r="C221" s="680">
        <f t="shared" si="26"/>
        <v>2500</v>
      </c>
    </row>
    <row r="222" spans="1:3">
      <c r="A222" s="679" t="s">
        <v>2779</v>
      </c>
      <c r="B222" s="684" t="s">
        <v>1513</v>
      </c>
      <c r="C222" s="680">
        <f t="shared" si="26"/>
        <v>2500</v>
      </c>
    </row>
    <row r="223" spans="1:3">
      <c r="A223" s="679" t="s">
        <v>4831</v>
      </c>
      <c r="B223" s="684" t="s">
        <v>2929</v>
      </c>
      <c r="C223" s="680">
        <f t="shared" si="26"/>
        <v>2500</v>
      </c>
    </row>
    <row r="224" spans="1:3" ht="27.6">
      <c r="A224" s="679" t="s">
        <v>4832</v>
      </c>
      <c r="B224" s="684" t="s">
        <v>2750</v>
      </c>
      <c r="C224" s="680">
        <f t="shared" si="26"/>
        <v>2500</v>
      </c>
    </row>
    <row r="225" spans="1:3">
      <c r="A225" s="679" t="s">
        <v>4833</v>
      </c>
      <c r="B225" s="684" t="s">
        <v>695</v>
      </c>
      <c r="C225" s="680">
        <f t="shared" si="26"/>
        <v>2500</v>
      </c>
    </row>
    <row r="226" spans="1:3" ht="27.6">
      <c r="A226" s="681" t="s">
        <v>4834</v>
      </c>
      <c r="B226" s="685" t="s">
        <v>1560</v>
      </c>
      <c r="C226" s="682">
        <f>'C. OBJETO DEL GASTO'!AF115</f>
        <v>2500</v>
      </c>
    </row>
    <row r="227" spans="1:3" ht="41.4">
      <c r="A227" s="679" t="s">
        <v>2786</v>
      </c>
      <c r="B227" s="684" t="s">
        <v>1512</v>
      </c>
      <c r="C227" s="680">
        <f t="shared" ref="C227:C232" si="27">C228</f>
        <v>1000000</v>
      </c>
    </row>
    <row r="228" spans="1:3">
      <c r="A228" s="679" t="s">
        <v>2787</v>
      </c>
      <c r="B228" s="684" t="s">
        <v>2613</v>
      </c>
      <c r="C228" s="680">
        <f t="shared" si="27"/>
        <v>1000000</v>
      </c>
    </row>
    <row r="229" spans="1:3">
      <c r="A229" s="679" t="s">
        <v>2788</v>
      </c>
      <c r="B229" s="684" t="s">
        <v>1513</v>
      </c>
      <c r="C229" s="680">
        <f t="shared" si="27"/>
        <v>1000000</v>
      </c>
    </row>
    <row r="230" spans="1:3">
      <c r="A230" s="679" t="s">
        <v>4835</v>
      </c>
      <c r="B230" s="684" t="s">
        <v>2929</v>
      </c>
      <c r="C230" s="680">
        <f t="shared" si="27"/>
        <v>1000000</v>
      </c>
    </row>
    <row r="231" spans="1:3" ht="27.6">
      <c r="A231" s="679" t="s">
        <v>4836</v>
      </c>
      <c r="B231" s="684" t="s">
        <v>2765</v>
      </c>
      <c r="C231" s="680">
        <f t="shared" si="27"/>
        <v>1000000</v>
      </c>
    </row>
    <row r="232" spans="1:3">
      <c r="A232" s="679" t="s">
        <v>4837</v>
      </c>
      <c r="B232" s="684" t="s">
        <v>695</v>
      </c>
      <c r="C232" s="680">
        <f t="shared" si="27"/>
        <v>1000000</v>
      </c>
    </row>
    <row r="233" spans="1:3" ht="41.4">
      <c r="A233" s="681" t="s">
        <v>4838</v>
      </c>
      <c r="B233" s="685" t="s">
        <v>1512</v>
      </c>
      <c r="C233" s="682">
        <f>'C. OBJETO DEL GASTO'!AF201</f>
        <v>1000000</v>
      </c>
    </row>
    <row r="234" spans="1:3">
      <c r="A234" s="679" t="s">
        <v>2793</v>
      </c>
      <c r="B234" s="684" t="s">
        <v>1705</v>
      </c>
      <c r="C234" s="680">
        <f t="shared" ref="C234:C239" si="28">C235</f>
        <v>462000</v>
      </c>
    </row>
    <row r="235" spans="1:3">
      <c r="A235" s="679" t="s">
        <v>2794</v>
      </c>
      <c r="B235" s="684" t="s">
        <v>2613</v>
      </c>
      <c r="C235" s="680">
        <f t="shared" si="28"/>
        <v>462000</v>
      </c>
    </row>
    <row r="236" spans="1:3">
      <c r="A236" s="679" t="s">
        <v>2795</v>
      </c>
      <c r="B236" s="684" t="s">
        <v>1513</v>
      </c>
      <c r="C236" s="680">
        <f t="shared" si="28"/>
        <v>462000</v>
      </c>
    </row>
    <row r="237" spans="1:3">
      <c r="A237" s="679" t="s">
        <v>4839</v>
      </c>
      <c r="B237" s="684" t="s">
        <v>2929</v>
      </c>
      <c r="C237" s="680">
        <f t="shared" si="28"/>
        <v>462000</v>
      </c>
    </row>
    <row r="238" spans="1:3" ht="27.6">
      <c r="A238" s="679" t="s">
        <v>4840</v>
      </c>
      <c r="B238" s="684" t="s">
        <v>2765</v>
      </c>
      <c r="C238" s="680">
        <f t="shared" si="28"/>
        <v>462000</v>
      </c>
    </row>
    <row r="239" spans="1:3">
      <c r="A239" s="679" t="s">
        <v>4841</v>
      </c>
      <c r="B239" s="684" t="s">
        <v>807</v>
      </c>
      <c r="C239" s="680">
        <f t="shared" si="28"/>
        <v>462000</v>
      </c>
    </row>
    <row r="240" spans="1:3">
      <c r="A240" s="681" t="s">
        <v>4842</v>
      </c>
      <c r="B240" s="685" t="s">
        <v>1705</v>
      </c>
      <c r="C240" s="682">
        <f>'C. OBJETO DEL GASTO'!AF207</f>
        <v>462000</v>
      </c>
    </row>
    <row r="241" spans="1:3">
      <c r="A241" s="679" t="s">
        <v>2800</v>
      </c>
      <c r="B241" s="684" t="s">
        <v>2238</v>
      </c>
      <c r="C241" s="680">
        <f>C242</f>
        <v>53000</v>
      </c>
    </row>
    <row r="242" spans="1:3">
      <c r="A242" s="679" t="s">
        <v>2801</v>
      </c>
      <c r="B242" s="684" t="s">
        <v>2613</v>
      </c>
      <c r="C242" s="680">
        <f>C243</f>
        <v>53000</v>
      </c>
    </row>
    <row r="243" spans="1:3">
      <c r="A243" s="679" t="s">
        <v>2802</v>
      </c>
      <c r="B243" s="684" t="s">
        <v>1513</v>
      </c>
      <c r="C243" s="680">
        <f>C244</f>
        <v>53000</v>
      </c>
    </row>
    <row r="244" spans="1:3">
      <c r="A244" s="679" t="s">
        <v>4843</v>
      </c>
      <c r="B244" s="684" t="s">
        <v>2929</v>
      </c>
      <c r="C244" s="680">
        <f>C245</f>
        <v>53000</v>
      </c>
    </row>
    <row r="245" spans="1:3" ht="27.6">
      <c r="A245" s="679" t="s">
        <v>4844</v>
      </c>
      <c r="B245" s="684" t="s">
        <v>2768</v>
      </c>
      <c r="C245" s="680">
        <f>C246</f>
        <v>53000</v>
      </c>
    </row>
    <row r="246" spans="1:3">
      <c r="A246" s="679" t="s">
        <v>4845</v>
      </c>
      <c r="B246" s="684" t="s">
        <v>695</v>
      </c>
      <c r="C246" s="680">
        <f>SUBTOTAL(9,C247:C248)</f>
        <v>53000</v>
      </c>
    </row>
    <row r="247" spans="1:3">
      <c r="A247" s="681" t="s">
        <v>4846</v>
      </c>
      <c r="B247" s="685" t="s">
        <v>2238</v>
      </c>
      <c r="C247" s="682">
        <f>'C. OBJETO DEL GASTO'!AF236</f>
        <v>13000</v>
      </c>
    </row>
    <row r="248" spans="1:3">
      <c r="A248" s="681" t="s">
        <v>4847</v>
      </c>
      <c r="B248" s="685" t="s">
        <v>2914</v>
      </c>
      <c r="C248" s="682">
        <f>'C. OBJETO DEL GASTO'!AF237</f>
        <v>40000</v>
      </c>
    </row>
    <row r="249" spans="1:3">
      <c r="A249" s="679" t="s">
        <v>2807</v>
      </c>
      <c r="B249" s="684" t="s">
        <v>1566</v>
      </c>
      <c r="C249" s="680">
        <f t="shared" ref="C249:C254" si="29">C250</f>
        <v>150000</v>
      </c>
    </row>
    <row r="250" spans="1:3">
      <c r="A250" s="679" t="s">
        <v>2808</v>
      </c>
      <c r="B250" s="684" t="s">
        <v>2613</v>
      </c>
      <c r="C250" s="680">
        <f t="shared" si="29"/>
        <v>150000</v>
      </c>
    </row>
    <row r="251" spans="1:3">
      <c r="A251" s="679" t="s">
        <v>2809</v>
      </c>
      <c r="B251" s="684" t="s">
        <v>1513</v>
      </c>
      <c r="C251" s="680">
        <f t="shared" si="29"/>
        <v>150000</v>
      </c>
    </row>
    <row r="252" spans="1:3">
      <c r="A252" s="679" t="s">
        <v>4848</v>
      </c>
      <c r="B252" s="684" t="s">
        <v>2929</v>
      </c>
      <c r="C252" s="680">
        <f t="shared" si="29"/>
        <v>150000</v>
      </c>
    </row>
    <row r="253" spans="1:3" ht="41.4">
      <c r="A253" s="679" t="s">
        <v>4849</v>
      </c>
      <c r="B253" s="684" t="s">
        <v>2784</v>
      </c>
      <c r="C253" s="680">
        <f t="shared" si="29"/>
        <v>150000</v>
      </c>
    </row>
    <row r="254" spans="1:3">
      <c r="A254" s="679" t="s">
        <v>4850</v>
      </c>
      <c r="B254" s="684" t="s">
        <v>695</v>
      </c>
      <c r="C254" s="680">
        <f t="shared" si="29"/>
        <v>150000</v>
      </c>
    </row>
    <row r="255" spans="1:3">
      <c r="A255" s="681" t="s">
        <v>4851</v>
      </c>
      <c r="B255" s="685" t="s">
        <v>1566</v>
      </c>
      <c r="C255" s="682">
        <f>'C. OBJETO DEL GASTO'!AF247</f>
        <v>150000</v>
      </c>
    </row>
    <row r="256" spans="1:3">
      <c r="A256" s="679" t="s">
        <v>2814</v>
      </c>
      <c r="B256" s="684" t="s">
        <v>2585</v>
      </c>
      <c r="C256" s="680">
        <f t="shared" ref="C256:C261" si="30">C257</f>
        <v>0</v>
      </c>
    </row>
    <row r="257" spans="1:3">
      <c r="A257" s="679" t="s">
        <v>2815</v>
      </c>
      <c r="B257" s="684" t="s">
        <v>2613</v>
      </c>
      <c r="C257" s="680">
        <f t="shared" si="30"/>
        <v>0</v>
      </c>
    </row>
    <row r="258" spans="1:3">
      <c r="A258" s="679" t="s">
        <v>2816</v>
      </c>
      <c r="B258" s="684" t="s">
        <v>1513</v>
      </c>
      <c r="C258" s="680">
        <f t="shared" si="30"/>
        <v>0</v>
      </c>
    </row>
    <row r="259" spans="1:3">
      <c r="A259" s="679" t="s">
        <v>4852</v>
      </c>
      <c r="B259" s="684" t="s">
        <v>2929</v>
      </c>
      <c r="C259" s="680">
        <f t="shared" si="30"/>
        <v>0</v>
      </c>
    </row>
    <row r="260" spans="1:3" ht="27.6">
      <c r="A260" s="679" t="s">
        <v>4853</v>
      </c>
      <c r="B260" s="684" t="s">
        <v>2768</v>
      </c>
      <c r="C260" s="680">
        <f t="shared" si="30"/>
        <v>0</v>
      </c>
    </row>
    <row r="261" spans="1:3">
      <c r="A261" s="679" t="s">
        <v>4854</v>
      </c>
      <c r="B261" s="684" t="s">
        <v>695</v>
      </c>
      <c r="C261" s="680">
        <f t="shared" si="30"/>
        <v>0</v>
      </c>
    </row>
    <row r="262" spans="1:3">
      <c r="A262" s="681" t="s">
        <v>4855</v>
      </c>
      <c r="B262" s="685" t="s">
        <v>2585</v>
      </c>
      <c r="C262" s="682">
        <f>'C. OBJETO DEL GASTO'!AF248</f>
        <v>0</v>
      </c>
    </row>
    <row r="263" spans="1:3">
      <c r="A263" s="679" t="s">
        <v>2821</v>
      </c>
      <c r="B263" s="684" t="s">
        <v>2245</v>
      </c>
      <c r="C263" s="680">
        <f t="shared" ref="C263:C268" si="31">C264</f>
        <v>5000</v>
      </c>
    </row>
    <row r="264" spans="1:3">
      <c r="A264" s="679" t="s">
        <v>2822</v>
      </c>
      <c r="B264" s="684" t="s">
        <v>2613</v>
      </c>
      <c r="C264" s="680">
        <f t="shared" si="31"/>
        <v>5000</v>
      </c>
    </row>
    <row r="265" spans="1:3">
      <c r="A265" s="679" t="s">
        <v>2823</v>
      </c>
      <c r="B265" s="684" t="s">
        <v>1513</v>
      </c>
      <c r="C265" s="680">
        <f t="shared" si="31"/>
        <v>5000</v>
      </c>
    </row>
    <row r="266" spans="1:3">
      <c r="A266" s="679" t="s">
        <v>4856</v>
      </c>
      <c r="B266" s="684" t="s">
        <v>2929</v>
      </c>
      <c r="C266" s="680">
        <f t="shared" si="31"/>
        <v>5000</v>
      </c>
    </row>
    <row r="267" spans="1:3" ht="27.6">
      <c r="A267" s="679" t="s">
        <v>4857</v>
      </c>
      <c r="B267" s="684" t="s">
        <v>2774</v>
      </c>
      <c r="C267" s="680">
        <f t="shared" si="31"/>
        <v>5000</v>
      </c>
    </row>
    <row r="268" spans="1:3">
      <c r="A268" s="679" t="s">
        <v>4858</v>
      </c>
      <c r="B268" s="684" t="s">
        <v>695</v>
      </c>
      <c r="C268" s="680">
        <f t="shared" si="31"/>
        <v>5000</v>
      </c>
    </row>
    <row r="269" spans="1:3">
      <c r="A269" s="681" t="s">
        <v>4859</v>
      </c>
      <c r="B269" s="685" t="s">
        <v>2245</v>
      </c>
      <c r="C269" s="682">
        <f>'C. OBJETO DEL GASTO'!AF254</f>
        <v>5000</v>
      </c>
    </row>
    <row r="270" spans="1:3" ht="27.6">
      <c r="A270" s="679" t="s">
        <v>2828</v>
      </c>
      <c r="B270" s="684" t="s">
        <v>2255</v>
      </c>
      <c r="C270" s="680">
        <f t="shared" ref="C270:C275" si="32">C271</f>
        <v>150000</v>
      </c>
    </row>
    <row r="271" spans="1:3">
      <c r="A271" s="679" t="s">
        <v>2829</v>
      </c>
      <c r="B271" s="684" t="s">
        <v>2613</v>
      </c>
      <c r="C271" s="680">
        <f t="shared" si="32"/>
        <v>150000</v>
      </c>
    </row>
    <row r="272" spans="1:3">
      <c r="A272" s="679" t="s">
        <v>2830</v>
      </c>
      <c r="B272" s="684" t="s">
        <v>1513</v>
      </c>
      <c r="C272" s="680">
        <f t="shared" si="32"/>
        <v>150000</v>
      </c>
    </row>
    <row r="273" spans="1:3">
      <c r="A273" s="679" t="s">
        <v>4860</v>
      </c>
      <c r="B273" s="684" t="s">
        <v>2929</v>
      </c>
      <c r="C273" s="680">
        <f t="shared" si="32"/>
        <v>150000</v>
      </c>
    </row>
    <row r="274" spans="1:3" ht="27.6">
      <c r="A274" s="679" t="s">
        <v>4861</v>
      </c>
      <c r="B274" s="684" t="s">
        <v>2742</v>
      </c>
      <c r="C274" s="680">
        <f t="shared" si="32"/>
        <v>150000</v>
      </c>
    </row>
    <row r="275" spans="1:3">
      <c r="A275" s="679" t="s">
        <v>4862</v>
      </c>
      <c r="B275" s="684" t="s">
        <v>695</v>
      </c>
      <c r="C275" s="680">
        <f t="shared" si="32"/>
        <v>150000</v>
      </c>
    </row>
    <row r="276" spans="1:3" ht="27.6">
      <c r="A276" s="681" t="s">
        <v>4863</v>
      </c>
      <c r="B276" s="685" t="s">
        <v>2255</v>
      </c>
      <c r="C276" s="682">
        <f>'C. OBJETO DEL GASTO'!AF353</f>
        <v>150000</v>
      </c>
    </row>
    <row r="277" spans="1:3" ht="27.6">
      <c r="A277" s="679" t="s">
        <v>2835</v>
      </c>
      <c r="B277" s="684" t="s">
        <v>1659</v>
      </c>
      <c r="C277" s="680">
        <f t="shared" ref="C277:C282" si="33">C278</f>
        <v>100000</v>
      </c>
    </row>
    <row r="278" spans="1:3">
      <c r="A278" s="679" t="s">
        <v>2836</v>
      </c>
      <c r="B278" s="684" t="s">
        <v>2613</v>
      </c>
      <c r="C278" s="680">
        <f t="shared" si="33"/>
        <v>100000</v>
      </c>
    </row>
    <row r="279" spans="1:3">
      <c r="A279" s="679" t="s">
        <v>2837</v>
      </c>
      <c r="B279" s="684" t="s">
        <v>1513</v>
      </c>
      <c r="C279" s="680">
        <f t="shared" si="33"/>
        <v>100000</v>
      </c>
    </row>
    <row r="280" spans="1:3">
      <c r="A280" s="679" t="s">
        <v>4864</v>
      </c>
      <c r="B280" s="684" t="s">
        <v>2929</v>
      </c>
      <c r="C280" s="680">
        <f t="shared" si="33"/>
        <v>100000</v>
      </c>
    </row>
    <row r="281" spans="1:3" ht="27.6">
      <c r="A281" s="679" t="s">
        <v>4865</v>
      </c>
      <c r="B281" s="684" t="s">
        <v>2785</v>
      </c>
      <c r="C281" s="680">
        <f t="shared" si="33"/>
        <v>100000</v>
      </c>
    </row>
    <row r="282" spans="1:3">
      <c r="A282" s="679" t="s">
        <v>4866</v>
      </c>
      <c r="B282" s="684" t="s">
        <v>695</v>
      </c>
      <c r="C282" s="680">
        <f t="shared" si="33"/>
        <v>100000</v>
      </c>
    </row>
    <row r="283" spans="1:3" ht="27.6">
      <c r="A283" s="681" t="s">
        <v>4867</v>
      </c>
      <c r="B283" s="685" t="s">
        <v>1659</v>
      </c>
      <c r="C283" s="682">
        <f>'C. OBJETO DEL GASTO'!AF406</f>
        <v>100000</v>
      </c>
    </row>
    <row r="284" spans="1:3">
      <c r="A284" s="679" t="s">
        <v>2842</v>
      </c>
      <c r="B284" s="684" t="s">
        <v>2843</v>
      </c>
      <c r="C284" s="680">
        <f t="shared" ref="C284:C289" si="34">C285</f>
        <v>90000</v>
      </c>
    </row>
    <row r="285" spans="1:3">
      <c r="A285" s="679" t="s">
        <v>2844</v>
      </c>
      <c r="B285" s="684" t="s">
        <v>2845</v>
      </c>
      <c r="C285" s="680">
        <f t="shared" si="34"/>
        <v>90000</v>
      </c>
    </row>
    <row r="286" spans="1:3">
      <c r="A286" s="679" t="s">
        <v>2846</v>
      </c>
      <c r="B286" s="684" t="s">
        <v>1513</v>
      </c>
      <c r="C286" s="680">
        <f t="shared" si="34"/>
        <v>90000</v>
      </c>
    </row>
    <row r="287" spans="1:3">
      <c r="A287" s="679" t="s">
        <v>4868</v>
      </c>
      <c r="B287" s="684" t="s">
        <v>2929</v>
      </c>
      <c r="C287" s="680">
        <f t="shared" si="34"/>
        <v>90000</v>
      </c>
    </row>
    <row r="288" spans="1:3" ht="27.6">
      <c r="A288" s="679" t="s">
        <v>4869</v>
      </c>
      <c r="B288" s="684" t="s">
        <v>2742</v>
      </c>
      <c r="C288" s="680">
        <f t="shared" si="34"/>
        <v>90000</v>
      </c>
    </row>
    <row r="289" spans="1:3">
      <c r="A289" s="679" t="s">
        <v>4870</v>
      </c>
      <c r="B289" s="684" t="s">
        <v>695</v>
      </c>
      <c r="C289" s="680">
        <f t="shared" si="34"/>
        <v>90000</v>
      </c>
    </row>
    <row r="290" spans="1:3">
      <c r="A290" s="681" t="s">
        <v>4871</v>
      </c>
      <c r="B290" s="685" t="s">
        <v>2843</v>
      </c>
      <c r="C290" s="682">
        <f>'C. OBJETO DEL GASTO'!AF442</f>
        <v>90000</v>
      </c>
    </row>
    <row r="291" spans="1:3" ht="27.6">
      <c r="A291" s="679" t="s">
        <v>2851</v>
      </c>
      <c r="B291" s="684" t="s">
        <v>1877</v>
      </c>
      <c r="C291" s="680">
        <f t="shared" ref="C291:C296" si="35">C292</f>
        <v>200000</v>
      </c>
    </row>
    <row r="292" spans="1:3">
      <c r="A292" s="679" t="s">
        <v>2852</v>
      </c>
      <c r="B292" s="684" t="s">
        <v>2613</v>
      </c>
      <c r="C292" s="680">
        <f t="shared" si="35"/>
        <v>200000</v>
      </c>
    </row>
    <row r="293" spans="1:3">
      <c r="A293" s="679" t="s">
        <v>2853</v>
      </c>
      <c r="B293" s="684" t="s">
        <v>1878</v>
      </c>
      <c r="C293" s="680">
        <f t="shared" si="35"/>
        <v>200000</v>
      </c>
    </row>
    <row r="294" spans="1:3">
      <c r="A294" s="679" t="s">
        <v>4872</v>
      </c>
      <c r="B294" s="684" t="s">
        <v>2929</v>
      </c>
      <c r="C294" s="680">
        <f t="shared" si="35"/>
        <v>200000</v>
      </c>
    </row>
    <row r="295" spans="1:3" ht="41.4">
      <c r="A295" s="679" t="s">
        <v>4873</v>
      </c>
      <c r="B295" s="684" t="s">
        <v>2784</v>
      </c>
      <c r="C295" s="680">
        <f t="shared" si="35"/>
        <v>200000</v>
      </c>
    </row>
    <row r="296" spans="1:3">
      <c r="A296" s="679" t="s">
        <v>4874</v>
      </c>
      <c r="B296" s="684" t="s">
        <v>695</v>
      </c>
      <c r="C296" s="680">
        <f t="shared" si="35"/>
        <v>200000</v>
      </c>
    </row>
    <row r="297" spans="1:3" ht="27.6">
      <c r="A297" s="681" t="s">
        <v>4875</v>
      </c>
      <c r="B297" s="685" t="s">
        <v>1877</v>
      </c>
      <c r="C297" s="682">
        <f>'C. OBJETO DEL GASTO'!AF503</f>
        <v>200000</v>
      </c>
    </row>
    <row r="298" spans="1:3">
      <c r="A298" s="704" t="s">
        <v>2856</v>
      </c>
      <c r="B298" s="705" t="s">
        <v>1568</v>
      </c>
      <c r="C298" s="691">
        <f>C299+C306</f>
        <v>150000</v>
      </c>
    </row>
    <row r="299" spans="1:3" ht="27.6">
      <c r="A299" s="679" t="s">
        <v>3919</v>
      </c>
      <c r="B299" s="684" t="s">
        <v>3918</v>
      </c>
      <c r="C299" s="680">
        <f t="shared" ref="C299:C304" si="36">C300</f>
        <v>0</v>
      </c>
    </row>
    <row r="300" spans="1:3">
      <c r="A300" s="679" t="s">
        <v>3920</v>
      </c>
      <c r="B300" s="684" t="s">
        <v>2613</v>
      </c>
      <c r="C300" s="680">
        <f t="shared" si="36"/>
        <v>0</v>
      </c>
    </row>
    <row r="301" spans="1:3">
      <c r="A301" s="679" t="s">
        <v>3921</v>
      </c>
      <c r="B301" s="684" t="s">
        <v>3922</v>
      </c>
      <c r="C301" s="680">
        <f t="shared" si="36"/>
        <v>0</v>
      </c>
    </row>
    <row r="302" spans="1:3">
      <c r="A302" s="679" t="s">
        <v>4876</v>
      </c>
      <c r="B302" s="684" t="s">
        <v>2929</v>
      </c>
      <c r="C302" s="680">
        <f t="shared" si="36"/>
        <v>0</v>
      </c>
    </row>
    <row r="303" spans="1:3" ht="27.6">
      <c r="A303" s="679" t="s">
        <v>4877</v>
      </c>
      <c r="B303" s="684" t="s">
        <v>2765</v>
      </c>
      <c r="C303" s="680">
        <f t="shared" si="36"/>
        <v>0</v>
      </c>
    </row>
    <row r="304" spans="1:3">
      <c r="A304" s="679" t="s">
        <v>4878</v>
      </c>
      <c r="B304" s="684" t="s">
        <v>695</v>
      </c>
      <c r="C304" s="680">
        <f t="shared" si="36"/>
        <v>0</v>
      </c>
    </row>
    <row r="305" spans="1:3" ht="27.6">
      <c r="A305" s="681" t="s">
        <v>4879</v>
      </c>
      <c r="B305" s="685" t="s">
        <v>3918</v>
      </c>
      <c r="C305" s="682">
        <f>'C. OBJETO DEL GASTO'!AF587</f>
        <v>0</v>
      </c>
    </row>
    <row r="306" spans="1:3">
      <c r="A306" s="679" t="s">
        <v>3923</v>
      </c>
      <c r="B306" s="684" t="s">
        <v>2922</v>
      </c>
      <c r="C306" s="680">
        <f t="shared" ref="C306:C311" si="37">C307</f>
        <v>150000</v>
      </c>
    </row>
    <row r="307" spans="1:3">
      <c r="A307" s="679" t="s">
        <v>3924</v>
      </c>
      <c r="B307" s="684" t="s">
        <v>2613</v>
      </c>
      <c r="C307" s="680">
        <f t="shared" si="37"/>
        <v>150000</v>
      </c>
    </row>
    <row r="308" spans="1:3">
      <c r="A308" s="679" t="s">
        <v>3925</v>
      </c>
      <c r="B308" s="684" t="s">
        <v>1569</v>
      </c>
      <c r="C308" s="680">
        <f t="shared" si="37"/>
        <v>150000</v>
      </c>
    </row>
    <row r="309" spans="1:3">
      <c r="A309" s="679" t="s">
        <v>4880</v>
      </c>
      <c r="B309" s="684" t="s">
        <v>2929</v>
      </c>
      <c r="C309" s="680">
        <f t="shared" si="37"/>
        <v>150000</v>
      </c>
    </row>
    <row r="310" spans="1:3" ht="41.4">
      <c r="A310" s="679" t="s">
        <v>4881</v>
      </c>
      <c r="B310" s="684" t="s">
        <v>2784</v>
      </c>
      <c r="C310" s="680">
        <f t="shared" si="37"/>
        <v>150000</v>
      </c>
    </row>
    <row r="311" spans="1:3">
      <c r="A311" s="679" t="s">
        <v>4882</v>
      </c>
      <c r="B311" s="684" t="s">
        <v>695</v>
      </c>
      <c r="C311" s="680">
        <f t="shared" si="37"/>
        <v>150000</v>
      </c>
    </row>
    <row r="312" spans="1:3">
      <c r="A312" s="681" t="s">
        <v>4883</v>
      </c>
      <c r="B312" s="685" t="s">
        <v>2922</v>
      </c>
      <c r="C312" s="682">
        <f>'C. OBJETO DEL GASTO'!AF613</f>
        <v>150000</v>
      </c>
    </row>
    <row r="313" spans="1:3">
      <c r="A313" s="689" t="s">
        <v>3930</v>
      </c>
      <c r="B313" s="689" t="s">
        <v>2115</v>
      </c>
      <c r="C313" s="680">
        <f t="shared" ref="C313:C323" si="38">C314</f>
        <v>324453.94</v>
      </c>
    </row>
    <row r="314" spans="1:3">
      <c r="A314" s="687" t="s">
        <v>3931</v>
      </c>
      <c r="B314" s="687" t="s">
        <v>2117</v>
      </c>
      <c r="C314" s="680">
        <f t="shared" si="38"/>
        <v>324453.94</v>
      </c>
    </row>
    <row r="315" spans="1:3">
      <c r="A315" s="687" t="s">
        <v>3932</v>
      </c>
      <c r="B315" s="687" t="s">
        <v>1568</v>
      </c>
      <c r="C315" s="680">
        <f t="shared" si="38"/>
        <v>324453.94</v>
      </c>
    </row>
    <row r="316" spans="1:3">
      <c r="A316" s="687" t="s">
        <v>3933</v>
      </c>
      <c r="B316" s="687" t="s">
        <v>2120</v>
      </c>
      <c r="C316" s="680">
        <f t="shared" si="38"/>
        <v>324453.94</v>
      </c>
    </row>
    <row r="317" spans="1:3">
      <c r="A317" s="687" t="s">
        <v>3934</v>
      </c>
      <c r="B317" s="684" t="s">
        <v>2613</v>
      </c>
      <c r="C317" s="680">
        <f t="shared" si="38"/>
        <v>324453.94</v>
      </c>
    </row>
    <row r="318" spans="1:3">
      <c r="A318" s="687" t="s">
        <v>3935</v>
      </c>
      <c r="B318" s="687" t="s">
        <v>2123</v>
      </c>
      <c r="C318" s="680">
        <f t="shared" si="38"/>
        <v>324453.94</v>
      </c>
    </row>
    <row r="319" spans="1:3">
      <c r="A319" s="687" t="s">
        <v>4884</v>
      </c>
      <c r="B319" s="687" t="s">
        <v>2929</v>
      </c>
      <c r="C319" s="680">
        <f t="shared" si="38"/>
        <v>324453.94</v>
      </c>
    </row>
    <row r="320" spans="1:3">
      <c r="A320" s="687" t="s">
        <v>5054</v>
      </c>
      <c r="B320" s="687" t="s">
        <v>2124</v>
      </c>
      <c r="C320" s="680">
        <f t="shared" si="38"/>
        <v>324453.94</v>
      </c>
    </row>
    <row r="321" spans="1:3">
      <c r="A321" s="687" t="s">
        <v>5055</v>
      </c>
      <c r="B321" s="684" t="s">
        <v>695</v>
      </c>
      <c r="C321" s="680">
        <f t="shared" si="38"/>
        <v>324453.94</v>
      </c>
    </row>
    <row r="322" spans="1:3">
      <c r="A322" s="687" t="s">
        <v>5056</v>
      </c>
      <c r="B322" s="687" t="s">
        <v>1250</v>
      </c>
      <c r="C322" s="680">
        <f t="shared" si="38"/>
        <v>324453.94</v>
      </c>
    </row>
    <row r="323" spans="1:3">
      <c r="A323" s="687" t="s">
        <v>5057</v>
      </c>
      <c r="B323" s="687" t="s">
        <v>2125</v>
      </c>
      <c r="C323" s="680">
        <f t="shared" si="38"/>
        <v>324453.94</v>
      </c>
    </row>
    <row r="324" spans="1:3" ht="27.6">
      <c r="A324" s="688" t="s">
        <v>5058</v>
      </c>
      <c r="B324" s="688" t="s">
        <v>3939</v>
      </c>
      <c r="C324" s="682">
        <f>'C. OBJETO DEL GASTO'!AF691</f>
        <v>324453.94</v>
      </c>
    </row>
    <row r="325" spans="1:3">
      <c r="A325" s="700" t="s">
        <v>2857</v>
      </c>
      <c r="B325" s="701" t="s">
        <v>2858</v>
      </c>
      <c r="C325" s="702">
        <f>C326</f>
        <v>1125927.36552</v>
      </c>
    </row>
    <row r="326" spans="1:3">
      <c r="A326" s="679" t="s">
        <v>2859</v>
      </c>
      <c r="B326" s="684" t="s">
        <v>2608</v>
      </c>
      <c r="C326" s="680">
        <f>C327</f>
        <v>1125927.36552</v>
      </c>
    </row>
    <row r="327" spans="1:3">
      <c r="A327" s="679" t="s">
        <v>2860</v>
      </c>
      <c r="B327" s="684" t="s">
        <v>2117</v>
      </c>
      <c r="C327" s="680">
        <f>C328+C428</f>
        <v>1125927.36552</v>
      </c>
    </row>
    <row r="328" spans="1:3">
      <c r="A328" s="703" t="s">
        <v>2861</v>
      </c>
      <c r="B328" s="697" t="s">
        <v>807</v>
      </c>
      <c r="C328" s="692">
        <f>C329+C336+C343+C350+C357+C364+C371+C378+C385+C392+C399+C406+C414+C421</f>
        <v>1055927.36552</v>
      </c>
    </row>
    <row r="329" spans="1:3">
      <c r="A329" s="679" t="s">
        <v>2862</v>
      </c>
      <c r="B329" s="684" t="s">
        <v>1558</v>
      </c>
      <c r="C329" s="680">
        <f t="shared" ref="C329:C334" si="39">C330</f>
        <v>468000</v>
      </c>
    </row>
    <row r="330" spans="1:3">
      <c r="A330" s="679" t="s">
        <v>2863</v>
      </c>
      <c r="B330" s="684" t="s">
        <v>2613</v>
      </c>
      <c r="C330" s="680">
        <f t="shared" si="39"/>
        <v>468000</v>
      </c>
    </row>
    <row r="331" spans="1:3">
      <c r="A331" s="679" t="s">
        <v>2864</v>
      </c>
      <c r="B331" s="684" t="s">
        <v>1502</v>
      </c>
      <c r="C331" s="680">
        <f t="shared" si="39"/>
        <v>468000</v>
      </c>
    </row>
    <row r="332" spans="1:3">
      <c r="A332" s="679" t="s">
        <v>4885</v>
      </c>
      <c r="B332" s="684" t="s">
        <v>2929</v>
      </c>
      <c r="C332" s="680">
        <f t="shared" si="39"/>
        <v>468000</v>
      </c>
    </row>
    <row r="333" spans="1:3">
      <c r="A333" s="679" t="s">
        <v>4886</v>
      </c>
      <c r="B333" s="684" t="s">
        <v>2867</v>
      </c>
      <c r="C333" s="680">
        <f t="shared" si="39"/>
        <v>468000</v>
      </c>
    </row>
    <row r="334" spans="1:3">
      <c r="A334" s="679" t="s">
        <v>4887</v>
      </c>
      <c r="B334" s="684" t="s">
        <v>695</v>
      </c>
      <c r="C334" s="680">
        <f t="shared" si="39"/>
        <v>468000</v>
      </c>
    </row>
    <row r="335" spans="1:3">
      <c r="A335" s="681" t="s">
        <v>4888</v>
      </c>
      <c r="B335" s="685" t="s">
        <v>1505</v>
      </c>
      <c r="C335" s="682">
        <f>'C. OBJETO DEL GASTO'!AH17</f>
        <v>468000</v>
      </c>
    </row>
    <row r="336" spans="1:3">
      <c r="A336" s="679" t="s">
        <v>2870</v>
      </c>
      <c r="B336" s="684" t="s">
        <v>1506</v>
      </c>
      <c r="C336" s="680">
        <f t="shared" ref="C336:C341" si="40">C337</f>
        <v>9750</v>
      </c>
    </row>
    <row r="337" spans="1:3">
      <c r="A337" s="679" t="s">
        <v>2871</v>
      </c>
      <c r="B337" s="684" t="s">
        <v>2613</v>
      </c>
      <c r="C337" s="680">
        <f t="shared" si="40"/>
        <v>9750</v>
      </c>
    </row>
    <row r="338" spans="1:3">
      <c r="A338" s="679" t="s">
        <v>2872</v>
      </c>
      <c r="B338" s="684" t="s">
        <v>1502</v>
      </c>
      <c r="C338" s="680">
        <f t="shared" si="40"/>
        <v>9750</v>
      </c>
    </row>
    <row r="339" spans="1:3">
      <c r="A339" s="679" t="s">
        <v>4889</v>
      </c>
      <c r="B339" s="684" t="s">
        <v>2929</v>
      </c>
      <c r="C339" s="680">
        <f t="shared" si="40"/>
        <v>9750</v>
      </c>
    </row>
    <row r="340" spans="1:3">
      <c r="A340" s="679" t="s">
        <v>4890</v>
      </c>
      <c r="B340" s="684" t="s">
        <v>2875</v>
      </c>
      <c r="C340" s="680">
        <f t="shared" si="40"/>
        <v>9750</v>
      </c>
    </row>
    <row r="341" spans="1:3">
      <c r="A341" s="679" t="s">
        <v>4891</v>
      </c>
      <c r="B341" s="684" t="s">
        <v>695</v>
      </c>
      <c r="C341" s="680">
        <f t="shared" si="40"/>
        <v>9750</v>
      </c>
    </row>
    <row r="342" spans="1:3">
      <c r="A342" s="681" t="s">
        <v>4892</v>
      </c>
      <c r="B342" s="685" t="s">
        <v>1507</v>
      </c>
      <c r="C342" s="682">
        <f>'C. OBJETO DEL GASTO'!AH34</f>
        <v>9750</v>
      </c>
    </row>
    <row r="343" spans="1:3">
      <c r="A343" s="679" t="s">
        <v>2878</v>
      </c>
      <c r="B343" s="684" t="s">
        <v>1508</v>
      </c>
      <c r="C343" s="680">
        <f t="shared" ref="C343:C348" si="41">C344</f>
        <v>58500</v>
      </c>
    </row>
    <row r="344" spans="1:3">
      <c r="A344" s="679" t="s">
        <v>2879</v>
      </c>
      <c r="B344" s="684" t="s">
        <v>2613</v>
      </c>
      <c r="C344" s="680">
        <f t="shared" si="41"/>
        <v>58500</v>
      </c>
    </row>
    <row r="345" spans="1:3">
      <c r="A345" s="679" t="s">
        <v>2880</v>
      </c>
      <c r="B345" s="684" t="s">
        <v>1502</v>
      </c>
      <c r="C345" s="680">
        <f t="shared" si="41"/>
        <v>58500</v>
      </c>
    </row>
    <row r="346" spans="1:3">
      <c r="A346" s="679" t="s">
        <v>4893</v>
      </c>
      <c r="B346" s="684" t="s">
        <v>2929</v>
      </c>
      <c r="C346" s="680">
        <f t="shared" si="41"/>
        <v>58500</v>
      </c>
    </row>
    <row r="347" spans="1:3">
      <c r="A347" s="679" t="s">
        <v>4894</v>
      </c>
      <c r="B347" s="684" t="s">
        <v>2883</v>
      </c>
      <c r="C347" s="680">
        <f t="shared" si="41"/>
        <v>58500</v>
      </c>
    </row>
    <row r="348" spans="1:3">
      <c r="A348" s="679" t="s">
        <v>4895</v>
      </c>
      <c r="B348" s="684" t="s">
        <v>695</v>
      </c>
      <c r="C348" s="680">
        <f t="shared" si="41"/>
        <v>58500</v>
      </c>
    </row>
    <row r="349" spans="1:3">
      <c r="A349" s="681" t="s">
        <v>4896</v>
      </c>
      <c r="B349" s="685" t="s">
        <v>1509</v>
      </c>
      <c r="C349" s="682">
        <f>'C. OBJETO DEL GASTO'!AH35</f>
        <v>58500</v>
      </c>
    </row>
    <row r="350" spans="1:3">
      <c r="A350" s="679" t="s">
        <v>2886</v>
      </c>
      <c r="B350" s="684" t="s">
        <v>1510</v>
      </c>
      <c r="C350" s="680">
        <f t="shared" ref="C350:C355" si="42">C351</f>
        <v>49490.880000000005</v>
      </c>
    </row>
    <row r="351" spans="1:3">
      <c r="A351" s="679" t="s">
        <v>2887</v>
      </c>
      <c r="B351" s="684" t="s">
        <v>2613</v>
      </c>
      <c r="C351" s="680">
        <f t="shared" si="42"/>
        <v>49490.880000000005</v>
      </c>
    </row>
    <row r="352" spans="1:3">
      <c r="A352" s="679" t="s">
        <v>2888</v>
      </c>
      <c r="B352" s="684" t="s">
        <v>1502</v>
      </c>
      <c r="C352" s="680">
        <f t="shared" si="42"/>
        <v>49490.880000000005</v>
      </c>
    </row>
    <row r="353" spans="1:3">
      <c r="A353" s="679" t="s">
        <v>4897</v>
      </c>
      <c r="B353" s="684" t="s">
        <v>2929</v>
      </c>
      <c r="C353" s="680">
        <f t="shared" si="42"/>
        <v>49490.880000000005</v>
      </c>
    </row>
    <row r="354" spans="1:3">
      <c r="A354" s="679" t="s">
        <v>4898</v>
      </c>
      <c r="B354" s="684" t="s">
        <v>2891</v>
      </c>
      <c r="C354" s="680">
        <f t="shared" si="42"/>
        <v>49490.880000000005</v>
      </c>
    </row>
    <row r="355" spans="1:3">
      <c r="A355" s="679" t="s">
        <v>4899</v>
      </c>
      <c r="B355" s="684" t="s">
        <v>695</v>
      </c>
      <c r="C355" s="680">
        <f t="shared" si="42"/>
        <v>49490.880000000005</v>
      </c>
    </row>
    <row r="356" spans="1:3">
      <c r="A356" s="681" t="s">
        <v>4900</v>
      </c>
      <c r="B356" s="685" t="s">
        <v>1511</v>
      </c>
      <c r="C356" s="682">
        <f>'C. OBJETO DEL GASTO'!AH41</f>
        <v>49490.880000000005</v>
      </c>
    </row>
    <row r="357" spans="1:3" ht="27.6">
      <c r="A357" s="679" t="s">
        <v>3992</v>
      </c>
      <c r="B357" s="684" t="s">
        <v>3032</v>
      </c>
      <c r="C357" s="680">
        <f t="shared" ref="C357:C362" si="43">C358</f>
        <v>16986.485520000002</v>
      </c>
    </row>
    <row r="358" spans="1:3">
      <c r="A358" s="679" t="s">
        <v>3993</v>
      </c>
      <c r="B358" s="684" t="s">
        <v>1501</v>
      </c>
      <c r="C358" s="680">
        <f t="shared" si="43"/>
        <v>16986.485520000002</v>
      </c>
    </row>
    <row r="359" spans="1:3">
      <c r="A359" s="679" t="s">
        <v>3994</v>
      </c>
      <c r="B359" s="684" t="s">
        <v>1502</v>
      </c>
      <c r="C359" s="680">
        <f t="shared" si="43"/>
        <v>16986.485520000002</v>
      </c>
    </row>
    <row r="360" spans="1:3">
      <c r="A360" s="679" t="s">
        <v>3995</v>
      </c>
      <c r="B360" s="684" t="s">
        <v>2929</v>
      </c>
      <c r="C360" s="680">
        <f t="shared" si="43"/>
        <v>16986.485520000002</v>
      </c>
    </row>
    <row r="361" spans="1:3">
      <c r="A361" s="689" t="s">
        <v>3996</v>
      </c>
      <c r="B361" s="684" t="s">
        <v>2891</v>
      </c>
      <c r="C361" s="680">
        <f t="shared" si="43"/>
        <v>16986.485520000002</v>
      </c>
    </row>
    <row r="362" spans="1:3">
      <c r="A362" s="679" t="s">
        <v>3997</v>
      </c>
      <c r="B362" s="684" t="s">
        <v>807</v>
      </c>
      <c r="C362" s="680">
        <f t="shared" si="43"/>
        <v>16986.485520000002</v>
      </c>
    </row>
    <row r="363" spans="1:3">
      <c r="A363" s="681" t="s">
        <v>3998</v>
      </c>
      <c r="B363" s="685" t="s">
        <v>90</v>
      </c>
      <c r="C363" s="682">
        <f>'C. OBJETO DEL GASTO'!AH100</f>
        <v>16986.485520000002</v>
      </c>
    </row>
    <row r="364" spans="1:3">
      <c r="A364" s="679" t="s">
        <v>3999</v>
      </c>
      <c r="B364" s="684" t="s">
        <v>1608</v>
      </c>
      <c r="C364" s="680">
        <f t="shared" ref="C364:C369" si="44">C365</f>
        <v>2000</v>
      </c>
    </row>
    <row r="365" spans="1:3">
      <c r="A365" s="679" t="s">
        <v>4000</v>
      </c>
      <c r="B365" s="684" t="s">
        <v>2613</v>
      </c>
      <c r="C365" s="680">
        <f t="shared" si="44"/>
        <v>2000</v>
      </c>
    </row>
    <row r="366" spans="1:3">
      <c r="A366" s="679" t="s">
        <v>4001</v>
      </c>
      <c r="B366" s="684" t="s">
        <v>1513</v>
      </c>
      <c r="C366" s="680">
        <f t="shared" si="44"/>
        <v>2000</v>
      </c>
    </row>
    <row r="367" spans="1:3">
      <c r="A367" s="679" t="s">
        <v>4901</v>
      </c>
      <c r="B367" s="684" t="s">
        <v>2929</v>
      </c>
      <c r="C367" s="680">
        <f t="shared" si="44"/>
        <v>2000</v>
      </c>
    </row>
    <row r="368" spans="1:3">
      <c r="A368" s="679" t="s">
        <v>4902</v>
      </c>
      <c r="B368" s="684" t="s">
        <v>2891</v>
      </c>
      <c r="C368" s="680">
        <f t="shared" si="44"/>
        <v>2000</v>
      </c>
    </row>
    <row r="369" spans="1:3">
      <c r="A369" s="679" t="s">
        <v>4903</v>
      </c>
      <c r="B369" s="684" t="s">
        <v>695</v>
      </c>
      <c r="C369" s="680">
        <f t="shared" si="44"/>
        <v>2000</v>
      </c>
    </row>
    <row r="370" spans="1:3">
      <c r="A370" s="681" t="s">
        <v>4904</v>
      </c>
      <c r="B370" s="685" t="s">
        <v>1608</v>
      </c>
      <c r="C370" s="682">
        <f>'C. OBJETO DEL GASTO'!AH105</f>
        <v>2000</v>
      </c>
    </row>
    <row r="371" spans="1:3">
      <c r="A371" s="679" t="s">
        <v>4006</v>
      </c>
      <c r="B371" s="687" t="s">
        <v>2218</v>
      </c>
      <c r="C371" s="680">
        <f t="shared" ref="C371:C376" si="45">C372</f>
        <v>90000</v>
      </c>
    </row>
    <row r="372" spans="1:3">
      <c r="A372" s="679" t="s">
        <v>4007</v>
      </c>
      <c r="B372" s="684" t="s">
        <v>2613</v>
      </c>
      <c r="C372" s="680">
        <f t="shared" si="45"/>
        <v>90000</v>
      </c>
    </row>
    <row r="373" spans="1:3">
      <c r="A373" s="679" t="s">
        <v>4008</v>
      </c>
      <c r="B373" s="684" t="s">
        <v>1513</v>
      </c>
      <c r="C373" s="680">
        <f t="shared" si="45"/>
        <v>90000</v>
      </c>
    </row>
    <row r="374" spans="1:3">
      <c r="A374" s="679" t="s">
        <v>4905</v>
      </c>
      <c r="B374" s="684" t="s">
        <v>2929</v>
      </c>
      <c r="C374" s="680">
        <f t="shared" si="45"/>
        <v>90000</v>
      </c>
    </row>
    <row r="375" spans="1:3">
      <c r="A375" s="679" t="s">
        <v>4906</v>
      </c>
      <c r="B375" s="684" t="s">
        <v>2891</v>
      </c>
      <c r="C375" s="680">
        <f t="shared" si="45"/>
        <v>90000</v>
      </c>
    </row>
    <row r="376" spans="1:3">
      <c r="A376" s="679" t="s">
        <v>4907</v>
      </c>
      <c r="B376" s="684" t="s">
        <v>695</v>
      </c>
      <c r="C376" s="680">
        <f t="shared" si="45"/>
        <v>90000</v>
      </c>
    </row>
    <row r="377" spans="1:3">
      <c r="A377" s="681" t="s">
        <v>4908</v>
      </c>
      <c r="B377" s="688" t="s">
        <v>2218</v>
      </c>
      <c r="C377" s="682">
        <f>'C. OBJETO DEL GASTO'!AH107</f>
        <v>90000</v>
      </c>
    </row>
    <row r="378" spans="1:3" ht="27.6">
      <c r="A378" s="679" t="s">
        <v>4013</v>
      </c>
      <c r="B378" s="684" t="s">
        <v>1560</v>
      </c>
      <c r="C378" s="680">
        <f t="shared" ref="C378:C383" si="46">C379</f>
        <v>1200</v>
      </c>
    </row>
    <row r="379" spans="1:3">
      <c r="A379" s="679" t="s">
        <v>4014</v>
      </c>
      <c r="B379" s="684" t="s">
        <v>2613</v>
      </c>
      <c r="C379" s="680">
        <f t="shared" si="46"/>
        <v>1200</v>
      </c>
    </row>
    <row r="380" spans="1:3">
      <c r="A380" s="679" t="s">
        <v>4015</v>
      </c>
      <c r="B380" s="684" t="s">
        <v>1513</v>
      </c>
      <c r="C380" s="680">
        <f t="shared" si="46"/>
        <v>1200</v>
      </c>
    </row>
    <row r="381" spans="1:3">
      <c r="A381" s="679" t="s">
        <v>4909</v>
      </c>
      <c r="B381" s="684" t="s">
        <v>2929</v>
      </c>
      <c r="C381" s="680">
        <f t="shared" si="46"/>
        <v>1200</v>
      </c>
    </row>
    <row r="382" spans="1:3">
      <c r="A382" s="679" t="s">
        <v>4910</v>
      </c>
      <c r="B382" s="684" t="s">
        <v>2891</v>
      </c>
      <c r="C382" s="680">
        <f t="shared" si="46"/>
        <v>1200</v>
      </c>
    </row>
    <row r="383" spans="1:3">
      <c r="A383" s="679" t="s">
        <v>4911</v>
      </c>
      <c r="B383" s="684" t="s">
        <v>695</v>
      </c>
      <c r="C383" s="680">
        <f t="shared" si="46"/>
        <v>1200</v>
      </c>
    </row>
    <row r="384" spans="1:3" ht="27.6">
      <c r="A384" s="681" t="s">
        <v>4912</v>
      </c>
      <c r="B384" s="685" t="s">
        <v>1560</v>
      </c>
      <c r="C384" s="682">
        <f>'C. OBJETO DEL GASTO'!AH115</f>
        <v>1200</v>
      </c>
    </row>
    <row r="385" spans="1:3">
      <c r="A385" s="695" t="s">
        <v>4021</v>
      </c>
      <c r="B385" s="695" t="s">
        <v>4027</v>
      </c>
      <c r="C385" s="699">
        <f t="shared" ref="C385:C390" si="47">C386</f>
        <v>100000</v>
      </c>
    </row>
    <row r="386" spans="1:3">
      <c r="A386" s="695" t="s">
        <v>4022</v>
      </c>
      <c r="B386" s="684" t="s">
        <v>2613</v>
      </c>
      <c r="C386" s="699">
        <f t="shared" si="47"/>
        <v>100000</v>
      </c>
    </row>
    <row r="387" spans="1:3">
      <c r="A387" s="695" t="s">
        <v>4023</v>
      </c>
      <c r="B387" s="695" t="s">
        <v>1513</v>
      </c>
      <c r="C387" s="699">
        <f t="shared" si="47"/>
        <v>100000</v>
      </c>
    </row>
    <row r="388" spans="1:3">
      <c r="A388" s="695" t="s">
        <v>4913</v>
      </c>
      <c r="B388" s="695" t="s">
        <v>2929</v>
      </c>
      <c r="C388" s="699">
        <f t="shared" si="47"/>
        <v>100000</v>
      </c>
    </row>
    <row r="389" spans="1:3">
      <c r="A389" s="695" t="s">
        <v>4914</v>
      </c>
      <c r="B389" s="695" t="s">
        <v>2875</v>
      </c>
      <c r="C389" s="699">
        <f t="shared" si="47"/>
        <v>100000</v>
      </c>
    </row>
    <row r="390" spans="1:3">
      <c r="A390" s="695" t="s">
        <v>4915</v>
      </c>
      <c r="B390" s="695" t="s">
        <v>695</v>
      </c>
      <c r="C390" s="699">
        <f t="shared" si="47"/>
        <v>100000</v>
      </c>
    </row>
    <row r="391" spans="1:3">
      <c r="A391" s="696" t="s">
        <v>4916</v>
      </c>
      <c r="B391" s="696" t="s">
        <v>2894</v>
      </c>
      <c r="C391" s="698">
        <f>'C. OBJETO DEL GASTO'!AH179</f>
        <v>100000</v>
      </c>
    </row>
    <row r="392" spans="1:3" ht="41.4">
      <c r="A392" s="679" t="s">
        <v>2895</v>
      </c>
      <c r="B392" s="684" t="s">
        <v>1512</v>
      </c>
      <c r="C392" s="680">
        <f t="shared" ref="C392:C397" si="48">C393</f>
        <v>100000</v>
      </c>
    </row>
    <row r="393" spans="1:3">
      <c r="A393" s="679" t="s">
        <v>2896</v>
      </c>
      <c r="B393" s="684" t="s">
        <v>2613</v>
      </c>
      <c r="C393" s="680">
        <f t="shared" si="48"/>
        <v>100000</v>
      </c>
    </row>
    <row r="394" spans="1:3">
      <c r="A394" s="679" t="s">
        <v>2897</v>
      </c>
      <c r="B394" s="684" t="s">
        <v>1513</v>
      </c>
      <c r="C394" s="680">
        <f t="shared" si="48"/>
        <v>100000</v>
      </c>
    </row>
    <row r="395" spans="1:3">
      <c r="A395" s="679" t="s">
        <v>4917</v>
      </c>
      <c r="B395" s="684" t="s">
        <v>2929</v>
      </c>
      <c r="C395" s="680">
        <f t="shared" si="48"/>
        <v>100000</v>
      </c>
    </row>
    <row r="396" spans="1:3">
      <c r="A396" s="679" t="s">
        <v>4918</v>
      </c>
      <c r="B396" s="684" t="s">
        <v>2900</v>
      </c>
      <c r="C396" s="680">
        <f t="shared" si="48"/>
        <v>100000</v>
      </c>
    </row>
    <row r="397" spans="1:3">
      <c r="A397" s="679" t="s">
        <v>4919</v>
      </c>
      <c r="B397" s="684" t="s">
        <v>695</v>
      </c>
      <c r="C397" s="680">
        <f t="shared" si="48"/>
        <v>100000</v>
      </c>
    </row>
    <row r="398" spans="1:3" ht="41.4">
      <c r="A398" s="681" t="s">
        <v>4920</v>
      </c>
      <c r="B398" s="685" t="s">
        <v>1512</v>
      </c>
      <c r="C398" s="682">
        <f>'C. OBJETO DEL GASTO'!AH201</f>
        <v>100000</v>
      </c>
    </row>
    <row r="399" spans="1:3">
      <c r="A399" s="679" t="s">
        <v>4029</v>
      </c>
      <c r="B399" s="684" t="s">
        <v>1705</v>
      </c>
      <c r="C399" s="680">
        <f t="shared" ref="C399:C404" si="49">C400</f>
        <v>84000</v>
      </c>
    </row>
    <row r="400" spans="1:3">
      <c r="A400" s="679" t="s">
        <v>4030</v>
      </c>
      <c r="B400" s="684" t="s">
        <v>2613</v>
      </c>
      <c r="C400" s="680">
        <f t="shared" si="49"/>
        <v>84000</v>
      </c>
    </row>
    <row r="401" spans="1:3">
      <c r="A401" s="679" t="s">
        <v>4031</v>
      </c>
      <c r="B401" s="684" t="s">
        <v>1513</v>
      </c>
      <c r="C401" s="680">
        <f t="shared" si="49"/>
        <v>84000</v>
      </c>
    </row>
    <row r="402" spans="1:3">
      <c r="A402" s="679" t="s">
        <v>4921</v>
      </c>
      <c r="B402" s="684" t="s">
        <v>2929</v>
      </c>
      <c r="C402" s="680">
        <f t="shared" si="49"/>
        <v>84000</v>
      </c>
    </row>
    <row r="403" spans="1:3">
      <c r="A403" s="679" t="s">
        <v>4922</v>
      </c>
      <c r="B403" s="684" t="s">
        <v>2900</v>
      </c>
      <c r="C403" s="680">
        <f t="shared" si="49"/>
        <v>84000</v>
      </c>
    </row>
    <row r="404" spans="1:3">
      <c r="A404" s="679" t="s">
        <v>4923</v>
      </c>
      <c r="B404" s="684" t="s">
        <v>807</v>
      </c>
      <c r="C404" s="680">
        <f t="shared" si="49"/>
        <v>84000</v>
      </c>
    </row>
    <row r="405" spans="1:3">
      <c r="A405" s="681" t="s">
        <v>4924</v>
      </c>
      <c r="B405" s="685" t="s">
        <v>1705</v>
      </c>
      <c r="C405" s="682">
        <f>'C. OBJETO DEL GASTO'!AH207</f>
        <v>84000</v>
      </c>
    </row>
    <row r="406" spans="1:3">
      <c r="A406" s="679" t="s">
        <v>4036</v>
      </c>
      <c r="B406" s="684" t="s">
        <v>2238</v>
      </c>
      <c r="C406" s="680">
        <f>C407</f>
        <v>16000</v>
      </c>
    </row>
    <row r="407" spans="1:3">
      <c r="A407" s="679" t="s">
        <v>4037</v>
      </c>
      <c r="B407" s="684" t="s">
        <v>2613</v>
      </c>
      <c r="C407" s="680">
        <f>C408</f>
        <v>16000</v>
      </c>
    </row>
    <row r="408" spans="1:3">
      <c r="A408" s="679" t="s">
        <v>4038</v>
      </c>
      <c r="B408" s="684" t="s">
        <v>1513</v>
      </c>
      <c r="C408" s="680">
        <f>C409</f>
        <v>16000</v>
      </c>
    </row>
    <row r="409" spans="1:3">
      <c r="A409" s="679" t="s">
        <v>4925</v>
      </c>
      <c r="B409" s="684" t="s">
        <v>2929</v>
      </c>
      <c r="C409" s="680">
        <f>C410</f>
        <v>16000</v>
      </c>
    </row>
    <row r="410" spans="1:3">
      <c r="A410" s="679" t="s">
        <v>4926</v>
      </c>
      <c r="B410" s="684" t="s">
        <v>2900</v>
      </c>
      <c r="C410" s="680">
        <f>C411</f>
        <v>16000</v>
      </c>
    </row>
    <row r="411" spans="1:3">
      <c r="A411" s="679" t="s">
        <v>4927</v>
      </c>
      <c r="B411" s="684" t="s">
        <v>695</v>
      </c>
      <c r="C411" s="680">
        <f>SUBTOTAL(9,C412:C413)</f>
        <v>16000</v>
      </c>
    </row>
    <row r="412" spans="1:3">
      <c r="A412" s="681" t="s">
        <v>4928</v>
      </c>
      <c r="B412" s="685" t="s">
        <v>2238</v>
      </c>
      <c r="C412" s="682">
        <f>'C. OBJETO DEL GASTO'!AH236</f>
        <v>4000</v>
      </c>
    </row>
    <row r="413" spans="1:3">
      <c r="A413" s="681" t="s">
        <v>4929</v>
      </c>
      <c r="B413" s="685" t="s">
        <v>2914</v>
      </c>
      <c r="C413" s="682">
        <f>'C. OBJETO DEL GASTO'!AH237</f>
        <v>12000</v>
      </c>
    </row>
    <row r="414" spans="1:3" ht="27.6">
      <c r="A414" s="679" t="s">
        <v>4044</v>
      </c>
      <c r="B414" s="684" t="s">
        <v>2255</v>
      </c>
      <c r="C414" s="680">
        <f t="shared" ref="C414:C419" si="50">C415</f>
        <v>30000</v>
      </c>
    </row>
    <row r="415" spans="1:3">
      <c r="A415" s="679" t="s">
        <v>4045</v>
      </c>
      <c r="B415" s="684" t="s">
        <v>2613</v>
      </c>
      <c r="C415" s="680">
        <f t="shared" si="50"/>
        <v>30000</v>
      </c>
    </row>
    <row r="416" spans="1:3">
      <c r="A416" s="679" t="s">
        <v>4046</v>
      </c>
      <c r="B416" s="684" t="s">
        <v>1513</v>
      </c>
      <c r="C416" s="680">
        <f t="shared" si="50"/>
        <v>30000</v>
      </c>
    </row>
    <row r="417" spans="1:3">
      <c r="A417" s="679" t="s">
        <v>4930</v>
      </c>
      <c r="B417" s="684" t="s">
        <v>2929</v>
      </c>
      <c r="C417" s="680">
        <f t="shared" si="50"/>
        <v>30000</v>
      </c>
    </row>
    <row r="418" spans="1:3">
      <c r="A418" s="679" t="s">
        <v>4931</v>
      </c>
      <c r="B418" s="684" t="s">
        <v>2900</v>
      </c>
      <c r="C418" s="680">
        <f t="shared" si="50"/>
        <v>30000</v>
      </c>
    </row>
    <row r="419" spans="1:3">
      <c r="A419" s="679" t="s">
        <v>4932</v>
      </c>
      <c r="B419" s="684" t="s">
        <v>695</v>
      </c>
      <c r="C419" s="680">
        <f t="shared" si="50"/>
        <v>30000</v>
      </c>
    </row>
    <row r="420" spans="1:3" ht="27.6">
      <c r="A420" s="681" t="s">
        <v>4933</v>
      </c>
      <c r="B420" s="685" t="s">
        <v>2255</v>
      </c>
      <c r="C420" s="682">
        <f>'C. OBJETO DEL GASTO'!AH353</f>
        <v>30000</v>
      </c>
    </row>
    <row r="421" spans="1:3" ht="27.6">
      <c r="A421" s="679" t="s">
        <v>2903</v>
      </c>
      <c r="B421" s="684" t="s">
        <v>1659</v>
      </c>
      <c r="C421" s="680">
        <f t="shared" ref="C421:C426" si="51">C422</f>
        <v>30000</v>
      </c>
    </row>
    <row r="422" spans="1:3">
      <c r="A422" s="679" t="s">
        <v>2904</v>
      </c>
      <c r="B422" s="684" t="s">
        <v>2613</v>
      </c>
      <c r="C422" s="680">
        <f t="shared" si="51"/>
        <v>30000</v>
      </c>
    </row>
    <row r="423" spans="1:3">
      <c r="A423" s="679" t="s">
        <v>2905</v>
      </c>
      <c r="B423" s="684" t="s">
        <v>1513</v>
      </c>
      <c r="C423" s="680">
        <f t="shared" si="51"/>
        <v>30000</v>
      </c>
    </row>
    <row r="424" spans="1:3">
      <c r="A424" s="679" t="s">
        <v>4934</v>
      </c>
      <c r="B424" s="684" t="s">
        <v>2929</v>
      </c>
      <c r="C424" s="680">
        <f t="shared" si="51"/>
        <v>30000</v>
      </c>
    </row>
    <row r="425" spans="1:3">
      <c r="A425" s="679" t="s">
        <v>4935</v>
      </c>
      <c r="B425" s="684" t="s">
        <v>2908</v>
      </c>
      <c r="C425" s="680">
        <f t="shared" si="51"/>
        <v>30000</v>
      </c>
    </row>
    <row r="426" spans="1:3">
      <c r="A426" s="679" t="s">
        <v>4936</v>
      </c>
      <c r="B426" s="684" t="s">
        <v>695</v>
      </c>
      <c r="C426" s="680">
        <f t="shared" si="51"/>
        <v>30000</v>
      </c>
    </row>
    <row r="427" spans="1:3" ht="27.6">
      <c r="A427" s="681" t="s">
        <v>4937</v>
      </c>
      <c r="B427" s="685" t="s">
        <v>1659</v>
      </c>
      <c r="C427" s="682">
        <f>'C. OBJETO DEL GASTO'!AH406</f>
        <v>30000</v>
      </c>
    </row>
    <row r="428" spans="1:3">
      <c r="A428" s="704" t="s">
        <v>4051</v>
      </c>
      <c r="B428" s="705" t="s">
        <v>1568</v>
      </c>
      <c r="C428" s="691">
        <f>C429+C436+C443</f>
        <v>70000</v>
      </c>
    </row>
    <row r="429" spans="1:3">
      <c r="A429" s="679" t="s">
        <v>4055</v>
      </c>
      <c r="B429" s="687" t="s">
        <v>2282</v>
      </c>
      <c r="C429" s="680">
        <f t="shared" ref="C429:C434" si="52">C430</f>
        <v>30000</v>
      </c>
    </row>
    <row r="430" spans="1:3">
      <c r="A430" s="679" t="s">
        <v>4056</v>
      </c>
      <c r="B430" s="684" t="s">
        <v>2613</v>
      </c>
      <c r="C430" s="680">
        <f t="shared" si="52"/>
        <v>30000</v>
      </c>
    </row>
    <row r="431" spans="1:3">
      <c r="A431" s="679" t="s">
        <v>4058</v>
      </c>
      <c r="B431" s="687" t="s">
        <v>2283</v>
      </c>
      <c r="C431" s="680">
        <f t="shared" si="52"/>
        <v>30000</v>
      </c>
    </row>
    <row r="432" spans="1:3">
      <c r="A432" s="679" t="s">
        <v>4938</v>
      </c>
      <c r="B432" s="684" t="s">
        <v>2929</v>
      </c>
      <c r="C432" s="680">
        <f t="shared" si="52"/>
        <v>30000</v>
      </c>
    </row>
    <row r="433" spans="1:3">
      <c r="A433" s="679" t="s">
        <v>4939</v>
      </c>
      <c r="B433" s="684" t="s">
        <v>2908</v>
      </c>
      <c r="C433" s="680">
        <f t="shared" si="52"/>
        <v>30000</v>
      </c>
    </row>
    <row r="434" spans="1:3">
      <c r="A434" s="679" t="s">
        <v>4940</v>
      </c>
      <c r="B434" s="684" t="s">
        <v>695</v>
      </c>
      <c r="C434" s="680">
        <f t="shared" si="52"/>
        <v>30000</v>
      </c>
    </row>
    <row r="435" spans="1:3">
      <c r="A435" s="681" t="s">
        <v>4941</v>
      </c>
      <c r="B435" s="685" t="s">
        <v>2284</v>
      </c>
      <c r="C435" s="682">
        <f>'C. OBJETO DEL GASTO'!AH563</f>
        <v>30000</v>
      </c>
    </row>
    <row r="436" spans="1:3">
      <c r="A436" s="679" t="s">
        <v>4063</v>
      </c>
      <c r="B436" s="687" t="s">
        <v>4062</v>
      </c>
      <c r="C436" s="680">
        <f t="shared" ref="C436:C441" si="53">C437</f>
        <v>40000</v>
      </c>
    </row>
    <row r="437" spans="1:3">
      <c r="A437" s="679" t="s">
        <v>4064</v>
      </c>
      <c r="B437" s="684" t="s">
        <v>2613</v>
      </c>
      <c r="C437" s="680">
        <f t="shared" si="53"/>
        <v>40000</v>
      </c>
    </row>
    <row r="438" spans="1:3">
      <c r="A438" s="679" t="s">
        <v>4065</v>
      </c>
      <c r="B438" s="687" t="s">
        <v>1569</v>
      </c>
      <c r="C438" s="680">
        <f t="shared" si="53"/>
        <v>40000</v>
      </c>
    </row>
    <row r="439" spans="1:3">
      <c r="A439" s="679" t="s">
        <v>4942</v>
      </c>
      <c r="B439" s="684" t="s">
        <v>2929</v>
      </c>
      <c r="C439" s="680">
        <f t="shared" si="53"/>
        <v>40000</v>
      </c>
    </row>
    <row r="440" spans="1:3">
      <c r="A440" s="679" t="s">
        <v>4943</v>
      </c>
      <c r="B440" s="684" t="s">
        <v>2908</v>
      </c>
      <c r="C440" s="680">
        <f t="shared" si="53"/>
        <v>40000</v>
      </c>
    </row>
    <row r="441" spans="1:3">
      <c r="A441" s="679" t="s">
        <v>4944</v>
      </c>
      <c r="B441" s="684" t="s">
        <v>695</v>
      </c>
      <c r="C441" s="680">
        <f t="shared" si="53"/>
        <v>40000</v>
      </c>
    </row>
    <row r="442" spans="1:3">
      <c r="A442" s="681" t="s">
        <v>4945</v>
      </c>
      <c r="B442" s="685" t="s">
        <v>4062</v>
      </c>
      <c r="C442" s="682">
        <f>'C. OBJETO DEL GASTO'!AH567</f>
        <v>40000</v>
      </c>
    </row>
    <row r="443" spans="1:3" ht="27.6">
      <c r="A443" s="679" t="s">
        <v>4052</v>
      </c>
      <c r="B443" s="684" t="s">
        <v>3918</v>
      </c>
      <c r="C443" s="680">
        <f t="shared" ref="C443:C448" si="54">C444</f>
        <v>0</v>
      </c>
    </row>
    <row r="444" spans="1:3">
      <c r="A444" s="679" t="s">
        <v>4053</v>
      </c>
      <c r="B444" s="684" t="s">
        <v>2613</v>
      </c>
      <c r="C444" s="680">
        <f t="shared" si="54"/>
        <v>0</v>
      </c>
    </row>
    <row r="445" spans="1:3">
      <c r="A445" s="679" t="s">
        <v>4054</v>
      </c>
      <c r="B445" s="684" t="s">
        <v>3922</v>
      </c>
      <c r="C445" s="680">
        <f t="shared" si="54"/>
        <v>0</v>
      </c>
    </row>
    <row r="446" spans="1:3">
      <c r="A446" s="679" t="s">
        <v>4946</v>
      </c>
      <c r="B446" s="684" t="s">
        <v>2929</v>
      </c>
      <c r="C446" s="680">
        <f t="shared" si="54"/>
        <v>0</v>
      </c>
    </row>
    <row r="447" spans="1:3">
      <c r="A447" s="679" t="s">
        <v>4947</v>
      </c>
      <c r="B447" s="684" t="s">
        <v>2908</v>
      </c>
      <c r="C447" s="680">
        <f t="shared" si="54"/>
        <v>0</v>
      </c>
    </row>
    <row r="448" spans="1:3">
      <c r="A448" s="679" t="s">
        <v>4948</v>
      </c>
      <c r="B448" s="684" t="s">
        <v>695</v>
      </c>
      <c r="C448" s="680">
        <f t="shared" si="54"/>
        <v>0</v>
      </c>
    </row>
    <row r="449" spans="1:3" ht="27.6">
      <c r="A449" s="681" t="s">
        <v>4949</v>
      </c>
      <c r="B449" s="685" t="s">
        <v>3918</v>
      </c>
      <c r="C449" s="682">
        <f>'C. OBJETO DEL GASTO'!AH587</f>
        <v>0</v>
      </c>
    </row>
    <row r="450" spans="1:3">
      <c r="B450" s="482"/>
    </row>
    <row r="451" spans="1:3">
      <c r="B451" s="482"/>
    </row>
    <row r="452" spans="1:3">
      <c r="B452" s="482"/>
    </row>
    <row r="453" spans="1:3">
      <c r="B453" s="482"/>
    </row>
    <row r="454" spans="1:3">
      <c r="B454" s="482"/>
    </row>
    <row r="455" spans="1:3">
      <c r="B455" s="482"/>
    </row>
    <row r="456" spans="1:3">
      <c r="B456" s="482"/>
    </row>
    <row r="457" spans="1:3">
      <c r="A457" s="690"/>
      <c r="B457" s="690"/>
      <c r="C457" s="682"/>
    </row>
    <row r="458" spans="1:3">
      <c r="B458" s="482"/>
    </row>
    <row r="459" spans="1:3">
      <c r="B459" s="482"/>
    </row>
    <row r="460" spans="1:3">
      <c r="B460" s="482"/>
    </row>
    <row r="461" spans="1:3">
      <c r="B461" s="482"/>
    </row>
    <row r="462" spans="1:3">
      <c r="B462" s="482"/>
    </row>
    <row r="463" spans="1:3">
      <c r="B463" s="482"/>
    </row>
    <row r="464" spans="1:3">
      <c r="B464" s="482"/>
    </row>
    <row r="465" spans="1:2">
      <c r="B465" s="482"/>
    </row>
    <row r="466" spans="1:2">
      <c r="A466" s="690"/>
      <c r="B466" s="690"/>
    </row>
    <row r="467" spans="1:2">
      <c r="A467" s="690"/>
      <c r="B467" s="690"/>
    </row>
    <row r="468" spans="1:2">
      <c r="A468" s="690"/>
      <c r="B468" s="690"/>
    </row>
  </sheetData>
  <mergeCells count="10">
    <mergeCell ref="A11:B11"/>
    <mergeCell ref="A1:C1"/>
    <mergeCell ref="A2:C2"/>
    <mergeCell ref="A3:C3"/>
    <mergeCell ref="A4:C4"/>
    <mergeCell ref="A5:C5"/>
    <mergeCell ref="A6:C6"/>
    <mergeCell ref="A8:A10"/>
    <mergeCell ref="B8:B10"/>
    <mergeCell ref="C8:C10"/>
  </mergeCells>
  <pageMargins left="0.70866141732283472" right="0.70866141732283472" top="0.74803149606299213" bottom="0.74803149606299213" header="0.31496062992125984" footer="0.31496062992125984"/>
  <pageSetup scale="60" orientation="portrait" horizontalDpi="360" verticalDpi="36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8"/>
  <sheetViews>
    <sheetView view="pageBreakPreview" topLeftCell="A103" zoomScale="95" zoomScaleNormal="100" zoomScaleSheetLayoutView="95" workbookViewId="0">
      <selection sqref="A1:C5"/>
    </sheetView>
  </sheetViews>
  <sheetFormatPr baseColWidth="10" defaultColWidth="62.44140625" defaultRowHeight="13.8"/>
  <cols>
    <col min="1" max="1" width="69.5546875" style="482" customWidth="1"/>
    <col min="2" max="2" width="62.44140625" style="686"/>
    <col min="3" max="3" width="15.5546875" style="482" customWidth="1"/>
    <col min="4" max="16384" width="62.44140625" style="482"/>
  </cols>
  <sheetData>
    <row r="1" spans="1:3">
      <c r="A1" s="981" t="s">
        <v>1257</v>
      </c>
      <c r="B1" s="981"/>
      <c r="C1" s="981"/>
    </row>
    <row r="2" spans="1:3" ht="15" customHeight="1">
      <c r="A2" s="982" t="s">
        <v>1258</v>
      </c>
      <c r="B2" s="982"/>
      <c r="C2" s="982"/>
    </row>
    <row r="3" spans="1:3" ht="15" customHeight="1">
      <c r="A3" s="983" t="s">
        <v>4950</v>
      </c>
      <c r="B3" s="983"/>
      <c r="C3" s="983"/>
    </row>
    <row r="4" spans="1:3" ht="15" customHeight="1">
      <c r="A4" s="982" t="s">
        <v>4099</v>
      </c>
      <c r="B4" s="982"/>
      <c r="C4" s="982"/>
    </row>
    <row r="5" spans="1:3" ht="15" customHeight="1">
      <c r="A5" s="982" t="s">
        <v>4100</v>
      </c>
      <c r="B5" s="982"/>
      <c r="C5" s="982"/>
    </row>
    <row r="6" spans="1:3" ht="15" customHeight="1">
      <c r="A6" s="982"/>
      <c r="B6" s="982"/>
      <c r="C6" s="982"/>
    </row>
    <row r="7" spans="1:3">
      <c r="A7" s="677"/>
      <c r="B7" s="683"/>
      <c r="C7" s="677"/>
    </row>
    <row r="8" spans="1:3">
      <c r="A8" s="978" t="s">
        <v>822</v>
      </c>
      <c r="B8" s="978" t="s">
        <v>1475</v>
      </c>
      <c r="C8" s="978" t="s">
        <v>2602</v>
      </c>
    </row>
    <row r="9" spans="1:3">
      <c r="A9" s="979"/>
      <c r="B9" s="979"/>
      <c r="C9" s="979"/>
    </row>
    <row r="10" spans="1:3">
      <c r="A10" s="980" t="s">
        <v>2603</v>
      </c>
      <c r="B10" s="980" t="s">
        <v>1260</v>
      </c>
      <c r="C10" s="980"/>
    </row>
    <row r="11" spans="1:3">
      <c r="A11" s="977"/>
      <c r="B11" s="977"/>
      <c r="C11" s="678"/>
    </row>
    <row r="12" spans="1:3">
      <c r="A12" s="707" t="s">
        <v>2604</v>
      </c>
      <c r="B12" s="708"/>
      <c r="C12" s="709">
        <f>C13</f>
        <v>33942506.219999999</v>
      </c>
    </row>
    <row r="13" spans="1:3">
      <c r="A13" s="679" t="s">
        <v>1491</v>
      </c>
      <c r="B13" s="684" t="s">
        <v>1492</v>
      </c>
      <c r="C13" s="680">
        <f>C14</f>
        <v>33942506.219999999</v>
      </c>
    </row>
    <row r="14" spans="1:3">
      <c r="A14" s="679" t="s">
        <v>1493</v>
      </c>
      <c r="B14" s="684" t="s">
        <v>1494</v>
      </c>
      <c r="C14" s="680">
        <f>C15</f>
        <v>33942506.219999999</v>
      </c>
    </row>
    <row r="15" spans="1:3">
      <c r="A15" s="679" t="s">
        <v>1495</v>
      </c>
      <c r="B15" s="684" t="s">
        <v>1496</v>
      </c>
      <c r="C15" s="680">
        <f>C16</f>
        <v>33942506.219999999</v>
      </c>
    </row>
    <row r="16" spans="1:3">
      <c r="A16" s="679" t="s">
        <v>1497</v>
      </c>
      <c r="B16" s="684" t="s">
        <v>1498</v>
      </c>
      <c r="C16" s="680">
        <f>+C17</f>
        <v>33942506.219999999</v>
      </c>
    </row>
    <row r="17" spans="1:3">
      <c r="A17" s="700" t="s">
        <v>2087</v>
      </c>
      <c r="B17" s="701" t="s">
        <v>1331</v>
      </c>
      <c r="C17" s="702">
        <f>+C18+C29+C76+C92</f>
        <v>33942506.219999999</v>
      </c>
    </row>
    <row r="18" spans="1:3">
      <c r="A18" s="684" t="s">
        <v>4185</v>
      </c>
      <c r="B18" s="684" t="s">
        <v>4182</v>
      </c>
      <c r="C18" s="680">
        <f t="shared" ref="C18:C27" si="0">C19</f>
        <v>3090423.5</v>
      </c>
    </row>
    <row r="19" spans="1:3">
      <c r="A19" s="684" t="s">
        <v>4186</v>
      </c>
      <c r="B19" s="684" t="s">
        <v>1499</v>
      </c>
      <c r="C19" s="680">
        <f t="shared" si="0"/>
        <v>3090423.5</v>
      </c>
    </row>
    <row r="20" spans="1:3">
      <c r="A20" s="684" t="s">
        <v>4210</v>
      </c>
      <c r="B20" s="684" t="s">
        <v>1568</v>
      </c>
      <c r="C20" s="680">
        <f t="shared" si="0"/>
        <v>3090423.5</v>
      </c>
    </row>
    <row r="21" spans="1:3">
      <c r="A21" s="684" t="s">
        <v>4211</v>
      </c>
      <c r="B21" s="684" t="s">
        <v>4183</v>
      </c>
      <c r="C21" s="680">
        <f t="shared" si="0"/>
        <v>3090423.5</v>
      </c>
    </row>
    <row r="22" spans="1:3">
      <c r="A22" s="684" t="s">
        <v>4212</v>
      </c>
      <c r="B22" s="684" t="s">
        <v>2613</v>
      </c>
      <c r="C22" s="680">
        <f t="shared" si="0"/>
        <v>3090423.5</v>
      </c>
    </row>
    <row r="23" spans="1:3">
      <c r="A23" s="684" t="s">
        <v>4213</v>
      </c>
      <c r="B23" s="684" t="s">
        <v>2123</v>
      </c>
      <c r="C23" s="680">
        <f t="shared" si="0"/>
        <v>3090423.5</v>
      </c>
    </row>
    <row r="24" spans="1:3">
      <c r="A24" s="684" t="s">
        <v>4214</v>
      </c>
      <c r="B24" s="684" t="s">
        <v>2929</v>
      </c>
      <c r="C24" s="680">
        <f t="shared" si="0"/>
        <v>3090423.5</v>
      </c>
    </row>
    <row r="25" spans="1:3">
      <c r="A25" s="684" t="s">
        <v>4215</v>
      </c>
      <c r="B25" s="684" t="s">
        <v>2124</v>
      </c>
      <c r="C25" s="680">
        <f t="shared" si="0"/>
        <v>3090423.5</v>
      </c>
    </row>
    <row r="26" spans="1:3">
      <c r="A26" s="684" t="s">
        <v>4216</v>
      </c>
      <c r="B26" s="684" t="s">
        <v>2644</v>
      </c>
      <c r="C26" s="680">
        <f t="shared" si="0"/>
        <v>3090423.5</v>
      </c>
    </row>
    <row r="27" spans="1:3">
      <c r="A27" s="684" t="s">
        <v>4217</v>
      </c>
      <c r="B27" s="684" t="s">
        <v>4187</v>
      </c>
      <c r="C27" s="680">
        <f t="shared" si="0"/>
        <v>3090423.5</v>
      </c>
    </row>
    <row r="28" spans="1:3" ht="27.6">
      <c r="A28" s="685" t="s">
        <v>4218</v>
      </c>
      <c r="B28" s="685" t="s">
        <v>4188</v>
      </c>
      <c r="C28" s="682">
        <v>3090423.5</v>
      </c>
    </row>
    <row r="29" spans="1:3">
      <c r="A29" s="679" t="s">
        <v>2114</v>
      </c>
      <c r="B29" s="684" t="s">
        <v>2115</v>
      </c>
      <c r="C29" s="680">
        <f>C30</f>
        <v>21552082.719999999</v>
      </c>
    </row>
    <row r="30" spans="1:3">
      <c r="A30" s="679" t="s">
        <v>2116</v>
      </c>
      <c r="B30" s="684" t="s">
        <v>2117</v>
      </c>
      <c r="C30" s="680">
        <f>C31</f>
        <v>21552082.719999999</v>
      </c>
    </row>
    <row r="31" spans="1:3">
      <c r="A31" s="679" t="s">
        <v>2118</v>
      </c>
      <c r="B31" s="684" t="s">
        <v>1568</v>
      </c>
      <c r="C31" s="680">
        <f>C32+C66</f>
        <v>21552082.719999999</v>
      </c>
    </row>
    <row r="32" spans="1:3">
      <c r="A32" s="679" t="s">
        <v>2119</v>
      </c>
      <c r="B32" s="684" t="s">
        <v>2120</v>
      </c>
      <c r="C32" s="680">
        <f>+C33</f>
        <v>19854957.399999999</v>
      </c>
    </row>
    <row r="33" spans="1:3">
      <c r="A33" s="679" t="s">
        <v>2645</v>
      </c>
      <c r="B33" s="684" t="s">
        <v>2613</v>
      </c>
      <c r="C33" s="680">
        <f t="shared" ref="C33:C38" si="1">C34</f>
        <v>19854957.399999999</v>
      </c>
    </row>
    <row r="34" spans="1:3">
      <c r="A34" s="679" t="s">
        <v>2646</v>
      </c>
      <c r="B34" s="684" t="s">
        <v>2123</v>
      </c>
      <c r="C34" s="680">
        <f t="shared" si="1"/>
        <v>19854957.399999999</v>
      </c>
    </row>
    <row r="35" spans="1:3">
      <c r="A35" s="679" t="s">
        <v>3464</v>
      </c>
      <c r="B35" s="684" t="s">
        <v>2929</v>
      </c>
      <c r="C35" s="680">
        <f t="shared" si="1"/>
        <v>19854957.399999999</v>
      </c>
    </row>
    <row r="36" spans="1:3">
      <c r="A36" s="679" t="s">
        <v>3465</v>
      </c>
      <c r="B36" s="684" t="s">
        <v>2124</v>
      </c>
      <c r="C36" s="680">
        <f t="shared" si="1"/>
        <v>19854957.399999999</v>
      </c>
    </row>
    <row r="37" spans="1:3">
      <c r="A37" s="679" t="s">
        <v>3466</v>
      </c>
      <c r="B37" s="684" t="s">
        <v>2644</v>
      </c>
      <c r="C37" s="680">
        <f t="shared" si="1"/>
        <v>19854957.399999999</v>
      </c>
    </row>
    <row r="38" spans="1:3">
      <c r="A38" s="679" t="s">
        <v>3467</v>
      </c>
      <c r="B38" s="684" t="s">
        <v>1250</v>
      </c>
      <c r="C38" s="680">
        <f t="shared" si="1"/>
        <v>19854957.399999999</v>
      </c>
    </row>
    <row r="39" spans="1:3">
      <c r="A39" s="679" t="s">
        <v>3468</v>
      </c>
      <c r="B39" s="684" t="s">
        <v>2125</v>
      </c>
      <c r="C39" s="680">
        <f>SUBTOTAL(9,C40:C65)</f>
        <v>19854957.399999999</v>
      </c>
    </row>
    <row r="40" spans="1:3">
      <c r="A40" s="681" t="s">
        <v>3469</v>
      </c>
      <c r="B40" s="685" t="s">
        <v>4158</v>
      </c>
      <c r="C40" s="682">
        <v>400000</v>
      </c>
    </row>
    <row r="41" spans="1:3">
      <c r="A41" s="681" t="s">
        <v>3470</v>
      </c>
      <c r="B41" s="685" t="s">
        <v>4115</v>
      </c>
      <c r="C41" s="682">
        <v>1300000</v>
      </c>
    </row>
    <row r="42" spans="1:3" ht="27.6">
      <c r="A42" s="681" t="s">
        <v>3471</v>
      </c>
      <c r="B42" s="685" t="s">
        <v>4116</v>
      </c>
      <c r="C42" s="682">
        <v>2000000</v>
      </c>
    </row>
    <row r="43" spans="1:3" ht="41.4">
      <c r="A43" s="681" t="s">
        <v>3472</v>
      </c>
      <c r="B43" s="685" t="s">
        <v>4117</v>
      </c>
      <c r="C43" s="682">
        <v>500000</v>
      </c>
    </row>
    <row r="44" spans="1:3" ht="41.4">
      <c r="A44" s="681" t="s">
        <v>3473</v>
      </c>
      <c r="B44" s="685" t="s">
        <v>4118</v>
      </c>
      <c r="C44" s="682">
        <v>700000</v>
      </c>
    </row>
    <row r="45" spans="1:3">
      <c r="A45" s="681" t="s">
        <v>3474</v>
      </c>
      <c r="B45" s="685" t="s">
        <v>4119</v>
      </c>
      <c r="C45" s="682">
        <v>500000</v>
      </c>
    </row>
    <row r="46" spans="1:3" ht="27.6">
      <c r="A46" s="681" t="s">
        <v>3475</v>
      </c>
      <c r="B46" s="685" t="s">
        <v>4120</v>
      </c>
      <c r="C46" s="682">
        <v>450000</v>
      </c>
    </row>
    <row r="47" spans="1:3" ht="41.4">
      <c r="A47" s="681" t="s">
        <v>4122</v>
      </c>
      <c r="B47" s="685" t="s">
        <v>4121</v>
      </c>
      <c r="C47" s="682">
        <v>500000</v>
      </c>
    </row>
    <row r="48" spans="1:3">
      <c r="A48" s="681" t="s">
        <v>4125</v>
      </c>
      <c r="B48" s="685" t="s">
        <v>4124</v>
      </c>
      <c r="C48" s="682">
        <v>2604957.4</v>
      </c>
    </row>
    <row r="49" spans="1:3" ht="41.4">
      <c r="A49" s="681" t="s">
        <v>4127</v>
      </c>
      <c r="B49" s="685" t="s">
        <v>4123</v>
      </c>
      <c r="C49" s="682">
        <v>2000000</v>
      </c>
    </row>
    <row r="50" spans="1:3" ht="27.6">
      <c r="A50" s="681" t="s">
        <v>4128</v>
      </c>
      <c r="B50" s="685" t="s">
        <v>4126</v>
      </c>
      <c r="C50" s="682">
        <v>800000</v>
      </c>
    </row>
    <row r="51" spans="1:3" ht="27.6">
      <c r="A51" s="681" t="s">
        <v>4131</v>
      </c>
      <c r="B51" s="685" t="s">
        <v>4129</v>
      </c>
      <c r="C51" s="682">
        <v>400000</v>
      </c>
    </row>
    <row r="52" spans="1:3">
      <c r="A52" s="681" t="s">
        <v>4133</v>
      </c>
      <c r="B52" s="685" t="s">
        <v>4130</v>
      </c>
      <c r="C52" s="682">
        <v>400000</v>
      </c>
    </row>
    <row r="53" spans="1:3" ht="27.6">
      <c r="A53" s="681" t="s">
        <v>4135</v>
      </c>
      <c r="B53" s="685" t="s">
        <v>4132</v>
      </c>
      <c r="C53" s="682">
        <v>500000</v>
      </c>
    </row>
    <row r="54" spans="1:3">
      <c r="A54" s="681" t="s">
        <v>4137</v>
      </c>
      <c r="B54" s="685" t="s">
        <v>4134</v>
      </c>
      <c r="C54" s="682">
        <v>350000</v>
      </c>
    </row>
    <row r="55" spans="1:3">
      <c r="A55" s="681" t="s">
        <v>4138</v>
      </c>
      <c r="B55" s="685" t="s">
        <v>4136</v>
      </c>
      <c r="C55" s="682">
        <v>350000</v>
      </c>
    </row>
    <row r="56" spans="1:3">
      <c r="A56" s="681" t="s">
        <v>4141</v>
      </c>
      <c r="B56" s="685" t="s">
        <v>4139</v>
      </c>
      <c r="C56" s="682">
        <v>400000</v>
      </c>
    </row>
    <row r="57" spans="1:3">
      <c r="A57" s="681" t="s">
        <v>4143</v>
      </c>
      <c r="B57" s="685" t="s">
        <v>4140</v>
      </c>
      <c r="C57" s="682">
        <v>350000</v>
      </c>
    </row>
    <row r="58" spans="1:3" ht="27.6">
      <c r="A58" s="681" t="s">
        <v>4145</v>
      </c>
      <c r="B58" s="685" t="s">
        <v>4142</v>
      </c>
      <c r="C58" s="682">
        <v>400000</v>
      </c>
    </row>
    <row r="59" spans="1:3">
      <c r="A59" s="681" t="s">
        <v>4147</v>
      </c>
      <c r="B59" s="685" t="s">
        <v>4144</v>
      </c>
      <c r="C59" s="682">
        <v>500000</v>
      </c>
    </row>
    <row r="60" spans="1:3" ht="27.6">
      <c r="A60" s="681" t="s">
        <v>4149</v>
      </c>
      <c r="B60" s="685" t="s">
        <v>4146</v>
      </c>
      <c r="C60" s="682">
        <v>1000000</v>
      </c>
    </row>
    <row r="61" spans="1:3">
      <c r="A61" s="681" t="s">
        <v>4151</v>
      </c>
      <c r="B61" s="685" t="s">
        <v>4148</v>
      </c>
      <c r="C61" s="682">
        <v>400000</v>
      </c>
    </row>
    <row r="62" spans="1:3">
      <c r="A62" s="681" t="s">
        <v>4153</v>
      </c>
      <c r="B62" s="685" t="s">
        <v>4150</v>
      </c>
      <c r="C62" s="682">
        <v>450000</v>
      </c>
    </row>
    <row r="63" spans="1:3" ht="27.6">
      <c r="A63" s="681" t="s">
        <v>4155</v>
      </c>
      <c r="B63" s="685" t="s">
        <v>4152</v>
      </c>
      <c r="C63" s="682">
        <v>600000</v>
      </c>
    </row>
    <row r="64" spans="1:3">
      <c r="A64" s="681" t="s">
        <v>4157</v>
      </c>
      <c r="B64" s="685" t="s">
        <v>4154</v>
      </c>
      <c r="C64" s="682">
        <v>500000</v>
      </c>
    </row>
    <row r="65" spans="1:3" ht="27.6">
      <c r="A65" s="681" t="s">
        <v>4159</v>
      </c>
      <c r="B65" s="685" t="s">
        <v>4156</v>
      </c>
      <c r="C65" s="682">
        <v>1500000</v>
      </c>
    </row>
    <row r="66" spans="1:3" ht="27.6">
      <c r="A66" s="679" t="s">
        <v>3370</v>
      </c>
      <c r="B66" s="684" t="s">
        <v>3369</v>
      </c>
      <c r="C66" s="680">
        <f>+C67</f>
        <v>1697125.3199999998</v>
      </c>
    </row>
    <row r="67" spans="1:3">
      <c r="A67" s="679" t="s">
        <v>2647</v>
      </c>
      <c r="B67" s="684" t="s">
        <v>2613</v>
      </c>
      <c r="C67" s="680">
        <f t="shared" ref="C67:C72" si="2">C68</f>
        <v>1697125.3199999998</v>
      </c>
    </row>
    <row r="68" spans="1:3">
      <c r="A68" s="679" t="s">
        <v>2648</v>
      </c>
      <c r="B68" s="684" t="s">
        <v>2123</v>
      </c>
      <c r="C68" s="680">
        <f t="shared" si="2"/>
        <v>1697125.3199999998</v>
      </c>
    </row>
    <row r="69" spans="1:3">
      <c r="A69" s="679" t="s">
        <v>3476</v>
      </c>
      <c r="B69" s="684" t="s">
        <v>2929</v>
      </c>
      <c r="C69" s="680">
        <f t="shared" si="2"/>
        <v>1697125.3199999998</v>
      </c>
    </row>
    <row r="70" spans="1:3">
      <c r="A70" s="679" t="s">
        <v>3477</v>
      </c>
      <c r="B70" s="684" t="s">
        <v>2643</v>
      </c>
      <c r="C70" s="680">
        <f t="shared" si="2"/>
        <v>1697125.3199999998</v>
      </c>
    </row>
    <row r="71" spans="1:3">
      <c r="A71" s="679" t="s">
        <v>3478</v>
      </c>
      <c r="B71" s="684" t="s">
        <v>2644</v>
      </c>
      <c r="C71" s="680">
        <f t="shared" si="2"/>
        <v>1697125.3199999998</v>
      </c>
    </row>
    <row r="72" spans="1:3">
      <c r="A72" s="679" t="s">
        <v>3479</v>
      </c>
      <c r="B72" s="684" t="s">
        <v>2649</v>
      </c>
      <c r="C72" s="680">
        <f t="shared" si="2"/>
        <v>1697125.3199999998</v>
      </c>
    </row>
    <row r="73" spans="1:3">
      <c r="A73" s="679" t="s">
        <v>3480</v>
      </c>
      <c r="B73" s="684" t="s">
        <v>2125</v>
      </c>
      <c r="C73" s="680">
        <f>SUBTOTAL(9,C74:C75)</f>
        <v>1697125.3199999998</v>
      </c>
    </row>
    <row r="74" spans="1:3">
      <c r="A74" s="681" t="s">
        <v>4180</v>
      </c>
      <c r="B74" s="685" t="s">
        <v>1251</v>
      </c>
      <c r="C74" s="682">
        <v>678850.13</v>
      </c>
    </row>
    <row r="75" spans="1:3">
      <c r="A75" s="681" t="s">
        <v>4181</v>
      </c>
      <c r="B75" s="685" t="s">
        <v>1254</v>
      </c>
      <c r="C75" s="682">
        <v>1018275.19</v>
      </c>
    </row>
    <row r="76" spans="1:3">
      <c r="A76" s="679" t="s">
        <v>2650</v>
      </c>
      <c r="B76" s="684" t="s">
        <v>1517</v>
      </c>
      <c r="C76" s="680">
        <f t="shared" ref="C76:C83" si="3">C77</f>
        <v>4600000</v>
      </c>
    </row>
    <row r="77" spans="1:3">
      <c r="A77" s="679" t="s">
        <v>2651</v>
      </c>
      <c r="B77" s="684" t="s">
        <v>2117</v>
      </c>
      <c r="C77" s="680">
        <f t="shared" si="3"/>
        <v>4600000</v>
      </c>
    </row>
    <row r="78" spans="1:3">
      <c r="A78" s="679" t="s">
        <v>2652</v>
      </c>
      <c r="B78" s="684" t="s">
        <v>1568</v>
      </c>
      <c r="C78" s="680">
        <f t="shared" si="3"/>
        <v>4600000</v>
      </c>
    </row>
    <row r="79" spans="1:3" ht="27.6">
      <c r="A79" s="679" t="s">
        <v>2653</v>
      </c>
      <c r="B79" s="684" t="s">
        <v>2654</v>
      </c>
      <c r="C79" s="680">
        <f t="shared" si="3"/>
        <v>4600000</v>
      </c>
    </row>
    <row r="80" spans="1:3">
      <c r="A80" s="679" t="s">
        <v>2655</v>
      </c>
      <c r="B80" s="684" t="s">
        <v>2613</v>
      </c>
      <c r="C80" s="680">
        <f t="shared" si="3"/>
        <v>4600000</v>
      </c>
    </row>
    <row r="81" spans="1:3">
      <c r="A81" s="679" t="s">
        <v>2656</v>
      </c>
      <c r="B81" s="684" t="s">
        <v>2123</v>
      </c>
      <c r="C81" s="680">
        <f t="shared" si="3"/>
        <v>4600000</v>
      </c>
    </row>
    <row r="82" spans="1:3">
      <c r="A82" s="679" t="s">
        <v>3481</v>
      </c>
      <c r="B82" s="684" t="s">
        <v>2929</v>
      </c>
      <c r="C82" s="680">
        <f t="shared" si="3"/>
        <v>4600000</v>
      </c>
    </row>
    <row r="83" spans="1:3">
      <c r="A83" s="679" t="s">
        <v>3482</v>
      </c>
      <c r="B83" s="684" t="s">
        <v>2657</v>
      </c>
      <c r="C83" s="680">
        <f t="shared" si="3"/>
        <v>4600000</v>
      </c>
    </row>
    <row r="84" spans="1:3">
      <c r="A84" s="679" t="s">
        <v>3483</v>
      </c>
      <c r="B84" s="684" t="s">
        <v>2644</v>
      </c>
      <c r="C84" s="680">
        <f>C85+C89</f>
        <v>4600000</v>
      </c>
    </row>
    <row r="85" spans="1:3">
      <c r="A85" s="679" t="s">
        <v>3484</v>
      </c>
      <c r="B85" s="684" t="s">
        <v>2658</v>
      </c>
      <c r="C85" s="680">
        <f>C86</f>
        <v>2600000</v>
      </c>
    </row>
    <row r="86" spans="1:3">
      <c r="A86" s="679" t="s">
        <v>3485</v>
      </c>
      <c r="B86" s="684" t="s">
        <v>2125</v>
      </c>
      <c r="C86" s="680">
        <f>SUBTOTAL(9,C87:C88)</f>
        <v>2600000</v>
      </c>
    </row>
    <row r="87" spans="1:3">
      <c r="A87" s="681" t="s">
        <v>4161</v>
      </c>
      <c r="B87" s="685" t="s">
        <v>4160</v>
      </c>
      <c r="C87" s="682">
        <v>2000000</v>
      </c>
    </row>
    <row r="88" spans="1:3" ht="27.6">
      <c r="A88" s="681" t="s">
        <v>4163</v>
      </c>
      <c r="B88" s="685" t="s">
        <v>4162</v>
      </c>
      <c r="C88" s="682">
        <v>600000</v>
      </c>
    </row>
    <row r="89" spans="1:3">
      <c r="A89" s="679" t="s">
        <v>3486</v>
      </c>
      <c r="B89" s="684" t="s">
        <v>2659</v>
      </c>
      <c r="C89" s="680">
        <f>C90</f>
        <v>2000000</v>
      </c>
    </row>
    <row r="90" spans="1:3">
      <c r="A90" s="679" t="s">
        <v>3487</v>
      </c>
      <c r="B90" s="684" t="s">
        <v>2125</v>
      </c>
      <c r="C90" s="680">
        <f>C91</f>
        <v>2000000</v>
      </c>
    </row>
    <row r="91" spans="1:3">
      <c r="A91" s="681" t="s">
        <v>4165</v>
      </c>
      <c r="B91" s="685" t="s">
        <v>4164</v>
      </c>
      <c r="C91" s="682">
        <v>2000000</v>
      </c>
    </row>
    <row r="92" spans="1:3">
      <c r="A92" s="684" t="s">
        <v>2660</v>
      </c>
      <c r="B92" s="684" t="s">
        <v>2661</v>
      </c>
      <c r="C92" s="680">
        <f t="shared" ref="C92:C101" si="4">C93</f>
        <v>4700000</v>
      </c>
    </row>
    <row r="93" spans="1:3">
      <c r="A93" s="684" t="s">
        <v>2662</v>
      </c>
      <c r="B93" s="684" t="s">
        <v>2117</v>
      </c>
      <c r="C93" s="680">
        <f t="shared" si="4"/>
        <v>4700000</v>
      </c>
    </row>
    <row r="94" spans="1:3">
      <c r="A94" s="684" t="s">
        <v>2663</v>
      </c>
      <c r="B94" s="684" t="s">
        <v>1568</v>
      </c>
      <c r="C94" s="680">
        <f t="shared" si="4"/>
        <v>4700000</v>
      </c>
    </row>
    <row r="95" spans="1:3">
      <c r="A95" s="684" t="s">
        <v>2664</v>
      </c>
      <c r="B95" s="684" t="s">
        <v>2665</v>
      </c>
      <c r="C95" s="680">
        <f t="shared" si="4"/>
        <v>4700000</v>
      </c>
    </row>
    <row r="96" spans="1:3">
      <c r="A96" s="684" t="s">
        <v>2666</v>
      </c>
      <c r="B96" s="684" t="s">
        <v>2613</v>
      </c>
      <c r="C96" s="680">
        <f t="shared" si="4"/>
        <v>4700000</v>
      </c>
    </row>
    <row r="97" spans="1:3">
      <c r="A97" s="684" t="s">
        <v>2667</v>
      </c>
      <c r="B97" s="684" t="s">
        <v>2123</v>
      </c>
      <c r="C97" s="680">
        <f t="shared" si="4"/>
        <v>4700000</v>
      </c>
    </row>
    <row r="98" spans="1:3">
      <c r="A98" s="684" t="s">
        <v>3488</v>
      </c>
      <c r="B98" s="684" t="s">
        <v>2929</v>
      </c>
      <c r="C98" s="680">
        <f t="shared" si="4"/>
        <v>4700000</v>
      </c>
    </row>
    <row r="99" spans="1:3" ht="27.6">
      <c r="A99" s="684" t="s">
        <v>3489</v>
      </c>
      <c r="B99" s="684" t="s">
        <v>2668</v>
      </c>
      <c r="C99" s="680">
        <f t="shared" si="4"/>
        <v>4700000</v>
      </c>
    </row>
    <row r="100" spans="1:3">
      <c r="A100" s="684" t="s">
        <v>3490</v>
      </c>
      <c r="B100" s="684" t="s">
        <v>2644</v>
      </c>
      <c r="C100" s="680">
        <f t="shared" si="4"/>
        <v>4700000</v>
      </c>
    </row>
    <row r="101" spans="1:3">
      <c r="A101" s="679" t="s">
        <v>3491</v>
      </c>
      <c r="B101" s="684" t="s">
        <v>2669</v>
      </c>
      <c r="C101" s="680">
        <f t="shared" si="4"/>
        <v>4700000</v>
      </c>
    </row>
    <row r="102" spans="1:3">
      <c r="A102" s="679" t="s">
        <v>3492</v>
      </c>
      <c r="B102" s="684" t="s">
        <v>2125</v>
      </c>
      <c r="C102" s="680">
        <f>SUBTOTAL(9,C103:C109)</f>
        <v>4700000</v>
      </c>
    </row>
    <row r="103" spans="1:3">
      <c r="A103" s="681" t="s">
        <v>4167</v>
      </c>
      <c r="B103" s="685" t="s">
        <v>4166</v>
      </c>
      <c r="C103" s="682">
        <v>500000</v>
      </c>
    </row>
    <row r="104" spans="1:3" ht="27.6">
      <c r="A104" s="681" t="s">
        <v>4169</v>
      </c>
      <c r="B104" s="685" t="s">
        <v>4168</v>
      </c>
      <c r="C104" s="682">
        <v>800000</v>
      </c>
    </row>
    <row r="105" spans="1:3" ht="27.6">
      <c r="A105" s="681" t="s">
        <v>4171</v>
      </c>
      <c r="B105" s="685" t="s">
        <v>4170</v>
      </c>
      <c r="C105" s="682">
        <v>800000</v>
      </c>
    </row>
    <row r="106" spans="1:3" ht="27.6">
      <c r="A106" s="681" t="s">
        <v>4173</v>
      </c>
      <c r="B106" s="685" t="s">
        <v>4172</v>
      </c>
      <c r="C106" s="682">
        <v>800000</v>
      </c>
    </row>
    <row r="107" spans="1:3" ht="27.6">
      <c r="A107" s="681" t="s">
        <v>4175</v>
      </c>
      <c r="B107" s="685" t="s">
        <v>4174</v>
      </c>
      <c r="C107" s="682">
        <v>800000</v>
      </c>
    </row>
    <row r="108" spans="1:3" ht="27.6">
      <c r="A108" s="681" t="s">
        <v>4177</v>
      </c>
      <c r="B108" s="685" t="s">
        <v>4176</v>
      </c>
      <c r="C108" s="682">
        <v>400000</v>
      </c>
    </row>
    <row r="109" spans="1:3" ht="27.6">
      <c r="A109" s="681" t="s">
        <v>4179</v>
      </c>
      <c r="B109" s="685" t="s">
        <v>4178</v>
      </c>
      <c r="C109" s="682">
        <v>600000</v>
      </c>
    </row>
    <row r="110" spans="1:3">
      <c r="B110" s="482"/>
    </row>
    <row r="111" spans="1:3">
      <c r="B111" s="482"/>
    </row>
    <row r="112" spans="1:3">
      <c r="B112" s="482"/>
    </row>
    <row r="113" spans="1:3">
      <c r="B113" s="482"/>
    </row>
    <row r="114" spans="1:3">
      <c r="B114" s="482"/>
    </row>
    <row r="115" spans="1:3">
      <c r="B115" s="482"/>
    </row>
    <row r="116" spans="1:3">
      <c r="B116" s="482"/>
    </row>
    <row r="117" spans="1:3">
      <c r="A117" s="690"/>
      <c r="B117" s="690"/>
      <c r="C117" s="682"/>
    </row>
    <row r="118" spans="1:3">
      <c r="B118" s="482"/>
    </row>
    <row r="119" spans="1:3">
      <c r="B119" s="482"/>
    </row>
    <row r="120" spans="1:3">
      <c r="B120" s="482"/>
    </row>
    <row r="121" spans="1:3">
      <c r="B121" s="482"/>
    </row>
    <row r="122" spans="1:3">
      <c r="B122" s="482"/>
    </row>
    <row r="123" spans="1:3">
      <c r="B123" s="482"/>
    </row>
    <row r="124" spans="1:3">
      <c r="B124" s="482"/>
    </row>
    <row r="125" spans="1:3">
      <c r="B125" s="482"/>
    </row>
    <row r="126" spans="1:3">
      <c r="A126" s="690"/>
      <c r="B126" s="690"/>
    </row>
    <row r="127" spans="1:3">
      <c r="A127" s="690"/>
      <c r="B127" s="690"/>
    </row>
    <row r="128" spans="1:3">
      <c r="A128" s="690"/>
      <c r="B128" s="690"/>
    </row>
  </sheetData>
  <mergeCells count="10">
    <mergeCell ref="A11:B11"/>
    <mergeCell ref="A1:C1"/>
    <mergeCell ref="A2:C2"/>
    <mergeCell ref="A3:C3"/>
    <mergeCell ref="A4:C4"/>
    <mergeCell ref="A5:C5"/>
    <mergeCell ref="A6:C6"/>
    <mergeCell ref="A8:A10"/>
    <mergeCell ref="B8:B10"/>
    <mergeCell ref="C8:C10"/>
  </mergeCells>
  <pageMargins left="0.70866141732283472" right="0.70866141732283472" top="0.74803149606299213" bottom="0.74803149606299213" header="0.31496062992125984" footer="0.31496062992125984"/>
  <pageSetup scale="60" orientation="portrait" horizontalDpi="360" verticalDpi="36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72"/>
  <sheetViews>
    <sheetView view="pageBreakPreview" topLeftCell="B31" zoomScale="112" zoomScaleNormal="100" zoomScaleSheetLayoutView="112" workbookViewId="0">
      <selection activeCell="D43" sqref="D43"/>
    </sheetView>
  </sheetViews>
  <sheetFormatPr baseColWidth="10" defaultColWidth="9.109375" defaultRowHeight="10.199999999999999"/>
  <cols>
    <col min="1" max="1" width="0.6640625" style="865" customWidth="1"/>
    <col min="2" max="2" width="11.44140625" style="865" customWidth="1"/>
    <col min="3" max="3" width="57.88671875" style="887" customWidth="1"/>
    <col min="4" max="4" width="20.44140625" style="869" customWidth="1"/>
    <col min="5" max="5" width="13.6640625" style="865" customWidth="1"/>
    <col min="6" max="256" width="9.109375" style="865"/>
    <col min="257" max="257" width="0.6640625" style="865" customWidth="1"/>
    <col min="258" max="258" width="11.44140625" style="865" customWidth="1"/>
    <col min="259" max="259" width="57.88671875" style="865" customWidth="1"/>
    <col min="260" max="260" width="20.44140625" style="865" customWidth="1"/>
    <col min="261" max="261" width="13.6640625" style="865" customWidth="1"/>
    <col min="262" max="512" width="9.109375" style="865"/>
    <col min="513" max="513" width="0.6640625" style="865" customWidth="1"/>
    <col min="514" max="514" width="11.44140625" style="865" customWidth="1"/>
    <col min="515" max="515" width="57.88671875" style="865" customWidth="1"/>
    <col min="516" max="516" width="20.44140625" style="865" customWidth="1"/>
    <col min="517" max="517" width="13.6640625" style="865" customWidth="1"/>
    <col min="518" max="768" width="9.109375" style="865"/>
    <col min="769" max="769" width="0.6640625" style="865" customWidth="1"/>
    <col min="770" max="770" width="11.44140625" style="865" customWidth="1"/>
    <col min="771" max="771" width="57.88671875" style="865" customWidth="1"/>
    <col min="772" max="772" width="20.44140625" style="865" customWidth="1"/>
    <col min="773" max="773" width="13.6640625" style="865" customWidth="1"/>
    <col min="774" max="1024" width="9.109375" style="865"/>
    <col min="1025" max="1025" width="0.6640625" style="865" customWidth="1"/>
    <col min="1026" max="1026" width="11.44140625" style="865" customWidth="1"/>
    <col min="1027" max="1027" width="57.88671875" style="865" customWidth="1"/>
    <col min="1028" max="1028" width="20.44140625" style="865" customWidth="1"/>
    <col min="1029" max="1029" width="13.6640625" style="865" customWidth="1"/>
    <col min="1030" max="1280" width="9.109375" style="865"/>
    <col min="1281" max="1281" width="0.6640625" style="865" customWidth="1"/>
    <col min="1282" max="1282" width="11.44140625" style="865" customWidth="1"/>
    <col min="1283" max="1283" width="57.88671875" style="865" customWidth="1"/>
    <col min="1284" max="1284" width="20.44140625" style="865" customWidth="1"/>
    <col min="1285" max="1285" width="13.6640625" style="865" customWidth="1"/>
    <col min="1286" max="1536" width="9.109375" style="865"/>
    <col min="1537" max="1537" width="0.6640625" style="865" customWidth="1"/>
    <col min="1538" max="1538" width="11.44140625" style="865" customWidth="1"/>
    <col min="1539" max="1539" width="57.88671875" style="865" customWidth="1"/>
    <col min="1540" max="1540" width="20.44140625" style="865" customWidth="1"/>
    <col min="1541" max="1541" width="13.6640625" style="865" customWidth="1"/>
    <col min="1542" max="1792" width="9.109375" style="865"/>
    <col min="1793" max="1793" width="0.6640625" style="865" customWidth="1"/>
    <col min="1794" max="1794" width="11.44140625" style="865" customWidth="1"/>
    <col min="1795" max="1795" width="57.88671875" style="865" customWidth="1"/>
    <col min="1796" max="1796" width="20.44140625" style="865" customWidth="1"/>
    <col min="1797" max="1797" width="13.6640625" style="865" customWidth="1"/>
    <col min="1798" max="2048" width="9.109375" style="865"/>
    <col min="2049" max="2049" width="0.6640625" style="865" customWidth="1"/>
    <col min="2050" max="2050" width="11.44140625" style="865" customWidth="1"/>
    <col min="2051" max="2051" width="57.88671875" style="865" customWidth="1"/>
    <col min="2052" max="2052" width="20.44140625" style="865" customWidth="1"/>
    <col min="2053" max="2053" width="13.6640625" style="865" customWidth="1"/>
    <col min="2054" max="2304" width="9.109375" style="865"/>
    <col min="2305" max="2305" width="0.6640625" style="865" customWidth="1"/>
    <col min="2306" max="2306" width="11.44140625" style="865" customWidth="1"/>
    <col min="2307" max="2307" width="57.88671875" style="865" customWidth="1"/>
    <col min="2308" max="2308" width="20.44140625" style="865" customWidth="1"/>
    <col min="2309" max="2309" width="13.6640625" style="865" customWidth="1"/>
    <col min="2310" max="2560" width="9.109375" style="865"/>
    <col min="2561" max="2561" width="0.6640625" style="865" customWidth="1"/>
    <col min="2562" max="2562" width="11.44140625" style="865" customWidth="1"/>
    <col min="2563" max="2563" width="57.88671875" style="865" customWidth="1"/>
    <col min="2564" max="2564" width="20.44140625" style="865" customWidth="1"/>
    <col min="2565" max="2565" width="13.6640625" style="865" customWidth="1"/>
    <col min="2566" max="2816" width="9.109375" style="865"/>
    <col min="2817" max="2817" width="0.6640625" style="865" customWidth="1"/>
    <col min="2818" max="2818" width="11.44140625" style="865" customWidth="1"/>
    <col min="2819" max="2819" width="57.88671875" style="865" customWidth="1"/>
    <col min="2820" max="2820" width="20.44140625" style="865" customWidth="1"/>
    <col min="2821" max="2821" width="13.6640625" style="865" customWidth="1"/>
    <col min="2822" max="3072" width="9.109375" style="865"/>
    <col min="3073" max="3073" width="0.6640625" style="865" customWidth="1"/>
    <col min="3074" max="3074" width="11.44140625" style="865" customWidth="1"/>
    <col min="3075" max="3075" width="57.88671875" style="865" customWidth="1"/>
    <col min="3076" max="3076" width="20.44140625" style="865" customWidth="1"/>
    <col min="3077" max="3077" width="13.6640625" style="865" customWidth="1"/>
    <col min="3078" max="3328" width="9.109375" style="865"/>
    <col min="3329" max="3329" width="0.6640625" style="865" customWidth="1"/>
    <col min="3330" max="3330" width="11.44140625" style="865" customWidth="1"/>
    <col min="3331" max="3331" width="57.88671875" style="865" customWidth="1"/>
    <col min="3332" max="3332" width="20.44140625" style="865" customWidth="1"/>
    <col min="3333" max="3333" width="13.6640625" style="865" customWidth="1"/>
    <col min="3334" max="3584" width="9.109375" style="865"/>
    <col min="3585" max="3585" width="0.6640625" style="865" customWidth="1"/>
    <col min="3586" max="3586" width="11.44140625" style="865" customWidth="1"/>
    <col min="3587" max="3587" width="57.88671875" style="865" customWidth="1"/>
    <col min="3588" max="3588" width="20.44140625" style="865" customWidth="1"/>
    <col min="3589" max="3589" width="13.6640625" style="865" customWidth="1"/>
    <col min="3590" max="3840" width="9.109375" style="865"/>
    <col min="3841" max="3841" width="0.6640625" style="865" customWidth="1"/>
    <col min="3842" max="3842" width="11.44140625" style="865" customWidth="1"/>
    <col min="3843" max="3843" width="57.88671875" style="865" customWidth="1"/>
    <col min="3844" max="3844" width="20.44140625" style="865" customWidth="1"/>
    <col min="3845" max="3845" width="13.6640625" style="865" customWidth="1"/>
    <col min="3846" max="4096" width="9.109375" style="865"/>
    <col min="4097" max="4097" width="0.6640625" style="865" customWidth="1"/>
    <col min="4098" max="4098" width="11.44140625" style="865" customWidth="1"/>
    <col min="4099" max="4099" width="57.88671875" style="865" customWidth="1"/>
    <col min="4100" max="4100" width="20.44140625" style="865" customWidth="1"/>
    <col min="4101" max="4101" width="13.6640625" style="865" customWidth="1"/>
    <col min="4102" max="4352" width="9.109375" style="865"/>
    <col min="4353" max="4353" width="0.6640625" style="865" customWidth="1"/>
    <col min="4354" max="4354" width="11.44140625" style="865" customWidth="1"/>
    <col min="4355" max="4355" width="57.88671875" style="865" customWidth="1"/>
    <col min="4356" max="4356" width="20.44140625" style="865" customWidth="1"/>
    <col min="4357" max="4357" width="13.6640625" style="865" customWidth="1"/>
    <col min="4358" max="4608" width="9.109375" style="865"/>
    <col min="4609" max="4609" width="0.6640625" style="865" customWidth="1"/>
    <col min="4610" max="4610" width="11.44140625" style="865" customWidth="1"/>
    <col min="4611" max="4611" width="57.88671875" style="865" customWidth="1"/>
    <col min="4612" max="4612" width="20.44140625" style="865" customWidth="1"/>
    <col min="4613" max="4613" width="13.6640625" style="865" customWidth="1"/>
    <col min="4614" max="4864" width="9.109375" style="865"/>
    <col min="4865" max="4865" width="0.6640625" style="865" customWidth="1"/>
    <col min="4866" max="4866" width="11.44140625" style="865" customWidth="1"/>
    <col min="4867" max="4867" width="57.88671875" style="865" customWidth="1"/>
    <col min="4868" max="4868" width="20.44140625" style="865" customWidth="1"/>
    <col min="4869" max="4869" width="13.6640625" style="865" customWidth="1"/>
    <col min="4870" max="5120" width="9.109375" style="865"/>
    <col min="5121" max="5121" width="0.6640625" style="865" customWidth="1"/>
    <col min="5122" max="5122" width="11.44140625" style="865" customWidth="1"/>
    <col min="5123" max="5123" width="57.88671875" style="865" customWidth="1"/>
    <col min="5124" max="5124" width="20.44140625" style="865" customWidth="1"/>
    <col min="5125" max="5125" width="13.6640625" style="865" customWidth="1"/>
    <col min="5126" max="5376" width="9.109375" style="865"/>
    <col min="5377" max="5377" width="0.6640625" style="865" customWidth="1"/>
    <col min="5378" max="5378" width="11.44140625" style="865" customWidth="1"/>
    <col min="5379" max="5379" width="57.88671875" style="865" customWidth="1"/>
    <col min="5380" max="5380" width="20.44140625" style="865" customWidth="1"/>
    <col min="5381" max="5381" width="13.6640625" style="865" customWidth="1"/>
    <col min="5382" max="5632" width="9.109375" style="865"/>
    <col min="5633" max="5633" width="0.6640625" style="865" customWidth="1"/>
    <col min="5634" max="5634" width="11.44140625" style="865" customWidth="1"/>
    <col min="5635" max="5635" width="57.88671875" style="865" customWidth="1"/>
    <col min="5636" max="5636" width="20.44140625" style="865" customWidth="1"/>
    <col min="5637" max="5637" width="13.6640625" style="865" customWidth="1"/>
    <col min="5638" max="5888" width="9.109375" style="865"/>
    <col min="5889" max="5889" width="0.6640625" style="865" customWidth="1"/>
    <col min="5890" max="5890" width="11.44140625" style="865" customWidth="1"/>
    <col min="5891" max="5891" width="57.88671875" style="865" customWidth="1"/>
    <col min="5892" max="5892" width="20.44140625" style="865" customWidth="1"/>
    <col min="5893" max="5893" width="13.6640625" style="865" customWidth="1"/>
    <col min="5894" max="6144" width="9.109375" style="865"/>
    <col min="6145" max="6145" width="0.6640625" style="865" customWidth="1"/>
    <col min="6146" max="6146" width="11.44140625" style="865" customWidth="1"/>
    <col min="6147" max="6147" width="57.88671875" style="865" customWidth="1"/>
    <col min="6148" max="6148" width="20.44140625" style="865" customWidth="1"/>
    <col min="6149" max="6149" width="13.6640625" style="865" customWidth="1"/>
    <col min="6150" max="6400" width="9.109375" style="865"/>
    <col min="6401" max="6401" width="0.6640625" style="865" customWidth="1"/>
    <col min="6402" max="6402" width="11.44140625" style="865" customWidth="1"/>
    <col min="6403" max="6403" width="57.88671875" style="865" customWidth="1"/>
    <col min="6404" max="6404" width="20.44140625" style="865" customWidth="1"/>
    <col min="6405" max="6405" width="13.6640625" style="865" customWidth="1"/>
    <col min="6406" max="6656" width="9.109375" style="865"/>
    <col min="6657" max="6657" width="0.6640625" style="865" customWidth="1"/>
    <col min="6658" max="6658" width="11.44140625" style="865" customWidth="1"/>
    <col min="6659" max="6659" width="57.88671875" style="865" customWidth="1"/>
    <col min="6660" max="6660" width="20.44140625" style="865" customWidth="1"/>
    <col min="6661" max="6661" width="13.6640625" style="865" customWidth="1"/>
    <col min="6662" max="6912" width="9.109375" style="865"/>
    <col min="6913" max="6913" width="0.6640625" style="865" customWidth="1"/>
    <col min="6914" max="6914" width="11.44140625" style="865" customWidth="1"/>
    <col min="6915" max="6915" width="57.88671875" style="865" customWidth="1"/>
    <col min="6916" max="6916" width="20.44140625" style="865" customWidth="1"/>
    <col min="6917" max="6917" width="13.6640625" style="865" customWidth="1"/>
    <col min="6918" max="7168" width="9.109375" style="865"/>
    <col min="7169" max="7169" width="0.6640625" style="865" customWidth="1"/>
    <col min="7170" max="7170" width="11.44140625" style="865" customWidth="1"/>
    <col min="7171" max="7171" width="57.88671875" style="865" customWidth="1"/>
    <col min="7172" max="7172" width="20.44140625" style="865" customWidth="1"/>
    <col min="7173" max="7173" width="13.6640625" style="865" customWidth="1"/>
    <col min="7174" max="7424" width="9.109375" style="865"/>
    <col min="7425" max="7425" width="0.6640625" style="865" customWidth="1"/>
    <col min="7426" max="7426" width="11.44140625" style="865" customWidth="1"/>
    <col min="7427" max="7427" width="57.88671875" style="865" customWidth="1"/>
    <col min="7428" max="7428" width="20.44140625" style="865" customWidth="1"/>
    <col min="7429" max="7429" width="13.6640625" style="865" customWidth="1"/>
    <col min="7430" max="7680" width="9.109375" style="865"/>
    <col min="7681" max="7681" width="0.6640625" style="865" customWidth="1"/>
    <col min="7682" max="7682" width="11.44140625" style="865" customWidth="1"/>
    <col min="7683" max="7683" width="57.88671875" style="865" customWidth="1"/>
    <col min="7684" max="7684" width="20.44140625" style="865" customWidth="1"/>
    <col min="7685" max="7685" width="13.6640625" style="865" customWidth="1"/>
    <col min="7686" max="7936" width="9.109375" style="865"/>
    <col min="7937" max="7937" width="0.6640625" style="865" customWidth="1"/>
    <col min="7938" max="7938" width="11.44140625" style="865" customWidth="1"/>
    <col min="7939" max="7939" width="57.88671875" style="865" customWidth="1"/>
    <col min="7940" max="7940" width="20.44140625" style="865" customWidth="1"/>
    <col min="7941" max="7941" width="13.6640625" style="865" customWidth="1"/>
    <col min="7942" max="8192" width="9.109375" style="865"/>
    <col min="8193" max="8193" width="0.6640625" style="865" customWidth="1"/>
    <col min="8194" max="8194" width="11.44140625" style="865" customWidth="1"/>
    <col min="8195" max="8195" width="57.88671875" style="865" customWidth="1"/>
    <col min="8196" max="8196" width="20.44140625" style="865" customWidth="1"/>
    <col min="8197" max="8197" width="13.6640625" style="865" customWidth="1"/>
    <col min="8198" max="8448" width="9.109375" style="865"/>
    <col min="8449" max="8449" width="0.6640625" style="865" customWidth="1"/>
    <col min="8450" max="8450" width="11.44140625" style="865" customWidth="1"/>
    <col min="8451" max="8451" width="57.88671875" style="865" customWidth="1"/>
    <col min="8452" max="8452" width="20.44140625" style="865" customWidth="1"/>
    <col min="8453" max="8453" width="13.6640625" style="865" customWidth="1"/>
    <col min="8454" max="8704" width="9.109375" style="865"/>
    <col min="8705" max="8705" width="0.6640625" style="865" customWidth="1"/>
    <col min="8706" max="8706" width="11.44140625" style="865" customWidth="1"/>
    <col min="8707" max="8707" width="57.88671875" style="865" customWidth="1"/>
    <col min="8708" max="8708" width="20.44140625" style="865" customWidth="1"/>
    <col min="8709" max="8709" width="13.6640625" style="865" customWidth="1"/>
    <col min="8710" max="8960" width="9.109375" style="865"/>
    <col min="8961" max="8961" width="0.6640625" style="865" customWidth="1"/>
    <col min="8962" max="8962" width="11.44140625" style="865" customWidth="1"/>
    <col min="8963" max="8963" width="57.88671875" style="865" customWidth="1"/>
    <col min="8964" max="8964" width="20.44140625" style="865" customWidth="1"/>
    <col min="8965" max="8965" width="13.6640625" style="865" customWidth="1"/>
    <col min="8966" max="9216" width="9.109375" style="865"/>
    <col min="9217" max="9217" width="0.6640625" style="865" customWidth="1"/>
    <col min="9218" max="9218" width="11.44140625" style="865" customWidth="1"/>
    <col min="9219" max="9219" width="57.88671875" style="865" customWidth="1"/>
    <col min="9220" max="9220" width="20.44140625" style="865" customWidth="1"/>
    <col min="9221" max="9221" width="13.6640625" style="865" customWidth="1"/>
    <col min="9222" max="9472" width="9.109375" style="865"/>
    <col min="9473" max="9473" width="0.6640625" style="865" customWidth="1"/>
    <col min="9474" max="9474" width="11.44140625" style="865" customWidth="1"/>
    <col min="9475" max="9475" width="57.88671875" style="865" customWidth="1"/>
    <col min="9476" max="9476" width="20.44140625" style="865" customWidth="1"/>
    <col min="9477" max="9477" width="13.6640625" style="865" customWidth="1"/>
    <col min="9478" max="9728" width="9.109375" style="865"/>
    <col min="9729" max="9729" width="0.6640625" style="865" customWidth="1"/>
    <col min="9730" max="9730" width="11.44140625" style="865" customWidth="1"/>
    <col min="9731" max="9731" width="57.88671875" style="865" customWidth="1"/>
    <col min="9732" max="9732" width="20.44140625" style="865" customWidth="1"/>
    <col min="9733" max="9733" width="13.6640625" style="865" customWidth="1"/>
    <col min="9734" max="9984" width="9.109375" style="865"/>
    <col min="9985" max="9985" width="0.6640625" style="865" customWidth="1"/>
    <col min="9986" max="9986" width="11.44140625" style="865" customWidth="1"/>
    <col min="9987" max="9987" width="57.88671875" style="865" customWidth="1"/>
    <col min="9988" max="9988" width="20.44140625" style="865" customWidth="1"/>
    <col min="9989" max="9989" width="13.6640625" style="865" customWidth="1"/>
    <col min="9990" max="10240" width="9.109375" style="865"/>
    <col min="10241" max="10241" width="0.6640625" style="865" customWidth="1"/>
    <col min="10242" max="10242" width="11.44140625" style="865" customWidth="1"/>
    <col min="10243" max="10243" width="57.88671875" style="865" customWidth="1"/>
    <col min="10244" max="10244" width="20.44140625" style="865" customWidth="1"/>
    <col min="10245" max="10245" width="13.6640625" style="865" customWidth="1"/>
    <col min="10246" max="10496" width="9.109375" style="865"/>
    <col min="10497" max="10497" width="0.6640625" style="865" customWidth="1"/>
    <col min="10498" max="10498" width="11.44140625" style="865" customWidth="1"/>
    <col min="10499" max="10499" width="57.88671875" style="865" customWidth="1"/>
    <col min="10500" max="10500" width="20.44140625" style="865" customWidth="1"/>
    <col min="10501" max="10501" width="13.6640625" style="865" customWidth="1"/>
    <col min="10502" max="10752" width="9.109375" style="865"/>
    <col min="10753" max="10753" width="0.6640625" style="865" customWidth="1"/>
    <col min="10754" max="10754" width="11.44140625" style="865" customWidth="1"/>
    <col min="10755" max="10755" width="57.88671875" style="865" customWidth="1"/>
    <col min="10756" max="10756" width="20.44140625" style="865" customWidth="1"/>
    <col min="10757" max="10757" width="13.6640625" style="865" customWidth="1"/>
    <col min="10758" max="11008" width="9.109375" style="865"/>
    <col min="11009" max="11009" width="0.6640625" style="865" customWidth="1"/>
    <col min="11010" max="11010" width="11.44140625" style="865" customWidth="1"/>
    <col min="11011" max="11011" width="57.88671875" style="865" customWidth="1"/>
    <col min="11012" max="11012" width="20.44140625" style="865" customWidth="1"/>
    <col min="11013" max="11013" width="13.6640625" style="865" customWidth="1"/>
    <col min="11014" max="11264" width="9.109375" style="865"/>
    <col min="11265" max="11265" width="0.6640625" style="865" customWidth="1"/>
    <col min="11266" max="11266" width="11.44140625" style="865" customWidth="1"/>
    <col min="11267" max="11267" width="57.88671875" style="865" customWidth="1"/>
    <col min="11268" max="11268" width="20.44140625" style="865" customWidth="1"/>
    <col min="11269" max="11269" width="13.6640625" style="865" customWidth="1"/>
    <col min="11270" max="11520" width="9.109375" style="865"/>
    <col min="11521" max="11521" width="0.6640625" style="865" customWidth="1"/>
    <col min="11522" max="11522" width="11.44140625" style="865" customWidth="1"/>
    <col min="11523" max="11523" width="57.88671875" style="865" customWidth="1"/>
    <col min="11524" max="11524" width="20.44140625" style="865" customWidth="1"/>
    <col min="11525" max="11525" width="13.6640625" style="865" customWidth="1"/>
    <col min="11526" max="11776" width="9.109375" style="865"/>
    <col min="11777" max="11777" width="0.6640625" style="865" customWidth="1"/>
    <col min="11778" max="11778" width="11.44140625" style="865" customWidth="1"/>
    <col min="11779" max="11779" width="57.88671875" style="865" customWidth="1"/>
    <col min="11780" max="11780" width="20.44140625" style="865" customWidth="1"/>
    <col min="11781" max="11781" width="13.6640625" style="865" customWidth="1"/>
    <col min="11782" max="12032" width="9.109375" style="865"/>
    <col min="12033" max="12033" width="0.6640625" style="865" customWidth="1"/>
    <col min="12034" max="12034" width="11.44140625" style="865" customWidth="1"/>
    <col min="12035" max="12035" width="57.88671875" style="865" customWidth="1"/>
    <col min="12036" max="12036" width="20.44140625" style="865" customWidth="1"/>
    <col min="12037" max="12037" width="13.6640625" style="865" customWidth="1"/>
    <col min="12038" max="12288" width="9.109375" style="865"/>
    <col min="12289" max="12289" width="0.6640625" style="865" customWidth="1"/>
    <col min="12290" max="12290" width="11.44140625" style="865" customWidth="1"/>
    <col min="12291" max="12291" width="57.88671875" style="865" customWidth="1"/>
    <col min="12292" max="12292" width="20.44140625" style="865" customWidth="1"/>
    <col min="12293" max="12293" width="13.6640625" style="865" customWidth="1"/>
    <col min="12294" max="12544" width="9.109375" style="865"/>
    <col min="12545" max="12545" width="0.6640625" style="865" customWidth="1"/>
    <col min="12546" max="12546" width="11.44140625" style="865" customWidth="1"/>
    <col min="12547" max="12547" width="57.88671875" style="865" customWidth="1"/>
    <col min="12548" max="12548" width="20.44140625" style="865" customWidth="1"/>
    <col min="12549" max="12549" width="13.6640625" style="865" customWidth="1"/>
    <col min="12550" max="12800" width="9.109375" style="865"/>
    <col min="12801" max="12801" width="0.6640625" style="865" customWidth="1"/>
    <col min="12802" max="12802" width="11.44140625" style="865" customWidth="1"/>
    <col min="12803" max="12803" width="57.88671875" style="865" customWidth="1"/>
    <col min="12804" max="12804" width="20.44140625" style="865" customWidth="1"/>
    <col min="12805" max="12805" width="13.6640625" style="865" customWidth="1"/>
    <col min="12806" max="13056" width="9.109375" style="865"/>
    <col min="13057" max="13057" width="0.6640625" style="865" customWidth="1"/>
    <col min="13058" max="13058" width="11.44140625" style="865" customWidth="1"/>
    <col min="13059" max="13059" width="57.88671875" style="865" customWidth="1"/>
    <col min="13060" max="13060" width="20.44140625" style="865" customWidth="1"/>
    <col min="13061" max="13061" width="13.6640625" style="865" customWidth="1"/>
    <col min="13062" max="13312" width="9.109375" style="865"/>
    <col min="13313" max="13313" width="0.6640625" style="865" customWidth="1"/>
    <col min="13314" max="13314" width="11.44140625" style="865" customWidth="1"/>
    <col min="13315" max="13315" width="57.88671875" style="865" customWidth="1"/>
    <col min="13316" max="13316" width="20.44140625" style="865" customWidth="1"/>
    <col min="13317" max="13317" width="13.6640625" style="865" customWidth="1"/>
    <col min="13318" max="13568" width="9.109375" style="865"/>
    <col min="13569" max="13569" width="0.6640625" style="865" customWidth="1"/>
    <col min="13570" max="13570" width="11.44140625" style="865" customWidth="1"/>
    <col min="13571" max="13571" width="57.88671875" style="865" customWidth="1"/>
    <col min="13572" max="13572" width="20.44140625" style="865" customWidth="1"/>
    <col min="13573" max="13573" width="13.6640625" style="865" customWidth="1"/>
    <col min="13574" max="13824" width="9.109375" style="865"/>
    <col min="13825" max="13825" width="0.6640625" style="865" customWidth="1"/>
    <col min="13826" max="13826" width="11.44140625" style="865" customWidth="1"/>
    <col min="13827" max="13827" width="57.88671875" style="865" customWidth="1"/>
    <col min="13828" max="13828" width="20.44140625" style="865" customWidth="1"/>
    <col min="13829" max="13829" width="13.6640625" style="865" customWidth="1"/>
    <col min="13830" max="14080" width="9.109375" style="865"/>
    <col min="14081" max="14081" width="0.6640625" style="865" customWidth="1"/>
    <col min="14082" max="14082" width="11.44140625" style="865" customWidth="1"/>
    <col min="14083" max="14083" width="57.88671875" style="865" customWidth="1"/>
    <col min="14084" max="14084" width="20.44140625" style="865" customWidth="1"/>
    <col min="14085" max="14085" width="13.6640625" style="865" customWidth="1"/>
    <col min="14086" max="14336" width="9.109375" style="865"/>
    <col min="14337" max="14337" width="0.6640625" style="865" customWidth="1"/>
    <col min="14338" max="14338" width="11.44140625" style="865" customWidth="1"/>
    <col min="14339" max="14339" width="57.88671875" style="865" customWidth="1"/>
    <col min="14340" max="14340" width="20.44140625" style="865" customWidth="1"/>
    <col min="14341" max="14341" width="13.6640625" style="865" customWidth="1"/>
    <col min="14342" max="14592" width="9.109375" style="865"/>
    <col min="14593" max="14593" width="0.6640625" style="865" customWidth="1"/>
    <col min="14594" max="14594" width="11.44140625" style="865" customWidth="1"/>
    <col min="14595" max="14595" width="57.88671875" style="865" customWidth="1"/>
    <col min="14596" max="14596" width="20.44140625" style="865" customWidth="1"/>
    <col min="14597" max="14597" width="13.6640625" style="865" customWidth="1"/>
    <col min="14598" max="14848" width="9.109375" style="865"/>
    <col min="14849" max="14849" width="0.6640625" style="865" customWidth="1"/>
    <col min="14850" max="14850" width="11.44140625" style="865" customWidth="1"/>
    <col min="14851" max="14851" width="57.88671875" style="865" customWidth="1"/>
    <col min="14852" max="14852" width="20.44140625" style="865" customWidth="1"/>
    <col min="14853" max="14853" width="13.6640625" style="865" customWidth="1"/>
    <col min="14854" max="15104" width="9.109375" style="865"/>
    <col min="15105" max="15105" width="0.6640625" style="865" customWidth="1"/>
    <col min="15106" max="15106" width="11.44140625" style="865" customWidth="1"/>
    <col min="15107" max="15107" width="57.88671875" style="865" customWidth="1"/>
    <col min="15108" max="15108" width="20.44140625" style="865" customWidth="1"/>
    <col min="15109" max="15109" width="13.6640625" style="865" customWidth="1"/>
    <col min="15110" max="15360" width="9.109375" style="865"/>
    <col min="15361" max="15361" width="0.6640625" style="865" customWidth="1"/>
    <col min="15362" max="15362" width="11.44140625" style="865" customWidth="1"/>
    <col min="15363" max="15363" width="57.88671875" style="865" customWidth="1"/>
    <col min="15364" max="15364" width="20.44140625" style="865" customWidth="1"/>
    <col min="15365" max="15365" width="13.6640625" style="865" customWidth="1"/>
    <col min="15366" max="15616" width="9.109375" style="865"/>
    <col min="15617" max="15617" width="0.6640625" style="865" customWidth="1"/>
    <col min="15618" max="15618" width="11.44140625" style="865" customWidth="1"/>
    <col min="15619" max="15619" width="57.88671875" style="865" customWidth="1"/>
    <col min="15620" max="15620" width="20.44140625" style="865" customWidth="1"/>
    <col min="15621" max="15621" width="13.6640625" style="865" customWidth="1"/>
    <col min="15622" max="15872" width="9.109375" style="865"/>
    <col min="15873" max="15873" width="0.6640625" style="865" customWidth="1"/>
    <col min="15874" max="15874" width="11.44140625" style="865" customWidth="1"/>
    <col min="15875" max="15875" width="57.88671875" style="865" customWidth="1"/>
    <col min="15876" max="15876" width="20.44140625" style="865" customWidth="1"/>
    <col min="15877" max="15877" width="13.6640625" style="865" customWidth="1"/>
    <col min="15878" max="16128" width="9.109375" style="865"/>
    <col min="16129" max="16129" width="0.6640625" style="865" customWidth="1"/>
    <col min="16130" max="16130" width="11.44140625" style="865" customWidth="1"/>
    <col min="16131" max="16131" width="57.88671875" style="865" customWidth="1"/>
    <col min="16132" max="16132" width="20.44140625" style="865" customWidth="1"/>
    <col min="16133" max="16133" width="13.6640625" style="865" customWidth="1"/>
    <col min="16134" max="16384" width="9.109375" style="865"/>
  </cols>
  <sheetData>
    <row r="1" spans="2:4" ht="15.6">
      <c r="B1" s="1039" t="s">
        <v>692</v>
      </c>
      <c r="C1" s="1039"/>
      <c r="D1" s="1039"/>
    </row>
    <row r="2" spans="2:4" ht="15">
      <c r="B2" s="1040"/>
      <c r="C2" s="1040"/>
      <c r="D2" s="1040"/>
    </row>
    <row r="3" spans="2:4" s="866" customFormat="1" ht="13.5" customHeight="1">
      <c r="B3" s="1031" t="s">
        <v>5017</v>
      </c>
      <c r="C3" s="1031"/>
      <c r="D3" s="1031"/>
    </row>
    <row r="4" spans="2:4" customFormat="1" ht="13.5" customHeight="1">
      <c r="B4" s="867" t="s">
        <v>5018</v>
      </c>
      <c r="C4" s="868"/>
      <c r="D4" s="868"/>
    </row>
    <row r="5" spans="2:4" customFormat="1" ht="13.5" customHeight="1">
      <c r="B5" s="1032"/>
      <c r="C5" s="1032"/>
      <c r="D5" s="1032"/>
    </row>
    <row r="6" spans="2:4" customFormat="1" ht="7.5" customHeight="1" thickBot="1">
      <c r="B6" s="865"/>
      <c r="C6" s="865"/>
      <c r="D6" s="865"/>
    </row>
    <row r="7" spans="2:4" customFormat="1" ht="15" customHeight="1">
      <c r="B7" s="1033" t="s">
        <v>8</v>
      </c>
      <c r="C7" s="1034"/>
      <c r="D7" s="1037" t="s">
        <v>806</v>
      </c>
    </row>
    <row r="8" spans="2:4" customFormat="1" ht="15" thickBot="1">
      <c r="B8" s="1035"/>
      <c r="C8" s="1036"/>
      <c r="D8" s="1038"/>
    </row>
    <row r="9" spans="2:4" ht="3.75" customHeight="1" thickBot="1">
      <c r="B9" s="1043"/>
      <c r="C9" s="1043"/>
    </row>
    <row r="10" spans="2:4" ht="25.5" customHeight="1" thickBot="1">
      <c r="B10" s="1041" t="s">
        <v>5019</v>
      </c>
      <c r="C10" s="1042"/>
      <c r="D10" s="870">
        <f>SUM(D11:D15)</f>
        <v>26599835.270409998</v>
      </c>
    </row>
    <row r="11" spans="2:4" ht="26.4">
      <c r="B11" s="871">
        <v>1100</v>
      </c>
      <c r="C11" s="872" t="s">
        <v>5020</v>
      </c>
      <c r="D11" s="873">
        <f>'C. OBJETO DEL GASTO'!AJ10</f>
        <v>17021155.68</v>
      </c>
    </row>
    <row r="12" spans="2:4" ht="13.2">
      <c r="B12" s="874">
        <v>1300</v>
      </c>
      <c r="C12" s="875" t="s">
        <v>5021</v>
      </c>
      <c r="D12" s="876">
        <f>'C. OBJETO DEL GASTO'!AJ30</f>
        <v>6656991.6100000003</v>
      </c>
    </row>
    <row r="13" spans="2:4" ht="13.2">
      <c r="B13" s="874">
        <v>1400</v>
      </c>
      <c r="C13" s="875" t="s">
        <v>5039</v>
      </c>
      <c r="D13" s="876">
        <f>'C. OBJETO DEL GASTO'!AJ53</f>
        <v>373889.70900000003</v>
      </c>
    </row>
    <row r="14" spans="2:4" ht="13.2">
      <c r="B14" s="874">
        <v>1500</v>
      </c>
      <c r="C14" s="875" t="s">
        <v>5022</v>
      </c>
      <c r="D14" s="876">
        <f>'C. OBJETO DEL GASTO'!AJ66</f>
        <v>1858000</v>
      </c>
    </row>
    <row r="15" spans="2:4" ht="27" thickBot="1">
      <c r="B15" s="877">
        <v>1800</v>
      </c>
      <c r="C15" s="878" t="s">
        <v>3032</v>
      </c>
      <c r="D15" s="879">
        <f>'C. OBJETO DEL GASTO'!AJ98</f>
        <v>689798.27141000016</v>
      </c>
    </row>
    <row r="16" spans="2:4" ht="25.5" customHeight="1" thickBot="1">
      <c r="B16" s="1041" t="s">
        <v>5023</v>
      </c>
      <c r="C16" s="1042"/>
      <c r="D16" s="870">
        <f>SUM(D17:D23)</f>
        <v>6317497.6899999995</v>
      </c>
    </row>
    <row r="17" spans="2:4" ht="26.4">
      <c r="B17" s="880">
        <v>2100</v>
      </c>
      <c r="C17" s="881" t="s">
        <v>5024</v>
      </c>
      <c r="D17" s="882">
        <f>'C. OBJETO DEL GASTO'!AJ103</f>
        <v>1050000</v>
      </c>
    </row>
    <row r="18" spans="2:4" ht="13.2">
      <c r="B18" s="880">
        <v>2200</v>
      </c>
      <c r="C18" s="881" t="s">
        <v>5040</v>
      </c>
      <c r="D18" s="882">
        <f>'C. OBJETO DEL GASTO'!AJ127</f>
        <v>250000</v>
      </c>
    </row>
    <row r="19" spans="2:4" ht="26.4">
      <c r="B19" s="880">
        <v>2300</v>
      </c>
      <c r="C19" s="881" t="s">
        <v>5041</v>
      </c>
      <c r="D19" s="882">
        <f>'C. OBJETO DEL GASTO'!AJ139</f>
        <v>60000</v>
      </c>
    </row>
    <row r="20" spans="2:4" ht="26.4">
      <c r="B20" s="874">
        <v>2400</v>
      </c>
      <c r="C20" s="875" t="s">
        <v>5025</v>
      </c>
      <c r="D20" s="876">
        <f>'C. OBJETO DEL GASTO'!AJ158</f>
        <v>240000</v>
      </c>
    </row>
    <row r="21" spans="2:4" ht="13.2">
      <c r="B21" s="874">
        <v>2600</v>
      </c>
      <c r="C21" s="875" t="s">
        <v>5026</v>
      </c>
      <c r="D21" s="876">
        <f>'C. OBJETO DEL GASTO'!AJ199</f>
        <v>3150000</v>
      </c>
    </row>
    <row r="22" spans="2:4" ht="26.4">
      <c r="B22" s="874">
        <v>2700</v>
      </c>
      <c r="C22" s="875" t="s">
        <v>5027</v>
      </c>
      <c r="D22" s="876">
        <f>'C. OBJETO DEL GASTO'!AJ205</f>
        <v>800000</v>
      </c>
    </row>
    <row r="23" spans="2:4" ht="13.8" thickBot="1">
      <c r="B23" s="877">
        <v>2900</v>
      </c>
      <c r="C23" s="878" t="s">
        <v>5028</v>
      </c>
      <c r="D23" s="879">
        <f>'C. OBJETO DEL GASTO'!AJ224</f>
        <v>767497.69</v>
      </c>
    </row>
    <row r="24" spans="2:4" ht="25.5" customHeight="1" thickBot="1">
      <c r="B24" s="1041" t="s">
        <v>5029</v>
      </c>
      <c r="C24" s="1042"/>
      <c r="D24" s="870">
        <f>SUM(D25:D31)</f>
        <v>9526000</v>
      </c>
    </row>
    <row r="25" spans="2:4" ht="13.2">
      <c r="B25" s="880">
        <v>3100</v>
      </c>
      <c r="C25" s="881" t="s">
        <v>5030</v>
      </c>
      <c r="D25" s="882">
        <f>'C. OBJETO DEL GASTO'!AJ245</f>
        <v>3336000</v>
      </c>
    </row>
    <row r="26" spans="2:4" ht="13.2">
      <c r="B26" s="880">
        <v>3200</v>
      </c>
      <c r="C26" s="881" t="s">
        <v>5042</v>
      </c>
      <c r="D26" s="882">
        <f>'C. OBJETO DEL GASTO'!AJ268</f>
        <v>1100000</v>
      </c>
    </row>
    <row r="27" spans="2:4" ht="13.2">
      <c r="B27" s="874">
        <v>3400</v>
      </c>
      <c r="C27" s="875" t="s">
        <v>5031</v>
      </c>
      <c r="D27" s="876">
        <f>'C. OBJETO DEL GASTO'!AJ321</f>
        <v>60000</v>
      </c>
    </row>
    <row r="28" spans="2:4" ht="26.4">
      <c r="B28" s="874">
        <v>3500</v>
      </c>
      <c r="C28" s="875" t="s">
        <v>5043</v>
      </c>
      <c r="D28" s="876">
        <f>'C. OBJETO DEL GASTO'!AJ342</f>
        <v>1040000</v>
      </c>
    </row>
    <row r="29" spans="2:4" ht="13.2">
      <c r="B29" s="874">
        <v>3700</v>
      </c>
      <c r="C29" s="875" t="s">
        <v>5044</v>
      </c>
      <c r="D29" s="876">
        <f>'C. OBJETO DEL GASTO'!AJ393</f>
        <v>900000</v>
      </c>
    </row>
    <row r="30" spans="2:4" ht="13.2">
      <c r="B30" s="874">
        <v>3800</v>
      </c>
      <c r="C30" s="875" t="s">
        <v>5032</v>
      </c>
      <c r="D30" s="876">
        <f>'C. OBJETO DEL GASTO'!AJ418</f>
        <v>3000000</v>
      </c>
    </row>
    <row r="31" spans="2:4" ht="13.8" thickBot="1">
      <c r="B31" s="877">
        <v>3900</v>
      </c>
      <c r="C31" s="878" t="s">
        <v>5033</v>
      </c>
      <c r="D31" s="879">
        <f>'C. OBJETO DEL GASTO'!AJ433</f>
        <v>90000</v>
      </c>
    </row>
    <row r="32" spans="2:4" ht="25.5" customHeight="1" thickBot="1">
      <c r="B32" s="1041" t="s">
        <v>5034</v>
      </c>
      <c r="C32" s="1042"/>
      <c r="D32" s="870">
        <f>SUM(D33:D33)</f>
        <v>2206250</v>
      </c>
    </row>
    <row r="33" spans="2:4" ht="13.8" thickBot="1">
      <c r="B33" s="883">
        <v>4400</v>
      </c>
      <c r="C33" s="884" t="s">
        <v>5035</v>
      </c>
      <c r="D33" s="885">
        <f>'C. OBJETO DEL GASTO'!AJ502</f>
        <v>2206250</v>
      </c>
    </row>
    <row r="34" spans="2:4" ht="13.8" thickBot="1">
      <c r="B34" s="1041" t="s">
        <v>803</v>
      </c>
      <c r="C34" s="1042"/>
      <c r="D34" s="870">
        <f>SUM(D35:D37)</f>
        <v>2540000</v>
      </c>
    </row>
    <row r="35" spans="2:4" ht="13.2">
      <c r="B35" s="851">
        <v>5100</v>
      </c>
      <c r="C35" s="897" t="s">
        <v>5045</v>
      </c>
      <c r="D35" s="898">
        <f>'C. OBJETO DEL GASTO'!AJ561</f>
        <v>220000</v>
      </c>
    </row>
    <row r="36" spans="2:4" ht="13.2">
      <c r="B36" s="565">
        <v>5600</v>
      </c>
      <c r="C36" s="895" t="s">
        <v>5046</v>
      </c>
      <c r="D36" s="896">
        <f>'C. OBJETO DEL GASTO'!AJ603</f>
        <v>320000</v>
      </c>
    </row>
    <row r="37" spans="2:4" ht="13.8" thickBot="1">
      <c r="B37" s="850">
        <v>5800</v>
      </c>
      <c r="C37" s="899" t="s">
        <v>5047</v>
      </c>
      <c r="D37" s="900">
        <f>'C. OBJETO DEL GASTO'!AJ648</f>
        <v>2000000</v>
      </c>
    </row>
    <row r="38" spans="2:4" ht="25.5" customHeight="1">
      <c r="B38" s="1029" t="s">
        <v>5036</v>
      </c>
      <c r="C38" s="1030"/>
      <c r="D38" s="894">
        <f>SUM(D39:D41)</f>
        <v>36516960.159999996</v>
      </c>
    </row>
    <row r="39" spans="2:4" ht="13.2">
      <c r="B39" s="565">
        <v>6100</v>
      </c>
      <c r="C39" s="895" t="s">
        <v>5037</v>
      </c>
      <c r="D39" s="896">
        <f>'C. OBJETO DEL GASTO'!AJ679</f>
        <v>34069834.839999996</v>
      </c>
    </row>
    <row r="40" spans="2:4" ht="13.2">
      <c r="B40" s="565">
        <v>6200</v>
      </c>
      <c r="C40" s="895" t="s">
        <v>5048</v>
      </c>
      <c r="D40" s="896">
        <f>'C. OBJETO DEL GASTO'!AJ700</f>
        <v>200000</v>
      </c>
    </row>
    <row r="41" spans="2:4" ht="13.2">
      <c r="B41" s="565">
        <v>6300</v>
      </c>
      <c r="C41" s="895" t="s">
        <v>5049</v>
      </c>
      <c r="D41" s="896">
        <f>'C. OBJETO DEL GASTO'!AJ709</f>
        <v>2247125.3199999998</v>
      </c>
    </row>
    <row r="42" spans="2:4" ht="25.5" customHeight="1" thickBot="1">
      <c r="B42" s="901"/>
      <c r="C42" s="902" t="s">
        <v>5038</v>
      </c>
      <c r="D42" s="903">
        <f>D10+D16+D24+D32+D34+D38</f>
        <v>83706543.120409995</v>
      </c>
    </row>
    <row r="43" spans="2:4">
      <c r="B43" s="886"/>
      <c r="D43" s="888"/>
    </row>
    <row r="44" spans="2:4">
      <c r="B44" s="886"/>
      <c r="D44" s="888"/>
    </row>
    <row r="45" spans="2:4">
      <c r="B45" s="886"/>
      <c r="D45" s="888"/>
    </row>
    <row r="46" spans="2:4">
      <c r="D46" s="889"/>
    </row>
    <row r="47" spans="2:4">
      <c r="B47" s="890"/>
      <c r="D47" s="891"/>
    </row>
    <row r="48" spans="2:4">
      <c r="B48" s="886"/>
      <c r="D48" s="888"/>
    </row>
    <row r="49" spans="2:4">
      <c r="B49" s="890"/>
      <c r="D49" s="891"/>
    </row>
    <row r="50" spans="2:4">
      <c r="B50" s="886"/>
      <c r="D50" s="891"/>
    </row>
    <row r="51" spans="2:4">
      <c r="B51" s="886"/>
      <c r="D51" s="891"/>
    </row>
    <row r="52" spans="2:4">
      <c r="B52" s="886"/>
      <c r="D52" s="888"/>
    </row>
    <row r="53" spans="2:4">
      <c r="B53" s="886"/>
      <c r="D53" s="891"/>
    </row>
    <row r="54" spans="2:4">
      <c r="B54" s="890"/>
      <c r="D54" s="891"/>
    </row>
    <row r="55" spans="2:4">
      <c r="B55" s="890"/>
      <c r="D55" s="891"/>
    </row>
    <row r="56" spans="2:4">
      <c r="B56" s="886"/>
      <c r="D56" s="891"/>
    </row>
    <row r="57" spans="2:4">
      <c r="B57" s="890"/>
      <c r="D57" s="891"/>
    </row>
    <row r="58" spans="2:4">
      <c r="B58" s="886"/>
      <c r="D58" s="891"/>
    </row>
    <row r="59" spans="2:4">
      <c r="B59" s="890"/>
      <c r="D59" s="891"/>
    </row>
    <row r="60" spans="2:4">
      <c r="B60" s="886"/>
      <c r="D60" s="891"/>
    </row>
    <row r="61" spans="2:4">
      <c r="B61" s="890"/>
      <c r="D61" s="891"/>
    </row>
    <row r="62" spans="2:4">
      <c r="B62" s="886"/>
      <c r="D62" s="888"/>
    </row>
    <row r="63" spans="2:4">
      <c r="B63" s="886"/>
      <c r="D63" s="891"/>
    </row>
    <row r="64" spans="2:4">
      <c r="B64" s="890"/>
      <c r="D64" s="891"/>
    </row>
    <row r="65" spans="2:5">
      <c r="B65" s="886"/>
      <c r="D65" s="888"/>
    </row>
    <row r="66" spans="2:5">
      <c r="B66" s="886"/>
      <c r="D66" s="888"/>
    </row>
    <row r="67" spans="2:5">
      <c r="B67" s="886"/>
      <c r="D67" s="888"/>
    </row>
    <row r="68" spans="2:5">
      <c r="B68" s="886"/>
      <c r="D68" s="888"/>
    </row>
    <row r="69" spans="2:5">
      <c r="B69" s="886"/>
      <c r="D69" s="888"/>
    </row>
    <row r="70" spans="2:5">
      <c r="B70" s="886"/>
      <c r="D70" s="888"/>
    </row>
    <row r="71" spans="2:5">
      <c r="B71" s="886"/>
      <c r="D71" s="888"/>
    </row>
    <row r="72" spans="2:5">
      <c r="B72" s="886"/>
      <c r="D72" s="888"/>
    </row>
    <row r="73" spans="2:5">
      <c r="B73" s="890"/>
      <c r="D73" s="888"/>
      <c r="E73" s="892"/>
    </row>
    <row r="74" spans="2:5">
      <c r="B74" s="886"/>
      <c r="D74" s="888"/>
    </row>
    <row r="75" spans="2:5">
      <c r="B75" s="886"/>
      <c r="D75" s="888"/>
    </row>
    <row r="76" spans="2:5">
      <c r="B76" s="886"/>
      <c r="D76" s="888"/>
    </row>
    <row r="77" spans="2:5">
      <c r="B77" s="886"/>
      <c r="D77" s="888"/>
    </row>
    <row r="78" spans="2:5">
      <c r="B78" s="886"/>
      <c r="D78" s="888"/>
    </row>
    <row r="79" spans="2:5">
      <c r="B79" s="886"/>
      <c r="D79" s="888"/>
    </row>
    <row r="80" spans="2:5">
      <c r="D80" s="888"/>
    </row>
    <row r="81" spans="2:4">
      <c r="B81" s="890"/>
      <c r="D81" s="891"/>
    </row>
    <row r="82" spans="2:4">
      <c r="B82" s="890"/>
      <c r="D82" s="891"/>
    </row>
    <row r="83" spans="2:4">
      <c r="B83" s="890"/>
      <c r="D83" s="893"/>
    </row>
    <row r="84" spans="2:4">
      <c r="B84" s="890"/>
      <c r="D84" s="891"/>
    </row>
    <row r="85" spans="2:4">
      <c r="B85" s="890"/>
      <c r="D85" s="891"/>
    </row>
    <row r="86" spans="2:4">
      <c r="B86" s="890"/>
      <c r="D86" s="891"/>
    </row>
    <row r="87" spans="2:4">
      <c r="B87" s="886"/>
      <c r="D87" s="891"/>
    </row>
    <row r="88" spans="2:4">
      <c r="B88" s="886"/>
      <c r="D88" s="891"/>
    </row>
    <row r="89" spans="2:4">
      <c r="B89" s="890"/>
      <c r="D89" s="891"/>
    </row>
    <row r="90" spans="2:4">
      <c r="B90" s="890"/>
      <c r="D90" s="891"/>
    </row>
    <row r="91" spans="2:4">
      <c r="B91" s="886"/>
      <c r="D91" s="888"/>
    </row>
    <row r="92" spans="2:4">
      <c r="B92" s="890"/>
      <c r="D92" s="891"/>
    </row>
    <row r="93" spans="2:4">
      <c r="B93" s="890"/>
      <c r="D93" s="891"/>
    </row>
    <row r="94" spans="2:4">
      <c r="B94" s="886"/>
      <c r="D94" s="891"/>
    </row>
    <row r="95" spans="2:4">
      <c r="B95" s="886"/>
      <c r="D95" s="888"/>
    </row>
    <row r="96" spans="2:4">
      <c r="B96" s="886"/>
      <c r="D96" s="888"/>
    </row>
    <row r="97" spans="2:4">
      <c r="B97" s="886"/>
      <c r="D97" s="891"/>
    </row>
    <row r="98" spans="2:4">
      <c r="B98" s="886"/>
      <c r="D98" s="891"/>
    </row>
    <row r="99" spans="2:4">
      <c r="B99" s="886"/>
      <c r="D99" s="888"/>
    </row>
    <row r="100" spans="2:4">
      <c r="B100" s="886"/>
      <c r="D100" s="888"/>
    </row>
    <row r="101" spans="2:4">
      <c r="B101" s="886"/>
      <c r="D101" s="888"/>
    </row>
    <row r="102" spans="2:4">
      <c r="B102" s="886"/>
      <c r="D102" s="888"/>
    </row>
    <row r="103" spans="2:4">
      <c r="B103" s="886"/>
      <c r="D103" s="888"/>
    </row>
    <row r="104" spans="2:4">
      <c r="B104" s="886"/>
      <c r="D104" s="888"/>
    </row>
    <row r="105" spans="2:4">
      <c r="B105" s="886"/>
      <c r="D105" s="888"/>
    </row>
    <row r="106" spans="2:4">
      <c r="B106" s="886"/>
      <c r="D106" s="888"/>
    </row>
    <row r="107" spans="2:4">
      <c r="B107" s="886"/>
      <c r="D107" s="888"/>
    </row>
    <row r="108" spans="2:4">
      <c r="B108" s="886"/>
      <c r="D108" s="888"/>
    </row>
    <row r="109" spans="2:4">
      <c r="B109" s="886"/>
      <c r="D109" s="888"/>
    </row>
    <row r="110" spans="2:4">
      <c r="B110" s="886"/>
      <c r="D110" s="888"/>
    </row>
    <row r="111" spans="2:4">
      <c r="B111" s="886"/>
      <c r="D111" s="888"/>
    </row>
    <row r="112" spans="2:4">
      <c r="B112" s="886"/>
      <c r="D112" s="888"/>
    </row>
    <row r="113" spans="2:4">
      <c r="B113" s="886"/>
      <c r="D113" s="888"/>
    </row>
    <row r="114" spans="2:4">
      <c r="B114" s="886"/>
      <c r="D114" s="888"/>
    </row>
    <row r="115" spans="2:4">
      <c r="B115" s="886"/>
      <c r="D115" s="888"/>
    </row>
    <row r="116" spans="2:4">
      <c r="B116" s="886"/>
      <c r="D116" s="888"/>
    </row>
    <row r="117" spans="2:4">
      <c r="B117" s="886"/>
      <c r="D117" s="888"/>
    </row>
    <row r="118" spans="2:4">
      <c r="B118" s="886"/>
      <c r="D118" s="888"/>
    </row>
    <row r="119" spans="2:4">
      <c r="B119" s="886"/>
      <c r="D119" s="888"/>
    </row>
    <row r="120" spans="2:4">
      <c r="B120" s="886"/>
      <c r="D120" s="888"/>
    </row>
    <row r="121" spans="2:4">
      <c r="B121" s="886"/>
      <c r="D121" s="888"/>
    </row>
    <row r="122" spans="2:4">
      <c r="B122" s="886"/>
      <c r="D122" s="888"/>
    </row>
    <row r="123" spans="2:4">
      <c r="B123" s="886"/>
      <c r="D123" s="888"/>
    </row>
    <row r="124" spans="2:4">
      <c r="B124" s="886"/>
      <c r="D124" s="888"/>
    </row>
    <row r="125" spans="2:4">
      <c r="B125" s="886"/>
      <c r="D125" s="888"/>
    </row>
    <row r="126" spans="2:4">
      <c r="B126" s="886"/>
      <c r="D126" s="888"/>
    </row>
    <row r="127" spans="2:4">
      <c r="B127" s="886"/>
    </row>
    <row r="128" spans="2:4">
      <c r="D128" s="891"/>
    </row>
    <row r="129" spans="2:4">
      <c r="B129" s="890"/>
      <c r="D129" s="891"/>
    </row>
    <row r="130" spans="2:4">
      <c r="B130" s="890"/>
      <c r="D130" s="891"/>
    </row>
    <row r="131" spans="2:4">
      <c r="B131" s="890"/>
      <c r="D131" s="891"/>
    </row>
    <row r="132" spans="2:4">
      <c r="B132" s="890"/>
      <c r="D132" s="891"/>
    </row>
    <row r="133" spans="2:4">
      <c r="B133" s="890"/>
      <c r="D133" s="891"/>
    </row>
    <row r="134" spans="2:4">
      <c r="B134" s="890"/>
      <c r="D134" s="891"/>
    </row>
    <row r="135" spans="2:4">
      <c r="B135" s="886"/>
      <c r="D135" s="888"/>
    </row>
    <row r="136" spans="2:4">
      <c r="B136" s="886"/>
      <c r="D136" s="888"/>
    </row>
    <row r="137" spans="2:4">
      <c r="B137" s="886"/>
      <c r="D137" s="888"/>
    </row>
    <row r="138" spans="2:4">
      <c r="B138" s="886"/>
      <c r="D138" s="888"/>
    </row>
    <row r="139" spans="2:4">
      <c r="B139" s="886"/>
      <c r="D139" s="888"/>
    </row>
    <row r="140" spans="2:4">
      <c r="B140" s="886"/>
      <c r="D140" s="891"/>
    </row>
    <row r="141" spans="2:4">
      <c r="B141" s="890"/>
      <c r="D141" s="891"/>
    </row>
    <row r="142" spans="2:4">
      <c r="B142" s="890"/>
      <c r="D142" s="891"/>
    </row>
    <row r="143" spans="2:4">
      <c r="B143" s="886"/>
      <c r="D143" s="888"/>
    </row>
    <row r="144" spans="2:4">
      <c r="B144" s="886"/>
      <c r="D144" s="891"/>
    </row>
    <row r="145" spans="2:4">
      <c r="B145" s="890"/>
      <c r="D145" s="891"/>
    </row>
    <row r="146" spans="2:4">
      <c r="B146" s="890"/>
      <c r="D146" s="891"/>
    </row>
    <row r="147" spans="2:4">
      <c r="B147" s="886"/>
      <c r="D147" s="891"/>
    </row>
    <row r="148" spans="2:4">
      <c r="B148" s="890"/>
      <c r="D148" s="891"/>
    </row>
    <row r="149" spans="2:4">
      <c r="B149" s="886"/>
      <c r="D149" s="891"/>
    </row>
    <row r="150" spans="2:4">
      <c r="B150" s="886"/>
      <c r="D150" s="888"/>
    </row>
    <row r="151" spans="2:4">
      <c r="B151" s="890"/>
      <c r="D151" s="891"/>
    </row>
    <row r="152" spans="2:4">
      <c r="B152" s="886"/>
      <c r="D152" s="891"/>
    </row>
    <row r="153" spans="2:4">
      <c r="B153" s="886"/>
      <c r="D153" s="888"/>
    </row>
    <row r="154" spans="2:4">
      <c r="B154" s="886"/>
      <c r="D154" s="888"/>
    </row>
    <row r="155" spans="2:4">
      <c r="B155" s="886"/>
      <c r="D155" s="888"/>
    </row>
    <row r="156" spans="2:4">
      <c r="B156" s="886"/>
      <c r="D156" s="888"/>
    </row>
    <row r="157" spans="2:4">
      <c r="B157" s="886"/>
      <c r="D157" s="888"/>
    </row>
    <row r="158" spans="2:4">
      <c r="B158" s="886"/>
      <c r="D158" s="888"/>
    </row>
    <row r="159" spans="2:4">
      <c r="B159" s="886"/>
      <c r="D159" s="888"/>
    </row>
    <row r="160" spans="2:4">
      <c r="B160" s="886"/>
      <c r="D160" s="888"/>
    </row>
    <row r="161" spans="2:4">
      <c r="B161" s="886"/>
      <c r="D161" s="888"/>
    </row>
    <row r="162" spans="2:4">
      <c r="B162" s="886"/>
      <c r="D162" s="888"/>
    </row>
    <row r="163" spans="2:4">
      <c r="B163" s="886"/>
      <c r="D163" s="888"/>
    </row>
    <row r="164" spans="2:4">
      <c r="B164" s="886"/>
      <c r="D164" s="888"/>
    </row>
    <row r="165" spans="2:4">
      <c r="B165" s="886"/>
      <c r="D165" s="888"/>
    </row>
    <row r="166" spans="2:4">
      <c r="B166" s="886"/>
      <c r="D166" s="888"/>
    </row>
    <row r="167" spans="2:4">
      <c r="B167" s="886"/>
      <c r="D167" s="888"/>
    </row>
    <row r="168" spans="2:4">
      <c r="D168" s="888"/>
    </row>
    <row r="169" spans="2:4">
      <c r="B169" s="890"/>
      <c r="D169" s="891"/>
    </row>
    <row r="170" spans="2:4">
      <c r="B170" s="890"/>
      <c r="D170" s="891"/>
    </row>
    <row r="171" spans="2:4">
      <c r="B171" s="890"/>
      <c r="D171" s="891"/>
    </row>
    <row r="172" spans="2:4">
      <c r="B172" s="890"/>
      <c r="D172" s="891"/>
    </row>
    <row r="173" spans="2:4">
      <c r="B173" s="886"/>
    </row>
    <row r="174" spans="2:4">
      <c r="D174" s="891"/>
    </row>
    <row r="175" spans="2:4">
      <c r="B175" s="890"/>
      <c r="D175" s="891"/>
    </row>
    <row r="176" spans="2:4">
      <c r="B176" s="890"/>
      <c r="D176" s="891"/>
    </row>
    <row r="177" spans="2:4">
      <c r="B177" s="890"/>
      <c r="D177" s="891"/>
    </row>
    <row r="178" spans="2:4">
      <c r="B178" s="890"/>
      <c r="D178" s="891"/>
    </row>
    <row r="179" spans="2:4">
      <c r="B179" s="886"/>
    </row>
    <row r="180" spans="2:4">
      <c r="D180" s="891"/>
    </row>
    <row r="181" spans="2:4">
      <c r="B181" s="890"/>
      <c r="D181" s="891"/>
    </row>
    <row r="182" spans="2:4">
      <c r="B182" s="890"/>
      <c r="D182" s="891"/>
    </row>
    <row r="183" spans="2:4">
      <c r="B183" s="890"/>
      <c r="D183" s="891"/>
    </row>
    <row r="184" spans="2:4">
      <c r="B184" s="890"/>
      <c r="D184" s="891"/>
    </row>
    <row r="185" spans="2:4">
      <c r="B185" s="886"/>
    </row>
    <row r="186" spans="2:4">
      <c r="D186" s="891"/>
    </row>
    <row r="187" spans="2:4">
      <c r="B187" s="890"/>
      <c r="D187" s="891"/>
    </row>
    <row r="188" spans="2:4">
      <c r="B188" s="890"/>
      <c r="D188" s="891"/>
    </row>
    <row r="189" spans="2:4">
      <c r="B189" s="890"/>
      <c r="D189" s="891"/>
    </row>
    <row r="190" spans="2:4">
      <c r="B190" s="890"/>
      <c r="D190" s="891"/>
    </row>
    <row r="191" spans="2:4">
      <c r="B191" s="886"/>
    </row>
    <row r="192" spans="2:4">
      <c r="D192" s="891"/>
    </row>
    <row r="193" spans="2:4">
      <c r="B193" s="890"/>
      <c r="D193" s="891"/>
    </row>
    <row r="194" spans="2:4">
      <c r="B194" s="890"/>
      <c r="D194" s="891"/>
    </row>
    <row r="195" spans="2:4">
      <c r="B195" s="890"/>
      <c r="D195" s="891"/>
    </row>
    <row r="196" spans="2:4">
      <c r="B196" s="890"/>
      <c r="D196" s="891"/>
    </row>
    <row r="197" spans="2:4">
      <c r="B197" s="886"/>
    </row>
    <row r="198" spans="2:4">
      <c r="D198" s="891"/>
    </row>
    <row r="199" spans="2:4">
      <c r="B199" s="890"/>
      <c r="D199" s="891"/>
    </row>
    <row r="200" spans="2:4">
      <c r="B200" s="890"/>
      <c r="D200" s="891"/>
    </row>
    <row r="201" spans="2:4">
      <c r="B201" s="890"/>
      <c r="D201" s="891"/>
    </row>
    <row r="202" spans="2:4">
      <c r="B202" s="890"/>
      <c r="D202" s="891"/>
    </row>
    <row r="203" spans="2:4">
      <c r="B203" s="886"/>
    </row>
    <row r="204" spans="2:4">
      <c r="D204" s="891"/>
    </row>
    <row r="205" spans="2:4">
      <c r="B205" s="890"/>
      <c r="D205" s="891"/>
    </row>
    <row r="206" spans="2:4">
      <c r="B206" s="890"/>
      <c r="D206" s="891"/>
    </row>
    <row r="207" spans="2:4">
      <c r="B207" s="890"/>
      <c r="D207" s="891"/>
    </row>
    <row r="208" spans="2:4">
      <c r="B208" s="890"/>
      <c r="D208" s="891"/>
    </row>
    <row r="209" spans="2:4">
      <c r="B209" s="886"/>
    </row>
    <row r="210" spans="2:4">
      <c r="D210" s="891"/>
    </row>
    <row r="211" spans="2:4">
      <c r="B211" s="890"/>
      <c r="D211" s="891"/>
    </row>
    <row r="212" spans="2:4">
      <c r="B212" s="890"/>
      <c r="D212" s="891"/>
    </row>
    <row r="213" spans="2:4">
      <c r="B213" s="890"/>
      <c r="D213" s="891"/>
    </row>
    <row r="214" spans="2:4">
      <c r="B214" s="890"/>
      <c r="D214" s="891"/>
    </row>
    <row r="215" spans="2:4">
      <c r="B215" s="886"/>
    </row>
    <row r="216" spans="2:4">
      <c r="D216" s="891"/>
    </row>
    <row r="217" spans="2:4">
      <c r="B217" s="890"/>
      <c r="D217" s="891"/>
    </row>
    <row r="218" spans="2:4">
      <c r="B218" s="890"/>
      <c r="D218" s="891"/>
    </row>
    <row r="219" spans="2:4">
      <c r="B219" s="890"/>
      <c r="D219" s="891"/>
    </row>
    <row r="220" spans="2:4">
      <c r="B220" s="890"/>
      <c r="D220" s="891"/>
    </row>
    <row r="221" spans="2:4">
      <c r="B221" s="890"/>
      <c r="D221" s="893"/>
    </row>
    <row r="222" spans="2:4">
      <c r="B222" s="890"/>
      <c r="D222" s="891"/>
    </row>
    <row r="223" spans="2:4">
      <c r="B223" s="886"/>
      <c r="D223" s="891"/>
    </row>
    <row r="224" spans="2:4">
      <c r="D224" s="891"/>
    </row>
    <row r="225" spans="2:4">
      <c r="B225" s="890"/>
      <c r="D225" s="891"/>
    </row>
    <row r="226" spans="2:4">
      <c r="B226" s="890"/>
      <c r="D226" s="891"/>
    </row>
    <row r="227" spans="2:4">
      <c r="B227" s="890"/>
      <c r="D227" s="891"/>
    </row>
    <row r="228" spans="2:4">
      <c r="B228" s="890"/>
      <c r="D228" s="891"/>
    </row>
    <row r="229" spans="2:4">
      <c r="B229" s="890"/>
      <c r="D229" s="891"/>
    </row>
    <row r="230" spans="2:4">
      <c r="B230" s="890"/>
      <c r="D230" s="891"/>
    </row>
    <row r="231" spans="2:4">
      <c r="B231" s="886"/>
      <c r="D231" s="888"/>
    </row>
    <row r="232" spans="2:4">
      <c r="B232" s="886"/>
      <c r="D232" s="888"/>
    </row>
    <row r="233" spans="2:4">
      <c r="B233" s="886"/>
      <c r="D233" s="888"/>
    </row>
    <row r="234" spans="2:4">
      <c r="B234" s="886"/>
      <c r="D234" s="888"/>
    </row>
    <row r="235" spans="2:4">
      <c r="B235" s="886"/>
      <c r="D235" s="888"/>
    </row>
    <row r="236" spans="2:4">
      <c r="B236" s="886"/>
      <c r="D236" s="888"/>
    </row>
    <row r="237" spans="2:4">
      <c r="B237" s="886"/>
      <c r="D237" s="888"/>
    </row>
    <row r="238" spans="2:4">
      <c r="B238" s="886"/>
      <c r="D238" s="888"/>
    </row>
    <row r="239" spans="2:4">
      <c r="B239" s="886"/>
      <c r="D239" s="888"/>
    </row>
    <row r="240" spans="2:4">
      <c r="B240" s="886"/>
      <c r="D240" s="888"/>
    </row>
    <row r="241" spans="2:4">
      <c r="B241" s="886"/>
      <c r="D241" s="891"/>
    </row>
    <row r="242" spans="2:4">
      <c r="B242" s="886"/>
      <c r="D242" s="888"/>
    </row>
    <row r="243" spans="2:4">
      <c r="B243" s="886"/>
      <c r="D243" s="888"/>
    </row>
    <row r="244" spans="2:4">
      <c r="B244" s="890"/>
      <c r="D244" s="891"/>
    </row>
    <row r="245" spans="2:4">
      <c r="B245" s="886"/>
      <c r="D245" s="888"/>
    </row>
    <row r="246" spans="2:4">
      <c r="B246" s="886"/>
      <c r="D246" s="888"/>
    </row>
    <row r="247" spans="2:4">
      <c r="B247" s="886"/>
      <c r="D247" s="888"/>
    </row>
    <row r="248" spans="2:4">
      <c r="B248" s="886"/>
      <c r="D248" s="888"/>
    </row>
    <row r="249" spans="2:4">
      <c r="B249" s="886"/>
      <c r="D249" s="888"/>
    </row>
    <row r="250" spans="2:4">
      <c r="B250" s="886"/>
      <c r="D250" s="888"/>
    </row>
    <row r="251" spans="2:4">
      <c r="B251" s="886"/>
      <c r="D251" s="888"/>
    </row>
    <row r="252" spans="2:4">
      <c r="B252" s="886"/>
      <c r="D252" s="888"/>
    </row>
    <row r="253" spans="2:4">
      <c r="B253" s="886"/>
      <c r="D253" s="891"/>
    </row>
    <row r="254" spans="2:4">
      <c r="B254" s="886"/>
      <c r="D254" s="891"/>
    </row>
    <row r="255" spans="2:4">
      <c r="B255" s="886"/>
      <c r="D255" s="888"/>
    </row>
    <row r="256" spans="2:4">
      <c r="B256" s="886"/>
      <c r="D256" s="888"/>
    </row>
    <row r="257" spans="2:4">
      <c r="B257" s="886"/>
      <c r="D257" s="891"/>
    </row>
    <row r="258" spans="2:4">
      <c r="B258" s="886"/>
      <c r="D258" s="888"/>
    </row>
    <row r="259" spans="2:4">
      <c r="B259" s="886"/>
      <c r="D259" s="888"/>
    </row>
    <row r="260" spans="2:4">
      <c r="B260" s="886"/>
      <c r="D260" s="888"/>
    </row>
    <row r="261" spans="2:4">
      <c r="B261" s="886"/>
      <c r="D261" s="888"/>
    </row>
    <row r="262" spans="2:4">
      <c r="B262" s="890"/>
      <c r="D262" s="891"/>
    </row>
    <row r="263" spans="2:4">
      <c r="B263" s="890"/>
      <c r="D263" s="891"/>
    </row>
    <row r="264" spans="2:4">
      <c r="B264" s="886"/>
      <c r="D264" s="888"/>
    </row>
    <row r="265" spans="2:4">
      <c r="B265" s="886"/>
      <c r="D265" s="888"/>
    </row>
    <row r="266" spans="2:4">
      <c r="B266" s="890"/>
      <c r="D266" s="891"/>
    </row>
    <row r="267" spans="2:4">
      <c r="B267" s="886"/>
      <c r="D267" s="888"/>
    </row>
    <row r="268" spans="2:4">
      <c r="B268" s="886"/>
      <c r="D268" s="888"/>
    </row>
    <row r="269" spans="2:4">
      <c r="B269" s="886"/>
      <c r="D269" s="888"/>
    </row>
    <row r="270" spans="2:4">
      <c r="B270" s="886"/>
      <c r="D270" s="888"/>
    </row>
    <row r="271" spans="2:4">
      <c r="B271" s="890"/>
      <c r="D271" s="891"/>
    </row>
    <row r="272" spans="2:4">
      <c r="B272" s="890"/>
      <c r="D272" s="891"/>
    </row>
    <row r="273" spans="2:4">
      <c r="B273" s="886"/>
      <c r="D273" s="888"/>
    </row>
    <row r="274" spans="2:4">
      <c r="B274" s="886"/>
      <c r="D274" s="888"/>
    </row>
    <row r="275" spans="2:4">
      <c r="B275" s="886"/>
      <c r="D275" s="888"/>
    </row>
    <row r="276" spans="2:4">
      <c r="B276" s="886"/>
      <c r="D276" s="888"/>
    </row>
    <row r="277" spans="2:4">
      <c r="B277" s="886"/>
      <c r="D277" s="888"/>
    </row>
    <row r="278" spans="2:4">
      <c r="B278" s="886"/>
      <c r="D278" s="888"/>
    </row>
    <row r="279" spans="2:4">
      <c r="B279" s="886"/>
      <c r="D279" s="891"/>
    </row>
    <row r="280" spans="2:4">
      <c r="B280" s="886"/>
      <c r="D280" s="888"/>
    </row>
    <row r="281" spans="2:4">
      <c r="B281" s="886"/>
      <c r="D281" s="888"/>
    </row>
    <row r="282" spans="2:4">
      <c r="B282" s="886"/>
      <c r="D282" s="888"/>
    </row>
    <row r="283" spans="2:4">
      <c r="B283" s="886"/>
      <c r="D283" s="888"/>
    </row>
    <row r="284" spans="2:4">
      <c r="B284" s="886"/>
      <c r="D284" s="888"/>
    </row>
    <row r="285" spans="2:4">
      <c r="B285" s="886"/>
      <c r="D285" s="888"/>
    </row>
    <row r="286" spans="2:4">
      <c r="B286" s="886"/>
      <c r="D286" s="888"/>
    </row>
    <row r="287" spans="2:4">
      <c r="B287" s="886"/>
      <c r="D287" s="888"/>
    </row>
    <row r="288" spans="2:4">
      <c r="B288" s="890"/>
      <c r="D288" s="891"/>
    </row>
    <row r="289" spans="2:4">
      <c r="B289" s="886"/>
      <c r="D289" s="888"/>
    </row>
    <row r="290" spans="2:4">
      <c r="B290" s="886"/>
      <c r="D290" s="888"/>
    </row>
    <row r="291" spans="2:4">
      <c r="B291" s="886"/>
      <c r="D291" s="888"/>
    </row>
    <row r="292" spans="2:4">
      <c r="B292" s="886"/>
      <c r="D292" s="888"/>
    </row>
    <row r="293" spans="2:4">
      <c r="B293" s="886"/>
      <c r="D293" s="888"/>
    </row>
    <row r="294" spans="2:4">
      <c r="B294" s="886"/>
    </row>
    <row r="295" spans="2:4">
      <c r="B295" s="886"/>
      <c r="D295" s="891"/>
    </row>
    <row r="296" spans="2:4">
      <c r="B296" s="886"/>
      <c r="D296" s="891"/>
    </row>
    <row r="297" spans="2:4">
      <c r="B297" s="886"/>
      <c r="D297" s="891"/>
    </row>
    <row r="298" spans="2:4">
      <c r="B298" s="886"/>
      <c r="D298" s="891"/>
    </row>
    <row r="299" spans="2:4">
      <c r="B299" s="886"/>
      <c r="D299" s="888"/>
    </row>
    <row r="300" spans="2:4">
      <c r="B300" s="886"/>
      <c r="D300" s="891"/>
    </row>
    <row r="301" spans="2:4">
      <c r="B301" s="886"/>
      <c r="D301" s="888"/>
    </row>
    <row r="302" spans="2:4">
      <c r="B302" s="886"/>
      <c r="D302" s="888"/>
    </row>
    <row r="303" spans="2:4">
      <c r="B303" s="886"/>
      <c r="D303" s="891"/>
    </row>
    <row r="304" spans="2:4">
      <c r="B304" s="886"/>
      <c r="D304" s="888"/>
    </row>
    <row r="305" spans="2:4">
      <c r="B305" s="886"/>
      <c r="D305" s="891"/>
    </row>
    <row r="306" spans="2:4">
      <c r="B306" s="886"/>
      <c r="D306" s="888"/>
    </row>
    <row r="307" spans="2:4">
      <c r="D307" s="891"/>
    </row>
    <row r="308" spans="2:4">
      <c r="B308" s="890"/>
      <c r="D308" s="891"/>
    </row>
    <row r="309" spans="2:4">
      <c r="B309" s="890"/>
      <c r="D309" s="891"/>
    </row>
    <row r="310" spans="2:4">
      <c r="B310" s="890"/>
      <c r="D310" s="891"/>
    </row>
    <row r="311" spans="2:4">
      <c r="B311" s="890"/>
      <c r="D311" s="891"/>
    </row>
    <row r="312" spans="2:4">
      <c r="B312" s="886"/>
      <c r="D312" s="891"/>
    </row>
    <row r="313" spans="2:4">
      <c r="B313" s="890"/>
      <c r="D313" s="891"/>
    </row>
    <row r="314" spans="2:4">
      <c r="B314" s="886"/>
      <c r="D314" s="891"/>
    </row>
    <row r="315" spans="2:4">
      <c r="B315" s="886"/>
      <c r="D315" s="888"/>
    </row>
    <row r="316" spans="2:4">
      <c r="B316" s="890"/>
      <c r="D316" s="891"/>
    </row>
    <row r="317" spans="2:4">
      <c r="B317" s="886"/>
      <c r="D317" s="888"/>
    </row>
    <row r="318" spans="2:4">
      <c r="B318" s="890"/>
      <c r="D318" s="891"/>
    </row>
    <row r="319" spans="2:4">
      <c r="B319" s="886"/>
      <c r="D319" s="888"/>
    </row>
    <row r="320" spans="2:4">
      <c r="B320" s="890"/>
      <c r="D320" s="891"/>
    </row>
    <row r="321" spans="2:4">
      <c r="B321" s="886"/>
      <c r="D321" s="891"/>
    </row>
    <row r="322" spans="2:4">
      <c r="B322" s="890"/>
      <c r="D322" s="891"/>
    </row>
    <row r="323" spans="2:4">
      <c r="B323" s="886"/>
      <c r="D323" s="891"/>
    </row>
    <row r="324" spans="2:4">
      <c r="B324" s="886"/>
      <c r="D324" s="888"/>
    </row>
    <row r="325" spans="2:4">
      <c r="B325" s="890"/>
      <c r="D325" s="891"/>
    </row>
    <row r="326" spans="2:4">
      <c r="B326" s="886"/>
      <c r="D326" s="888"/>
    </row>
    <row r="327" spans="2:4">
      <c r="B327" s="890"/>
      <c r="D327" s="891"/>
    </row>
    <row r="328" spans="2:4">
      <c r="B328" s="886"/>
      <c r="D328" s="888"/>
    </row>
    <row r="329" spans="2:4">
      <c r="B329" s="890"/>
      <c r="D329" s="891"/>
    </row>
    <row r="330" spans="2:4">
      <c r="B330" s="886"/>
      <c r="D330" s="891"/>
    </row>
    <row r="331" spans="2:4">
      <c r="B331" s="890"/>
      <c r="D331" s="891"/>
    </row>
    <row r="332" spans="2:4">
      <c r="B332" s="886"/>
    </row>
    <row r="333" spans="2:4">
      <c r="B333" s="886"/>
      <c r="D333" s="891"/>
    </row>
    <row r="334" spans="2:4">
      <c r="B334" s="890"/>
      <c r="D334" s="891"/>
    </row>
    <row r="335" spans="2:4">
      <c r="B335" s="886"/>
      <c r="D335" s="891"/>
    </row>
    <row r="336" spans="2:4">
      <c r="B336" s="890"/>
      <c r="D336" s="891"/>
    </row>
    <row r="337" spans="2:4">
      <c r="B337" s="886"/>
      <c r="D337" s="891"/>
    </row>
    <row r="338" spans="2:4">
      <c r="B338" s="890"/>
      <c r="D338" s="891"/>
    </row>
    <row r="339" spans="2:4">
      <c r="B339" s="886"/>
      <c r="D339" s="888"/>
    </row>
    <row r="340" spans="2:4">
      <c r="B340" s="890"/>
      <c r="D340" s="891"/>
    </row>
    <row r="341" spans="2:4">
      <c r="B341" s="886"/>
      <c r="D341" s="888"/>
    </row>
    <row r="342" spans="2:4">
      <c r="B342" s="890"/>
      <c r="D342" s="891"/>
    </row>
    <row r="343" spans="2:4">
      <c r="B343" s="886"/>
      <c r="D343" s="888"/>
    </row>
    <row r="344" spans="2:4">
      <c r="B344" s="890"/>
      <c r="D344" s="891"/>
    </row>
    <row r="345" spans="2:4">
      <c r="B345" s="890"/>
      <c r="D345" s="891"/>
    </row>
    <row r="346" spans="2:4">
      <c r="B346" s="886"/>
      <c r="D346" s="891"/>
    </row>
    <row r="347" spans="2:4">
      <c r="D347" s="888"/>
    </row>
    <row r="348" spans="2:4">
      <c r="B348" s="890"/>
      <c r="D348" s="891"/>
    </row>
    <row r="349" spans="2:4">
      <c r="B349" s="890"/>
      <c r="D349" s="891"/>
    </row>
    <row r="350" spans="2:4">
      <c r="B350" s="890"/>
      <c r="D350" s="891"/>
    </row>
    <row r="351" spans="2:4">
      <c r="B351" s="890"/>
      <c r="D351" s="891"/>
    </row>
    <row r="352" spans="2:4">
      <c r="B352" s="890"/>
      <c r="D352" s="891"/>
    </row>
    <row r="353" spans="2:4">
      <c r="B353" s="890"/>
      <c r="D353" s="891"/>
    </row>
    <row r="354" spans="2:4">
      <c r="B354" s="886"/>
      <c r="D354" s="891"/>
    </row>
    <row r="355" spans="2:4">
      <c r="B355" s="890"/>
      <c r="D355" s="891"/>
    </row>
    <row r="356" spans="2:4">
      <c r="B356" s="886"/>
      <c r="D356" s="888"/>
    </row>
    <row r="357" spans="2:4">
      <c r="B357" s="890"/>
      <c r="D357" s="891"/>
    </row>
    <row r="358" spans="2:4">
      <c r="B358" s="886"/>
      <c r="D358" s="888"/>
    </row>
    <row r="359" spans="2:4">
      <c r="B359" s="890"/>
      <c r="D359" s="891"/>
    </row>
    <row r="360" spans="2:4">
      <c r="B360" s="886"/>
      <c r="D360" s="888"/>
    </row>
    <row r="361" spans="2:4">
      <c r="B361" s="890"/>
      <c r="D361" s="891"/>
    </row>
    <row r="362" spans="2:4">
      <c r="B362" s="886"/>
      <c r="D362" s="888"/>
    </row>
    <row r="363" spans="2:4">
      <c r="B363" s="890"/>
      <c r="D363" s="891"/>
    </row>
    <row r="364" spans="2:4">
      <c r="B364" s="886"/>
      <c r="D364" s="891"/>
    </row>
    <row r="365" spans="2:4">
      <c r="B365" s="890"/>
      <c r="D365" s="891"/>
    </row>
    <row r="366" spans="2:4">
      <c r="B366" s="886"/>
      <c r="D366" s="891"/>
    </row>
    <row r="367" spans="2:4">
      <c r="B367" s="886"/>
      <c r="D367" s="888"/>
    </row>
    <row r="368" spans="2:4">
      <c r="B368" s="886"/>
      <c r="D368" s="891"/>
    </row>
    <row r="369" spans="2:4">
      <c r="B369" s="890"/>
      <c r="D369" s="891"/>
    </row>
    <row r="370" spans="2:4">
      <c r="B370" s="890"/>
      <c r="D370" s="891"/>
    </row>
    <row r="371" spans="2:4">
      <c r="B371" s="886"/>
      <c r="D371" s="888"/>
    </row>
    <row r="372" spans="2:4">
      <c r="B372" s="890"/>
      <c r="D372" s="891"/>
    </row>
    <row r="373" spans="2:4">
      <c r="B373" s="886"/>
      <c r="D373" s="888"/>
    </row>
    <row r="374" spans="2:4">
      <c r="B374" s="890"/>
      <c r="D374" s="891"/>
    </row>
    <row r="375" spans="2:4">
      <c r="B375" s="886"/>
      <c r="D375" s="888"/>
    </row>
    <row r="376" spans="2:4">
      <c r="B376" s="886"/>
      <c r="D376" s="891"/>
    </row>
    <row r="377" spans="2:4">
      <c r="B377" s="886"/>
      <c r="D377" s="888"/>
    </row>
    <row r="378" spans="2:4">
      <c r="B378" s="890"/>
      <c r="D378" s="891"/>
    </row>
    <row r="379" spans="2:4">
      <c r="B379" s="890"/>
      <c r="D379" s="891"/>
    </row>
    <row r="380" spans="2:4">
      <c r="B380" s="886"/>
      <c r="D380" s="888"/>
    </row>
    <row r="381" spans="2:4">
      <c r="B381" s="890"/>
      <c r="D381" s="891"/>
    </row>
    <row r="382" spans="2:4">
      <c r="B382" s="886"/>
    </row>
    <row r="383" spans="2:4">
      <c r="B383" s="890"/>
      <c r="D383" s="891"/>
    </row>
    <row r="384" spans="2:4">
      <c r="B384" s="886"/>
      <c r="D384" s="891"/>
    </row>
    <row r="385" spans="2:4">
      <c r="B385" s="890"/>
      <c r="D385" s="891"/>
    </row>
    <row r="386" spans="2:4">
      <c r="B386" s="886"/>
      <c r="D386" s="891"/>
    </row>
    <row r="387" spans="2:4">
      <c r="B387" s="890"/>
      <c r="D387" s="891"/>
    </row>
    <row r="388" spans="2:4">
      <c r="B388" s="886"/>
    </row>
    <row r="389" spans="2:4">
      <c r="B389" s="890"/>
      <c r="D389" s="891"/>
    </row>
    <row r="390" spans="2:4">
      <c r="B390" s="886"/>
      <c r="D390" s="891"/>
    </row>
    <row r="391" spans="2:4">
      <c r="B391" s="890"/>
      <c r="D391" s="891"/>
    </row>
    <row r="392" spans="2:4">
      <c r="B392" s="886"/>
      <c r="D392" s="891"/>
    </row>
    <row r="393" spans="2:4">
      <c r="B393" s="890"/>
      <c r="D393" s="891"/>
    </row>
    <row r="394" spans="2:4">
      <c r="B394" s="886"/>
    </row>
    <row r="395" spans="2:4">
      <c r="B395" s="886"/>
      <c r="D395" s="891"/>
    </row>
    <row r="396" spans="2:4">
      <c r="B396" s="886"/>
      <c r="D396" s="891"/>
    </row>
    <row r="397" spans="2:4">
      <c r="D397" s="891"/>
    </row>
    <row r="398" spans="2:4">
      <c r="B398" s="890"/>
      <c r="D398" s="891"/>
    </row>
    <row r="399" spans="2:4">
      <c r="B399" s="890"/>
      <c r="D399" s="891"/>
    </row>
    <row r="400" spans="2:4">
      <c r="B400" s="890"/>
      <c r="D400" s="891"/>
    </row>
    <row r="401" spans="2:4">
      <c r="B401" s="890"/>
      <c r="D401" s="891"/>
    </row>
    <row r="402" spans="2:4">
      <c r="B402" s="886"/>
      <c r="D402" s="888"/>
    </row>
    <row r="403" spans="2:4">
      <c r="D403" s="888"/>
    </row>
    <row r="404" spans="2:4">
      <c r="B404" s="890"/>
      <c r="D404" s="891"/>
    </row>
    <row r="405" spans="2:4">
      <c r="B405" s="890"/>
      <c r="D405" s="891"/>
    </row>
    <row r="406" spans="2:4">
      <c r="B406" s="890"/>
      <c r="D406" s="891"/>
    </row>
    <row r="407" spans="2:4">
      <c r="B407" s="890"/>
      <c r="D407" s="891"/>
    </row>
    <row r="408" spans="2:4">
      <c r="B408" s="886"/>
      <c r="D408" s="888"/>
    </row>
    <row r="409" spans="2:4">
      <c r="D409" s="888"/>
    </row>
    <row r="410" spans="2:4">
      <c r="B410" s="890"/>
      <c r="D410" s="891"/>
    </row>
    <row r="411" spans="2:4">
      <c r="B411" s="890"/>
      <c r="D411" s="891"/>
    </row>
    <row r="412" spans="2:4">
      <c r="B412" s="890"/>
      <c r="D412" s="891"/>
    </row>
    <row r="413" spans="2:4">
      <c r="B413" s="890"/>
      <c r="D413" s="891"/>
    </row>
    <row r="414" spans="2:4">
      <c r="B414" s="890"/>
      <c r="D414" s="891"/>
    </row>
    <row r="415" spans="2:4">
      <c r="B415" s="890"/>
      <c r="D415" s="891"/>
    </row>
    <row r="416" spans="2:4">
      <c r="B416" s="886"/>
      <c r="D416" s="888"/>
    </row>
    <row r="417" spans="2:4">
      <c r="B417" s="886"/>
      <c r="D417" s="888"/>
    </row>
    <row r="418" spans="2:4">
      <c r="B418" s="886"/>
      <c r="D418" s="891"/>
    </row>
    <row r="419" spans="2:4">
      <c r="B419" s="886"/>
      <c r="D419" s="891"/>
    </row>
    <row r="420" spans="2:4">
      <c r="B420" s="886"/>
      <c r="D420" s="888"/>
    </row>
    <row r="421" spans="2:4">
      <c r="B421" s="886"/>
      <c r="D421" s="888"/>
    </row>
    <row r="422" spans="2:4">
      <c r="B422" s="890"/>
      <c r="D422" s="891"/>
    </row>
    <row r="423" spans="2:4">
      <c r="B423" s="886"/>
      <c r="D423" s="888"/>
    </row>
    <row r="424" spans="2:4">
      <c r="B424" s="886"/>
      <c r="D424" s="888"/>
    </row>
    <row r="425" spans="2:4">
      <c r="B425" s="886"/>
      <c r="D425" s="888"/>
    </row>
    <row r="426" spans="2:4">
      <c r="B426" s="890"/>
      <c r="D426" s="891"/>
    </row>
    <row r="427" spans="2:4">
      <c r="B427" s="886"/>
      <c r="D427" s="888"/>
    </row>
    <row r="428" spans="2:4">
      <c r="B428" s="886"/>
      <c r="D428" s="888"/>
    </row>
    <row r="429" spans="2:4">
      <c r="B429" s="886"/>
      <c r="D429" s="891"/>
    </row>
    <row r="430" spans="2:4">
      <c r="B430" s="886"/>
      <c r="D430" s="888"/>
    </row>
    <row r="431" spans="2:4">
      <c r="B431" s="886"/>
      <c r="D431" s="888"/>
    </row>
    <row r="432" spans="2:4">
      <c r="B432" s="886"/>
      <c r="D432" s="891"/>
    </row>
    <row r="433" spans="2:4">
      <c r="B433" s="890"/>
      <c r="D433" s="891"/>
    </row>
    <row r="434" spans="2:4">
      <c r="B434" s="890"/>
      <c r="D434" s="891"/>
    </row>
    <row r="435" spans="2:4">
      <c r="B435" s="886"/>
    </row>
    <row r="436" spans="2:4">
      <c r="B436" s="886"/>
      <c r="D436" s="891"/>
    </row>
    <row r="437" spans="2:4">
      <c r="B437" s="886"/>
      <c r="D437" s="891"/>
    </row>
    <row r="438" spans="2:4">
      <c r="B438" s="886"/>
      <c r="D438" s="891"/>
    </row>
    <row r="439" spans="2:4">
      <c r="B439" s="886"/>
      <c r="D439" s="891"/>
    </row>
    <row r="440" spans="2:4">
      <c r="B440" s="886"/>
      <c r="D440" s="891"/>
    </row>
    <row r="441" spans="2:4">
      <c r="B441" s="890"/>
      <c r="D441" s="891"/>
    </row>
    <row r="442" spans="2:4">
      <c r="B442" s="886"/>
      <c r="D442" s="888"/>
    </row>
    <row r="443" spans="2:4">
      <c r="B443" s="886"/>
      <c r="D443" s="891"/>
    </row>
    <row r="444" spans="2:4">
      <c r="B444" s="890"/>
      <c r="D444" s="891"/>
    </row>
    <row r="445" spans="2:4">
      <c r="B445" s="886"/>
      <c r="D445" s="888"/>
    </row>
    <row r="446" spans="2:4">
      <c r="B446" s="886"/>
      <c r="D446" s="888"/>
    </row>
    <row r="447" spans="2:4">
      <c r="B447" s="890"/>
      <c r="D447" s="891"/>
    </row>
    <row r="448" spans="2:4">
      <c r="B448" s="890"/>
      <c r="D448" s="891"/>
    </row>
    <row r="449" spans="2:4">
      <c r="B449" s="886"/>
      <c r="D449" s="888"/>
    </row>
    <row r="450" spans="2:4">
      <c r="D450" s="888"/>
    </row>
    <row r="451" spans="2:4">
      <c r="B451" s="890"/>
      <c r="D451" s="891"/>
    </row>
    <row r="452" spans="2:4">
      <c r="B452" s="890"/>
      <c r="D452" s="891"/>
    </row>
    <row r="453" spans="2:4">
      <c r="B453" s="890"/>
      <c r="D453" s="891"/>
    </row>
    <row r="454" spans="2:4">
      <c r="B454" s="890"/>
      <c r="D454" s="891"/>
    </row>
    <row r="455" spans="2:4">
      <c r="B455" s="890"/>
      <c r="D455" s="891"/>
    </row>
    <row r="456" spans="2:4">
      <c r="B456" s="890"/>
      <c r="D456" s="891"/>
    </row>
    <row r="457" spans="2:4">
      <c r="B457" s="886"/>
      <c r="D457" s="888"/>
    </row>
    <row r="458" spans="2:4">
      <c r="B458" s="890"/>
      <c r="D458" s="891"/>
    </row>
    <row r="459" spans="2:4">
      <c r="B459" s="886"/>
      <c r="D459" s="888"/>
    </row>
    <row r="460" spans="2:4">
      <c r="B460" s="886"/>
      <c r="D460" s="891"/>
    </row>
    <row r="461" spans="2:4">
      <c r="B461" s="886"/>
      <c r="D461" s="891"/>
    </row>
    <row r="462" spans="2:4">
      <c r="B462" s="890"/>
      <c r="D462" s="891"/>
    </row>
    <row r="463" spans="2:4">
      <c r="B463" s="886"/>
      <c r="D463" s="888"/>
    </row>
    <row r="464" spans="2:4">
      <c r="B464" s="886"/>
      <c r="D464" s="888"/>
    </row>
    <row r="465" spans="2:4">
      <c r="B465" s="886"/>
      <c r="D465" s="888"/>
    </row>
    <row r="466" spans="2:4">
      <c r="B466" s="886"/>
      <c r="D466" s="888"/>
    </row>
    <row r="467" spans="2:4">
      <c r="B467" s="886"/>
      <c r="D467" s="891"/>
    </row>
    <row r="468" spans="2:4">
      <c r="B468" s="890"/>
      <c r="D468" s="891"/>
    </row>
    <row r="469" spans="2:4">
      <c r="B469" s="886"/>
      <c r="D469" s="888"/>
    </row>
    <row r="470" spans="2:4">
      <c r="B470" s="886"/>
      <c r="D470" s="891"/>
    </row>
    <row r="471" spans="2:4">
      <c r="B471" s="890"/>
      <c r="D471" s="891"/>
    </row>
    <row r="472" spans="2:4">
      <c r="B472" s="886"/>
      <c r="D472" s="888"/>
    </row>
    <row r="473" spans="2:4">
      <c r="B473" s="886"/>
      <c r="D473" s="891"/>
    </row>
    <row r="474" spans="2:4">
      <c r="B474" s="886"/>
      <c r="D474" s="888"/>
    </row>
    <row r="475" spans="2:4">
      <c r="B475" s="890"/>
      <c r="D475" s="891"/>
    </row>
    <row r="476" spans="2:4">
      <c r="B476" s="890"/>
      <c r="D476" s="891"/>
    </row>
    <row r="477" spans="2:4">
      <c r="B477" s="886"/>
      <c r="D477" s="891"/>
    </row>
    <row r="478" spans="2:4">
      <c r="B478" s="886"/>
      <c r="D478" s="888"/>
    </row>
    <row r="479" spans="2:4">
      <c r="B479" s="886"/>
      <c r="D479" s="888"/>
    </row>
    <row r="480" spans="2:4">
      <c r="B480" s="886"/>
      <c r="D480" s="891"/>
    </row>
    <row r="481" spans="2:4">
      <c r="B481" s="886"/>
      <c r="D481" s="888"/>
    </row>
    <row r="482" spans="2:4">
      <c r="B482" s="890"/>
      <c r="D482" s="891"/>
    </row>
    <row r="483" spans="2:4">
      <c r="B483" s="886"/>
      <c r="D483" s="888"/>
    </row>
    <row r="484" spans="2:4">
      <c r="B484" s="886"/>
      <c r="D484" s="888"/>
    </row>
    <row r="485" spans="2:4">
      <c r="B485" s="890"/>
      <c r="D485" s="891"/>
    </row>
    <row r="486" spans="2:4">
      <c r="B486" s="886"/>
      <c r="D486" s="891"/>
    </row>
    <row r="487" spans="2:4">
      <c r="B487" s="886"/>
      <c r="D487" s="891"/>
    </row>
    <row r="488" spans="2:4">
      <c r="B488" s="890"/>
      <c r="D488" s="891"/>
    </row>
    <row r="489" spans="2:4">
      <c r="B489" s="886"/>
      <c r="D489" s="888"/>
    </row>
    <row r="490" spans="2:4">
      <c r="B490" s="886"/>
      <c r="D490" s="888"/>
    </row>
    <row r="491" spans="2:4">
      <c r="B491" s="886"/>
      <c r="D491" s="888"/>
    </row>
    <row r="492" spans="2:4">
      <c r="B492" s="890"/>
      <c r="D492" s="891"/>
    </row>
    <row r="493" spans="2:4">
      <c r="B493" s="886"/>
      <c r="D493" s="888"/>
    </row>
    <row r="494" spans="2:4">
      <c r="B494" s="886"/>
      <c r="D494" s="891"/>
    </row>
    <row r="495" spans="2:4">
      <c r="B495" s="890"/>
      <c r="D495" s="891"/>
    </row>
    <row r="496" spans="2:4">
      <c r="B496" s="886"/>
      <c r="D496" s="891"/>
    </row>
    <row r="497" spans="2:4">
      <c r="B497" s="890"/>
      <c r="D497" s="891"/>
    </row>
    <row r="498" spans="2:4">
      <c r="B498" s="886"/>
      <c r="D498" s="888"/>
    </row>
    <row r="499" spans="2:4">
      <c r="B499" s="886"/>
      <c r="D499" s="888"/>
    </row>
    <row r="500" spans="2:4">
      <c r="B500" s="886"/>
      <c r="D500" s="888"/>
    </row>
    <row r="501" spans="2:4">
      <c r="B501" s="890"/>
      <c r="D501" s="891"/>
    </row>
    <row r="502" spans="2:4">
      <c r="B502" s="890"/>
      <c r="D502" s="891"/>
    </row>
    <row r="503" spans="2:4">
      <c r="B503" s="886"/>
      <c r="D503" s="891"/>
    </row>
    <row r="504" spans="2:4">
      <c r="B504" s="886"/>
      <c r="D504" s="888"/>
    </row>
    <row r="505" spans="2:4">
      <c r="B505" s="886"/>
      <c r="D505" s="888"/>
    </row>
    <row r="506" spans="2:4">
      <c r="B506" s="886"/>
      <c r="D506" s="888"/>
    </row>
    <row r="507" spans="2:4">
      <c r="B507" s="890"/>
      <c r="D507" s="891"/>
    </row>
    <row r="508" spans="2:4">
      <c r="B508" s="886"/>
      <c r="D508" s="888"/>
    </row>
    <row r="509" spans="2:4">
      <c r="B509" s="890"/>
      <c r="D509" s="891"/>
    </row>
    <row r="510" spans="2:4">
      <c r="B510" s="886"/>
      <c r="D510" s="888"/>
    </row>
    <row r="511" spans="2:4">
      <c r="B511" s="890"/>
      <c r="D511" s="891"/>
    </row>
    <row r="512" spans="2:4">
      <c r="B512" s="886"/>
      <c r="D512" s="891"/>
    </row>
    <row r="513" spans="2:4">
      <c r="B513" s="886"/>
      <c r="D513" s="888"/>
    </row>
    <row r="514" spans="2:4">
      <c r="B514" s="886"/>
      <c r="D514" s="891"/>
    </row>
    <row r="515" spans="2:4">
      <c r="B515" s="886"/>
      <c r="D515" s="888"/>
    </row>
    <row r="516" spans="2:4">
      <c r="B516" s="886"/>
      <c r="D516" s="888"/>
    </row>
    <row r="517" spans="2:4">
      <c r="B517" s="886"/>
      <c r="D517" s="888"/>
    </row>
    <row r="518" spans="2:4">
      <c r="B518" s="890"/>
      <c r="D518" s="891"/>
    </row>
    <row r="519" spans="2:4">
      <c r="B519" s="886"/>
      <c r="D519" s="891"/>
    </row>
    <row r="520" spans="2:4">
      <c r="B520" s="886"/>
      <c r="D520" s="888"/>
    </row>
    <row r="521" spans="2:4">
      <c r="B521" s="886"/>
      <c r="D521" s="891"/>
    </row>
    <row r="522" spans="2:4">
      <c r="B522" s="886"/>
      <c r="D522" s="891"/>
    </row>
    <row r="523" spans="2:4">
      <c r="B523" s="886"/>
      <c r="D523" s="888"/>
    </row>
    <row r="524" spans="2:4">
      <c r="B524" s="890"/>
      <c r="D524" s="891"/>
    </row>
    <row r="525" spans="2:4">
      <c r="B525" s="886"/>
      <c r="D525" s="888"/>
    </row>
    <row r="526" spans="2:4">
      <c r="B526" s="886"/>
      <c r="D526" s="888"/>
    </row>
    <row r="527" spans="2:4">
      <c r="B527" s="890"/>
      <c r="D527" s="891"/>
    </row>
    <row r="528" spans="2:4">
      <c r="B528" s="886"/>
      <c r="D528" s="888"/>
    </row>
    <row r="529" spans="2:4">
      <c r="B529" s="890"/>
      <c r="D529" s="893"/>
    </row>
    <row r="530" spans="2:4">
      <c r="B530" s="886"/>
      <c r="D530" s="891"/>
    </row>
    <row r="531" spans="2:4">
      <c r="B531" s="886"/>
      <c r="D531" s="891"/>
    </row>
    <row r="532" spans="2:4">
      <c r="B532" s="886"/>
      <c r="D532" s="891"/>
    </row>
    <row r="533" spans="2:4">
      <c r="B533" s="890"/>
      <c r="D533" s="891"/>
    </row>
    <row r="534" spans="2:4">
      <c r="B534" s="890"/>
      <c r="D534" s="891"/>
    </row>
    <row r="535" spans="2:4">
      <c r="B535" s="886"/>
      <c r="D535" s="888"/>
    </row>
    <row r="536" spans="2:4">
      <c r="B536" s="890"/>
      <c r="D536" s="891"/>
    </row>
    <row r="537" spans="2:4">
      <c r="B537" s="890"/>
      <c r="D537" s="891"/>
    </row>
    <row r="538" spans="2:4">
      <c r="B538" s="886"/>
      <c r="D538" s="891"/>
    </row>
    <row r="539" spans="2:4">
      <c r="B539" s="886"/>
      <c r="D539" s="888"/>
    </row>
    <row r="540" spans="2:4">
      <c r="B540" s="886"/>
    </row>
    <row r="541" spans="2:4">
      <c r="B541" s="886"/>
      <c r="D541" s="891"/>
    </row>
    <row r="542" spans="2:4">
      <c r="B542" s="890"/>
      <c r="D542" s="891"/>
    </row>
    <row r="543" spans="2:4">
      <c r="B543" s="886"/>
      <c r="D543" s="891"/>
    </row>
    <row r="544" spans="2:4">
      <c r="D544" s="891"/>
    </row>
    <row r="545" spans="2:4">
      <c r="B545" s="890"/>
      <c r="D545" s="891"/>
    </row>
    <row r="546" spans="2:4">
      <c r="B546" s="890"/>
      <c r="D546" s="891"/>
    </row>
    <row r="547" spans="2:4">
      <c r="B547" s="890"/>
      <c r="D547" s="891"/>
    </row>
    <row r="548" spans="2:4">
      <c r="B548" s="890"/>
      <c r="D548" s="891"/>
    </row>
    <row r="549" spans="2:4">
      <c r="B549" s="890"/>
      <c r="D549" s="891"/>
    </row>
    <row r="550" spans="2:4">
      <c r="B550" s="886"/>
      <c r="D550" s="888"/>
    </row>
    <row r="551" spans="2:4">
      <c r="B551" s="890"/>
      <c r="D551" s="893"/>
    </row>
    <row r="552" spans="2:4">
      <c r="B552" s="886"/>
      <c r="D552" s="891"/>
    </row>
    <row r="553" spans="2:4">
      <c r="B553" s="890"/>
      <c r="D553" s="891"/>
    </row>
    <row r="554" spans="2:4">
      <c r="B554" s="886"/>
      <c r="D554" s="891"/>
    </row>
    <row r="555" spans="2:4">
      <c r="D555" s="891"/>
    </row>
    <row r="556" spans="2:4">
      <c r="B556" s="890"/>
      <c r="D556" s="891"/>
    </row>
    <row r="557" spans="2:4">
      <c r="B557" s="890"/>
      <c r="D557" s="893"/>
    </row>
    <row r="558" spans="2:4">
      <c r="B558" s="890"/>
      <c r="D558" s="893"/>
    </row>
    <row r="559" spans="2:4">
      <c r="B559" s="890"/>
      <c r="D559" s="893"/>
    </row>
    <row r="560" spans="2:4">
      <c r="B560" s="890"/>
      <c r="D560" s="893"/>
    </row>
    <row r="561" spans="2:4">
      <c r="B561" s="886"/>
    </row>
    <row r="562" spans="2:4">
      <c r="B562" s="890"/>
      <c r="D562" s="893"/>
    </row>
    <row r="563" spans="2:4">
      <c r="B563" s="886"/>
    </row>
    <row r="564" spans="2:4">
      <c r="B564" s="890"/>
      <c r="D564" s="893"/>
    </row>
    <row r="565" spans="2:4">
      <c r="B565" s="886"/>
    </row>
    <row r="567" spans="2:4">
      <c r="B567" s="890"/>
      <c r="D567" s="893"/>
    </row>
    <row r="568" spans="2:4">
      <c r="B568" s="890"/>
      <c r="D568" s="893"/>
    </row>
    <row r="569" spans="2:4">
      <c r="B569" s="890"/>
      <c r="D569" s="893"/>
    </row>
    <row r="570" spans="2:4">
      <c r="B570" s="890"/>
      <c r="D570" s="893"/>
    </row>
    <row r="571" spans="2:4">
      <c r="B571" s="886"/>
    </row>
    <row r="572" spans="2:4">
      <c r="B572" s="892"/>
      <c r="D572" s="893"/>
    </row>
  </sheetData>
  <mergeCells count="13">
    <mergeCell ref="B1:D1"/>
    <mergeCell ref="B2:D2"/>
    <mergeCell ref="B34:C34"/>
    <mergeCell ref="B9:C9"/>
    <mergeCell ref="B10:C10"/>
    <mergeCell ref="B16:C16"/>
    <mergeCell ref="B24:C24"/>
    <mergeCell ref="B32:C32"/>
    <mergeCell ref="B38:C38"/>
    <mergeCell ref="B3:D3"/>
    <mergeCell ref="B5:D5"/>
    <mergeCell ref="B7:C8"/>
    <mergeCell ref="D7:D8"/>
  </mergeCells>
  <pageMargins left="0.7" right="0.7" top="0.75" bottom="0.75" header="0.3" footer="0.3"/>
  <pageSetup orientation="portrait" horizontalDpi="360" verticalDpi="36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43"/>
  <sheetViews>
    <sheetView view="pageBreakPreview" topLeftCell="A2410" zoomScale="89" zoomScaleNormal="100" zoomScaleSheetLayoutView="89" workbookViewId="0">
      <selection sqref="A1:C4"/>
    </sheetView>
  </sheetViews>
  <sheetFormatPr baseColWidth="10" defaultColWidth="62.44140625" defaultRowHeight="13.8"/>
  <cols>
    <col min="1" max="1" width="69.5546875" style="482" customWidth="1"/>
    <col min="2" max="2" width="62.44140625" style="686"/>
    <col min="3" max="3" width="15.5546875" style="482" customWidth="1"/>
    <col min="4" max="16384" width="62.44140625" style="482"/>
  </cols>
  <sheetData>
    <row r="1" spans="1:3" ht="17.399999999999999">
      <c r="A1" s="1044" t="s">
        <v>692</v>
      </c>
      <c r="B1" s="1044"/>
      <c r="C1" s="1044"/>
    </row>
    <row r="2" spans="1:3" ht="15" customHeight="1">
      <c r="A2" s="1040" t="s">
        <v>1357</v>
      </c>
      <c r="B2" s="1040"/>
      <c r="C2" s="1040"/>
    </row>
    <row r="3" spans="1:3" ht="15" customHeight="1">
      <c r="A3" s="506"/>
      <c r="B3" s="506"/>
      <c r="C3" s="506"/>
    </row>
    <row r="4" spans="1:3" ht="15" customHeight="1">
      <c r="A4" s="1045" t="s">
        <v>1416</v>
      </c>
      <c r="B4" s="1045"/>
      <c r="C4" s="1045"/>
    </row>
    <row r="5" spans="1:3">
      <c r="A5" s="677"/>
      <c r="B5" s="683"/>
      <c r="C5" s="677"/>
    </row>
    <row r="6" spans="1:3">
      <c r="A6" s="978" t="s">
        <v>822</v>
      </c>
      <c r="B6" s="978" t="s">
        <v>1475</v>
      </c>
      <c r="C6" s="978" t="s">
        <v>2602</v>
      </c>
    </row>
    <row r="7" spans="1:3">
      <c r="A7" s="979"/>
      <c r="B7" s="979"/>
      <c r="C7" s="979"/>
    </row>
    <row r="8" spans="1:3">
      <c r="A8" s="980" t="s">
        <v>2603</v>
      </c>
      <c r="B8" s="980" t="s">
        <v>1260</v>
      </c>
      <c r="C8" s="980"/>
    </row>
    <row r="9" spans="1:3">
      <c r="A9" s="977"/>
      <c r="B9" s="977"/>
      <c r="C9" s="678"/>
    </row>
    <row r="10" spans="1:3">
      <c r="A10" s="707" t="s">
        <v>2604</v>
      </c>
      <c r="B10" s="708"/>
      <c r="C10" s="709">
        <f>C11</f>
        <v>83706543.12041001</v>
      </c>
    </row>
    <row r="11" spans="1:3">
      <c r="A11" s="679" t="s">
        <v>1491</v>
      </c>
      <c r="B11" s="684" t="s">
        <v>1492</v>
      </c>
      <c r="C11" s="680">
        <f>C12</f>
        <v>83706543.12041001</v>
      </c>
    </row>
    <row r="12" spans="1:3">
      <c r="A12" s="679" t="s">
        <v>1493</v>
      </c>
      <c r="B12" s="684" t="s">
        <v>1494</v>
      </c>
      <c r="C12" s="680">
        <f>C13</f>
        <v>83706543.12041001</v>
      </c>
    </row>
    <row r="13" spans="1:3">
      <c r="A13" s="679" t="s">
        <v>1495</v>
      </c>
      <c r="B13" s="684" t="s">
        <v>1496</v>
      </c>
      <c r="C13" s="680">
        <f>C14</f>
        <v>83706543.12041001</v>
      </c>
    </row>
    <row r="14" spans="1:3">
      <c r="A14" s="679" t="s">
        <v>1497</v>
      </c>
      <c r="B14" s="684" t="s">
        <v>1498</v>
      </c>
      <c r="C14" s="680">
        <f>C15+C97+C164+C238+C291+C344+C397+C457+C517+C570+C688+C741+C816+C869+C922+C1113+C1173+C1226+C1415+C1519+C1579+C1647+C1700+C1789+C1940+C2082+C2156+C2300</f>
        <v>83706543.12041001</v>
      </c>
    </row>
    <row r="15" spans="1:3">
      <c r="A15" s="700" t="s">
        <v>1514</v>
      </c>
      <c r="B15" s="701" t="s">
        <v>1515</v>
      </c>
      <c r="C15" s="702">
        <f>C16</f>
        <v>1890179.1555050001</v>
      </c>
    </row>
    <row r="16" spans="1:3">
      <c r="A16" s="679" t="s">
        <v>1516</v>
      </c>
      <c r="B16" s="684" t="s">
        <v>1517</v>
      </c>
      <c r="C16" s="680">
        <f>C17</f>
        <v>1890179.1555050001</v>
      </c>
    </row>
    <row r="17" spans="1:3">
      <c r="A17" s="679" t="s">
        <v>1518</v>
      </c>
      <c r="B17" s="684" t="s">
        <v>1499</v>
      </c>
      <c r="C17" s="680">
        <f>C18</f>
        <v>1890179.1555050001</v>
      </c>
    </row>
    <row r="18" spans="1:3">
      <c r="A18" s="703" t="s">
        <v>1519</v>
      </c>
      <c r="B18" s="697" t="s">
        <v>807</v>
      </c>
      <c r="C18" s="692">
        <f>C19+C26+C33+C40+C47+C54+C61+C69+C76+C83+C90</f>
        <v>1890179.1555050001</v>
      </c>
    </row>
    <row r="19" spans="1:3">
      <c r="A19" s="679" t="s">
        <v>1520</v>
      </c>
      <c r="B19" s="684" t="s">
        <v>1500</v>
      </c>
      <c r="C19" s="680">
        <f t="shared" ref="C19:C24" si="0">C20</f>
        <v>777502.32000000007</v>
      </c>
    </row>
    <row r="20" spans="1:3">
      <c r="A20" s="679" t="s">
        <v>1521</v>
      </c>
      <c r="B20" s="684" t="s">
        <v>1501</v>
      </c>
      <c r="C20" s="680">
        <f t="shared" si="0"/>
        <v>777502.32000000007</v>
      </c>
    </row>
    <row r="21" spans="1:3">
      <c r="A21" s="679" t="s">
        <v>1522</v>
      </c>
      <c r="B21" s="684" t="s">
        <v>1502</v>
      </c>
      <c r="C21" s="680">
        <f t="shared" si="0"/>
        <v>777502.32000000007</v>
      </c>
    </row>
    <row r="22" spans="1:3">
      <c r="A22" s="679" t="s">
        <v>1523</v>
      </c>
      <c r="B22" s="684" t="s">
        <v>1503</v>
      </c>
      <c r="C22" s="680">
        <f t="shared" si="0"/>
        <v>777502.32000000007</v>
      </c>
    </row>
    <row r="23" spans="1:3" ht="27.6">
      <c r="A23" s="679" t="s">
        <v>1524</v>
      </c>
      <c r="B23" s="684" t="s">
        <v>1525</v>
      </c>
      <c r="C23" s="680">
        <f t="shared" si="0"/>
        <v>777502.32000000007</v>
      </c>
    </row>
    <row r="24" spans="1:3">
      <c r="A24" s="679" t="s">
        <v>1526</v>
      </c>
      <c r="B24" s="684" t="s">
        <v>807</v>
      </c>
      <c r="C24" s="680">
        <f t="shared" si="0"/>
        <v>777502.32000000007</v>
      </c>
    </row>
    <row r="25" spans="1:3">
      <c r="A25" s="681" t="s">
        <v>1527</v>
      </c>
      <c r="B25" s="685" t="s">
        <v>1504</v>
      </c>
      <c r="C25" s="682">
        <f>'C. OBJETO DEL GASTO'!AE16</f>
        <v>777502.32000000007</v>
      </c>
    </row>
    <row r="26" spans="1:3">
      <c r="A26" s="679" t="s">
        <v>1528</v>
      </c>
      <c r="B26" s="684" t="s">
        <v>1505</v>
      </c>
      <c r="C26" s="680">
        <f t="shared" ref="C26:C31" si="1">C27</f>
        <v>434400</v>
      </c>
    </row>
    <row r="27" spans="1:3">
      <c r="A27" s="679" t="s">
        <v>1529</v>
      </c>
      <c r="B27" s="684" t="s">
        <v>1501</v>
      </c>
      <c r="C27" s="680">
        <f t="shared" si="1"/>
        <v>434400</v>
      </c>
    </row>
    <row r="28" spans="1:3">
      <c r="A28" s="679" t="s">
        <v>1530</v>
      </c>
      <c r="B28" s="684" t="s">
        <v>1502</v>
      </c>
      <c r="C28" s="680">
        <f t="shared" si="1"/>
        <v>434400</v>
      </c>
    </row>
    <row r="29" spans="1:3">
      <c r="A29" s="679" t="s">
        <v>1531</v>
      </c>
      <c r="B29" s="684" t="s">
        <v>1503</v>
      </c>
      <c r="C29" s="680">
        <f t="shared" si="1"/>
        <v>434400</v>
      </c>
    </row>
    <row r="30" spans="1:3">
      <c r="A30" s="679" t="s">
        <v>1532</v>
      </c>
      <c r="B30" s="684" t="s">
        <v>1533</v>
      </c>
      <c r="C30" s="680">
        <f t="shared" si="1"/>
        <v>434400</v>
      </c>
    </row>
    <row r="31" spans="1:3">
      <c r="A31" s="679" t="s">
        <v>2599</v>
      </c>
      <c r="B31" s="684" t="s">
        <v>807</v>
      </c>
      <c r="C31" s="680">
        <f t="shared" si="1"/>
        <v>434400</v>
      </c>
    </row>
    <row r="32" spans="1:3">
      <c r="A32" s="681" t="s">
        <v>1534</v>
      </c>
      <c r="B32" s="685" t="s">
        <v>1505</v>
      </c>
      <c r="C32" s="682">
        <f>'C. OBJETO DEL GASTO'!AE17</f>
        <v>434400</v>
      </c>
    </row>
    <row r="33" spans="1:3">
      <c r="A33" s="679" t="s">
        <v>1535</v>
      </c>
      <c r="B33" s="684" t="s">
        <v>1506</v>
      </c>
      <c r="C33" s="680">
        <f t="shared" ref="C33:C38" si="2">C34</f>
        <v>25247.965000000004</v>
      </c>
    </row>
    <row r="34" spans="1:3">
      <c r="A34" s="679" t="s">
        <v>1536</v>
      </c>
      <c r="B34" s="684" t="s">
        <v>1501</v>
      </c>
      <c r="C34" s="680">
        <f t="shared" si="2"/>
        <v>25247.965000000004</v>
      </c>
    </row>
    <row r="35" spans="1:3">
      <c r="A35" s="679" t="s">
        <v>1537</v>
      </c>
      <c r="B35" s="684" t="s">
        <v>1502</v>
      </c>
      <c r="C35" s="680">
        <f t="shared" si="2"/>
        <v>25247.965000000004</v>
      </c>
    </row>
    <row r="36" spans="1:3">
      <c r="A36" s="679" t="s">
        <v>1538</v>
      </c>
      <c r="B36" s="684" t="s">
        <v>1503</v>
      </c>
      <c r="C36" s="680">
        <f t="shared" si="2"/>
        <v>25247.965000000004</v>
      </c>
    </row>
    <row r="37" spans="1:3" ht="27.6">
      <c r="A37" s="679" t="s">
        <v>1539</v>
      </c>
      <c r="B37" s="684" t="s">
        <v>1540</v>
      </c>
      <c r="C37" s="680">
        <f t="shared" si="2"/>
        <v>25247.965000000004</v>
      </c>
    </row>
    <row r="38" spans="1:3">
      <c r="A38" s="679" t="s">
        <v>1541</v>
      </c>
      <c r="B38" s="684" t="s">
        <v>807</v>
      </c>
      <c r="C38" s="680">
        <f t="shared" si="2"/>
        <v>25247.965000000004</v>
      </c>
    </row>
    <row r="39" spans="1:3">
      <c r="A39" s="681" t="s">
        <v>1542</v>
      </c>
      <c r="B39" s="685" t="s">
        <v>1507</v>
      </c>
      <c r="C39" s="682">
        <f>'C. OBJETO DEL GASTO'!AE34</f>
        <v>25247.965000000004</v>
      </c>
    </row>
    <row r="40" spans="1:3">
      <c r="A40" s="679" t="s">
        <v>1543</v>
      </c>
      <c r="B40" s="684" t="s">
        <v>1508</v>
      </c>
      <c r="C40" s="680">
        <f t="shared" ref="C40:C45" si="3">C41</f>
        <v>230575.58000000002</v>
      </c>
    </row>
    <row r="41" spans="1:3">
      <c r="A41" s="679" t="s">
        <v>1544</v>
      </c>
      <c r="B41" s="684" t="s">
        <v>1501</v>
      </c>
      <c r="C41" s="680">
        <f t="shared" si="3"/>
        <v>230575.58000000002</v>
      </c>
    </row>
    <row r="42" spans="1:3">
      <c r="A42" s="679" t="s">
        <v>1545</v>
      </c>
      <c r="B42" s="684" t="s">
        <v>1502</v>
      </c>
      <c r="C42" s="680">
        <f t="shared" si="3"/>
        <v>230575.58000000002</v>
      </c>
    </row>
    <row r="43" spans="1:3">
      <c r="A43" s="679" t="s">
        <v>1546</v>
      </c>
      <c r="B43" s="684" t="s">
        <v>1503</v>
      </c>
      <c r="C43" s="680">
        <f t="shared" si="3"/>
        <v>230575.58000000002</v>
      </c>
    </row>
    <row r="44" spans="1:3">
      <c r="A44" s="679" t="s">
        <v>1547</v>
      </c>
      <c r="B44" s="684" t="s">
        <v>1548</v>
      </c>
      <c r="C44" s="680">
        <f t="shared" si="3"/>
        <v>230575.58000000002</v>
      </c>
    </row>
    <row r="45" spans="1:3">
      <c r="A45" s="679" t="s">
        <v>1549</v>
      </c>
      <c r="B45" s="684" t="s">
        <v>807</v>
      </c>
      <c r="C45" s="680">
        <f t="shared" si="3"/>
        <v>230575.58000000002</v>
      </c>
    </row>
    <row r="46" spans="1:3">
      <c r="A46" s="681" t="s">
        <v>1550</v>
      </c>
      <c r="B46" s="685" t="s">
        <v>1509</v>
      </c>
      <c r="C46" s="682">
        <f>'C. OBJETO DEL GASTO'!AE35</f>
        <v>230575.58000000002</v>
      </c>
    </row>
    <row r="47" spans="1:3">
      <c r="A47" s="679" t="s">
        <v>1551</v>
      </c>
      <c r="B47" s="684" t="s">
        <v>1510</v>
      </c>
      <c r="C47" s="680">
        <f t="shared" ref="C47:C52" si="4">C48</f>
        <v>69275.280000000013</v>
      </c>
    </row>
    <row r="48" spans="1:3">
      <c r="A48" s="679" t="s">
        <v>1552</v>
      </c>
      <c r="B48" s="684" t="s">
        <v>1501</v>
      </c>
      <c r="C48" s="680">
        <f t="shared" si="4"/>
        <v>69275.280000000013</v>
      </c>
    </row>
    <row r="49" spans="1:3">
      <c r="A49" s="679" t="s">
        <v>1553</v>
      </c>
      <c r="B49" s="684" t="s">
        <v>1502</v>
      </c>
      <c r="C49" s="680">
        <f t="shared" si="4"/>
        <v>69275.280000000013</v>
      </c>
    </row>
    <row r="50" spans="1:3">
      <c r="A50" s="679" t="s">
        <v>1554</v>
      </c>
      <c r="B50" s="684" t="s">
        <v>1503</v>
      </c>
      <c r="C50" s="680">
        <f t="shared" si="4"/>
        <v>69275.280000000013</v>
      </c>
    </row>
    <row r="51" spans="1:3" ht="27.6">
      <c r="A51" s="679" t="s">
        <v>1555</v>
      </c>
      <c r="B51" s="684" t="s">
        <v>1525</v>
      </c>
      <c r="C51" s="680">
        <f t="shared" si="4"/>
        <v>69275.280000000013</v>
      </c>
    </row>
    <row r="52" spans="1:3">
      <c r="A52" s="679" t="s">
        <v>1556</v>
      </c>
      <c r="B52" s="684" t="s">
        <v>807</v>
      </c>
      <c r="C52" s="680">
        <f t="shared" si="4"/>
        <v>69275.280000000013</v>
      </c>
    </row>
    <row r="53" spans="1:3">
      <c r="A53" s="681" t="s">
        <v>1557</v>
      </c>
      <c r="B53" s="685" t="s">
        <v>1511</v>
      </c>
      <c r="C53" s="682">
        <f>'C. OBJETO DEL GASTO'!AE41</f>
        <v>69275.280000000013</v>
      </c>
    </row>
    <row r="54" spans="1:3">
      <c r="A54" s="687" t="s">
        <v>3866</v>
      </c>
      <c r="B54" s="687" t="s">
        <v>2560</v>
      </c>
      <c r="C54" s="680">
        <f t="shared" ref="C54:C59" si="5">C55</f>
        <v>189838.9773</v>
      </c>
    </row>
    <row r="55" spans="1:3">
      <c r="A55" s="687" t="s">
        <v>3867</v>
      </c>
      <c r="B55" s="687" t="s">
        <v>1501</v>
      </c>
      <c r="C55" s="680">
        <f t="shared" si="5"/>
        <v>189838.9773</v>
      </c>
    </row>
    <row r="56" spans="1:3">
      <c r="A56" s="687" t="s">
        <v>3868</v>
      </c>
      <c r="B56" s="687" t="s">
        <v>1502</v>
      </c>
      <c r="C56" s="680">
        <f t="shared" si="5"/>
        <v>189838.9773</v>
      </c>
    </row>
    <row r="57" spans="1:3">
      <c r="A57" s="687" t="s">
        <v>3869</v>
      </c>
      <c r="B57" s="687" t="s">
        <v>1503</v>
      </c>
      <c r="C57" s="680">
        <f t="shared" si="5"/>
        <v>189838.9773</v>
      </c>
    </row>
    <row r="58" spans="1:3" ht="27.6">
      <c r="A58" s="687" t="s">
        <v>3874</v>
      </c>
      <c r="B58" s="684" t="s">
        <v>1525</v>
      </c>
      <c r="C58" s="680">
        <f t="shared" si="5"/>
        <v>189838.9773</v>
      </c>
    </row>
    <row r="59" spans="1:3">
      <c r="A59" s="687" t="s">
        <v>3875</v>
      </c>
      <c r="B59" s="687" t="s">
        <v>807</v>
      </c>
      <c r="C59" s="680">
        <f t="shared" si="5"/>
        <v>189838.9773</v>
      </c>
    </row>
    <row r="60" spans="1:3">
      <c r="A60" s="688" t="s">
        <v>3876</v>
      </c>
      <c r="B60" s="688" t="s">
        <v>2562</v>
      </c>
      <c r="C60" s="682">
        <f>'C. OBJETO DEL GASTO'!AE57</f>
        <v>189838.9773</v>
      </c>
    </row>
    <row r="61" spans="1:3">
      <c r="A61" s="687" t="s">
        <v>3870</v>
      </c>
      <c r="B61" s="687" t="s">
        <v>3128</v>
      </c>
      <c r="C61" s="680">
        <f>C62</f>
        <v>54000</v>
      </c>
    </row>
    <row r="62" spans="1:3">
      <c r="A62" s="687" t="s">
        <v>3871</v>
      </c>
      <c r="B62" s="687" t="s">
        <v>1501</v>
      </c>
      <c r="C62" s="680">
        <f>C63</f>
        <v>54000</v>
      </c>
    </row>
    <row r="63" spans="1:3">
      <c r="A63" s="687" t="s">
        <v>3872</v>
      </c>
      <c r="B63" s="687" t="s">
        <v>1502</v>
      </c>
      <c r="C63" s="680">
        <f>C64</f>
        <v>54000</v>
      </c>
    </row>
    <row r="64" spans="1:3">
      <c r="A64" s="687" t="s">
        <v>3873</v>
      </c>
      <c r="B64" s="687" t="s">
        <v>2929</v>
      </c>
      <c r="C64" s="680">
        <f>C65</f>
        <v>54000</v>
      </c>
    </row>
    <row r="65" spans="1:3" ht="27.6">
      <c r="A65" s="687" t="s">
        <v>3877</v>
      </c>
      <c r="B65" s="684" t="s">
        <v>1525</v>
      </c>
      <c r="C65" s="680">
        <f>C66</f>
        <v>54000</v>
      </c>
    </row>
    <row r="66" spans="1:3">
      <c r="A66" s="687" t="s">
        <v>3880</v>
      </c>
      <c r="B66" s="687" t="s">
        <v>807</v>
      </c>
      <c r="C66" s="680">
        <f>SUBTOTAL(9,C67:C68)</f>
        <v>54000</v>
      </c>
    </row>
    <row r="67" spans="1:3">
      <c r="A67" s="688" t="s">
        <v>3878</v>
      </c>
      <c r="B67" s="688" t="s">
        <v>3132</v>
      </c>
      <c r="C67" s="682">
        <f>'C. OBJETO DEL GASTO'!AE87</f>
        <v>27000</v>
      </c>
    </row>
    <row r="68" spans="1:3">
      <c r="A68" s="688" t="s">
        <v>3879</v>
      </c>
      <c r="B68" s="688" t="s">
        <v>3133</v>
      </c>
      <c r="C68" s="682">
        <f>'C. OBJETO DEL GASTO'!AE86</f>
        <v>27000</v>
      </c>
    </row>
    <row r="69" spans="1:3" ht="27.6">
      <c r="A69" s="679" t="s">
        <v>3881</v>
      </c>
      <c r="B69" s="684" t="s">
        <v>3032</v>
      </c>
      <c r="C69" s="680">
        <f t="shared" ref="C69:C74" si="6">C70</f>
        <v>46139.033205000014</v>
      </c>
    </row>
    <row r="70" spans="1:3">
      <c r="A70" s="679" t="s">
        <v>3882</v>
      </c>
      <c r="B70" s="684" t="s">
        <v>1501</v>
      </c>
      <c r="C70" s="680">
        <f t="shared" si="6"/>
        <v>46139.033205000014</v>
      </c>
    </row>
    <row r="71" spans="1:3">
      <c r="A71" s="679" t="s">
        <v>3883</v>
      </c>
      <c r="B71" s="684" t="s">
        <v>1502</v>
      </c>
      <c r="C71" s="680">
        <f t="shared" si="6"/>
        <v>46139.033205000014</v>
      </c>
    </row>
    <row r="72" spans="1:3">
      <c r="A72" s="679" t="s">
        <v>3884</v>
      </c>
      <c r="B72" s="684" t="s">
        <v>2929</v>
      </c>
      <c r="C72" s="680">
        <f t="shared" si="6"/>
        <v>46139.033205000014</v>
      </c>
    </row>
    <row r="73" spans="1:3" ht="27.6">
      <c r="A73" s="689" t="s">
        <v>3885</v>
      </c>
      <c r="B73" s="684" t="s">
        <v>1525</v>
      </c>
      <c r="C73" s="680">
        <f t="shared" si="6"/>
        <v>46139.033205000014</v>
      </c>
    </row>
    <row r="74" spans="1:3">
      <c r="A74" s="679" t="s">
        <v>3886</v>
      </c>
      <c r="B74" s="684" t="s">
        <v>807</v>
      </c>
      <c r="C74" s="680">
        <f t="shared" si="6"/>
        <v>46139.033205000014</v>
      </c>
    </row>
    <row r="75" spans="1:3">
      <c r="A75" s="681" t="s">
        <v>3887</v>
      </c>
      <c r="B75" s="685" t="s">
        <v>90</v>
      </c>
      <c r="C75" s="682">
        <f>'C. OBJETO DEL GASTO'!AE100</f>
        <v>46139.033205000014</v>
      </c>
    </row>
    <row r="76" spans="1:3">
      <c r="A76" s="687" t="s">
        <v>3888</v>
      </c>
      <c r="B76" s="687" t="s">
        <v>1608</v>
      </c>
      <c r="C76" s="680">
        <f t="shared" ref="C76:C81" si="7">C77</f>
        <v>2000</v>
      </c>
    </row>
    <row r="77" spans="1:3">
      <c r="A77" s="687" t="s">
        <v>3889</v>
      </c>
      <c r="B77" s="687" t="s">
        <v>1501</v>
      </c>
      <c r="C77" s="680">
        <f t="shared" si="7"/>
        <v>2000</v>
      </c>
    </row>
    <row r="78" spans="1:3">
      <c r="A78" s="687" t="s">
        <v>3890</v>
      </c>
      <c r="B78" s="687" t="s">
        <v>1513</v>
      </c>
      <c r="C78" s="680">
        <f t="shared" si="7"/>
        <v>2000</v>
      </c>
    </row>
    <row r="79" spans="1:3">
      <c r="A79" s="687" t="s">
        <v>3891</v>
      </c>
      <c r="B79" s="687" t="s">
        <v>1503</v>
      </c>
      <c r="C79" s="680">
        <f t="shared" si="7"/>
        <v>2000</v>
      </c>
    </row>
    <row r="80" spans="1:3" ht="27.6">
      <c r="A80" s="687" t="s">
        <v>3892</v>
      </c>
      <c r="B80" s="684" t="s">
        <v>1525</v>
      </c>
      <c r="C80" s="680">
        <f t="shared" si="7"/>
        <v>2000</v>
      </c>
    </row>
    <row r="81" spans="1:3">
      <c r="A81" s="687" t="s">
        <v>3893</v>
      </c>
      <c r="B81" s="687" t="s">
        <v>807</v>
      </c>
      <c r="C81" s="680">
        <f t="shared" si="7"/>
        <v>2000</v>
      </c>
    </row>
    <row r="82" spans="1:3">
      <c r="A82" s="688" t="s">
        <v>3894</v>
      </c>
      <c r="B82" s="688" t="s">
        <v>1608</v>
      </c>
      <c r="C82" s="682">
        <f>'C. OBJETO DEL GASTO'!AE105</f>
        <v>2000</v>
      </c>
    </row>
    <row r="83" spans="1:3" ht="27.6">
      <c r="A83" s="679" t="s">
        <v>1559</v>
      </c>
      <c r="B83" s="684" t="s">
        <v>1560</v>
      </c>
      <c r="C83" s="680">
        <f t="shared" ref="C83:C88" si="8">C84</f>
        <v>1200</v>
      </c>
    </row>
    <row r="84" spans="1:3">
      <c r="A84" s="679" t="s">
        <v>1561</v>
      </c>
      <c r="B84" s="684" t="s">
        <v>1501</v>
      </c>
      <c r="C84" s="680">
        <f t="shared" si="8"/>
        <v>1200</v>
      </c>
    </row>
    <row r="85" spans="1:3">
      <c r="A85" s="679" t="s">
        <v>1562</v>
      </c>
      <c r="B85" s="684" t="s">
        <v>1513</v>
      </c>
      <c r="C85" s="680">
        <f t="shared" si="8"/>
        <v>1200</v>
      </c>
    </row>
    <row r="86" spans="1:3">
      <c r="A86" s="679" t="s">
        <v>1563</v>
      </c>
      <c r="B86" s="684" t="s">
        <v>1503</v>
      </c>
      <c r="C86" s="680">
        <f t="shared" si="8"/>
        <v>1200</v>
      </c>
    </row>
    <row r="87" spans="1:3" ht="27.6">
      <c r="A87" s="679" t="s">
        <v>3895</v>
      </c>
      <c r="B87" s="684" t="s">
        <v>1525</v>
      </c>
      <c r="C87" s="680">
        <f t="shared" si="8"/>
        <v>1200</v>
      </c>
    </row>
    <row r="88" spans="1:3">
      <c r="A88" s="679" t="s">
        <v>3896</v>
      </c>
      <c r="B88" s="684" t="s">
        <v>807</v>
      </c>
      <c r="C88" s="680">
        <f t="shared" si="8"/>
        <v>1200</v>
      </c>
    </row>
    <row r="89" spans="1:3">
      <c r="A89" s="681" t="s">
        <v>3897</v>
      </c>
      <c r="B89" s="685" t="s">
        <v>1564</v>
      </c>
      <c r="C89" s="682">
        <f>'C. OBJETO DEL GASTO'!AE115</f>
        <v>1200</v>
      </c>
    </row>
    <row r="90" spans="1:3" ht="27.6">
      <c r="A90" s="679" t="s">
        <v>3898</v>
      </c>
      <c r="B90" s="684" t="s">
        <v>3899</v>
      </c>
      <c r="C90" s="680">
        <f t="shared" ref="C90:C95" si="9">C91</f>
        <v>60000</v>
      </c>
    </row>
    <row r="91" spans="1:3">
      <c r="A91" s="679" t="s">
        <v>3900</v>
      </c>
      <c r="B91" s="684" t="s">
        <v>1501</v>
      </c>
      <c r="C91" s="680">
        <f t="shared" si="9"/>
        <v>60000</v>
      </c>
    </row>
    <row r="92" spans="1:3">
      <c r="A92" s="679" t="s">
        <v>3901</v>
      </c>
      <c r="B92" s="684" t="s">
        <v>1513</v>
      </c>
      <c r="C92" s="680">
        <f t="shared" si="9"/>
        <v>60000</v>
      </c>
    </row>
    <row r="93" spans="1:3">
      <c r="A93" s="679" t="s">
        <v>3902</v>
      </c>
      <c r="B93" s="684" t="s">
        <v>1503</v>
      </c>
      <c r="C93" s="680">
        <f t="shared" si="9"/>
        <v>60000</v>
      </c>
    </row>
    <row r="94" spans="1:3">
      <c r="A94" s="679" t="s">
        <v>3903</v>
      </c>
      <c r="B94" s="684" t="s">
        <v>1533</v>
      </c>
      <c r="C94" s="680">
        <f t="shared" si="9"/>
        <v>60000</v>
      </c>
    </row>
    <row r="95" spans="1:3">
      <c r="A95" s="679" t="s">
        <v>3904</v>
      </c>
      <c r="B95" s="684" t="s">
        <v>807</v>
      </c>
      <c r="C95" s="680">
        <f t="shared" si="9"/>
        <v>60000</v>
      </c>
    </row>
    <row r="96" spans="1:3" ht="27.6">
      <c r="A96" s="681" t="s">
        <v>3905</v>
      </c>
      <c r="B96" s="684" t="s">
        <v>3899</v>
      </c>
      <c r="C96" s="682">
        <f>'C. OBJETO DEL GASTO'!AE149</f>
        <v>60000</v>
      </c>
    </row>
    <row r="97" spans="1:3">
      <c r="A97" s="700" t="s">
        <v>1571</v>
      </c>
      <c r="B97" s="701" t="s">
        <v>763</v>
      </c>
      <c r="C97" s="702">
        <f>C98</f>
        <v>228770.25023999999</v>
      </c>
    </row>
    <row r="98" spans="1:3">
      <c r="A98" s="679" t="s">
        <v>1572</v>
      </c>
      <c r="B98" s="684" t="s">
        <v>1573</v>
      </c>
      <c r="C98" s="680">
        <f>C99</f>
        <v>228770.25023999999</v>
      </c>
    </row>
    <row r="99" spans="1:3">
      <c r="A99" s="679" t="s">
        <v>1574</v>
      </c>
      <c r="B99" s="684" t="s">
        <v>1499</v>
      </c>
      <c r="C99" s="680">
        <f>C100</f>
        <v>228770.25023999999</v>
      </c>
    </row>
    <row r="100" spans="1:3">
      <c r="A100" s="703" t="s">
        <v>1575</v>
      </c>
      <c r="B100" s="697" t="s">
        <v>807</v>
      </c>
      <c r="C100" s="692">
        <f>C101+C108+C115+C122+C129+C136+C143+C150+C157</f>
        <v>228770.25023999999</v>
      </c>
    </row>
    <row r="101" spans="1:3">
      <c r="A101" s="679" t="s">
        <v>1577</v>
      </c>
      <c r="B101" s="684" t="s">
        <v>1505</v>
      </c>
      <c r="C101" s="680">
        <f t="shared" ref="C101:C106" si="10">C102</f>
        <v>120000</v>
      </c>
    </row>
    <row r="102" spans="1:3">
      <c r="A102" s="679" t="s">
        <v>1578</v>
      </c>
      <c r="B102" s="684" t="s">
        <v>1501</v>
      </c>
      <c r="C102" s="680">
        <f t="shared" si="10"/>
        <v>120000</v>
      </c>
    </row>
    <row r="103" spans="1:3">
      <c r="A103" s="679" t="s">
        <v>1579</v>
      </c>
      <c r="B103" s="684" t="s">
        <v>1502</v>
      </c>
      <c r="C103" s="680">
        <f t="shared" si="10"/>
        <v>120000</v>
      </c>
    </row>
    <row r="104" spans="1:3">
      <c r="A104" s="679" t="s">
        <v>1580</v>
      </c>
      <c r="B104" s="684" t="s">
        <v>1503</v>
      </c>
      <c r="C104" s="680">
        <f t="shared" si="10"/>
        <v>120000</v>
      </c>
    </row>
    <row r="105" spans="1:3" ht="27.6">
      <c r="A105" s="679" t="s">
        <v>1581</v>
      </c>
      <c r="B105" s="684" t="s">
        <v>1576</v>
      </c>
      <c r="C105" s="680">
        <f t="shared" si="10"/>
        <v>120000</v>
      </c>
    </row>
    <row r="106" spans="1:3">
      <c r="A106" s="679" t="s">
        <v>1582</v>
      </c>
      <c r="B106" s="684" t="s">
        <v>807</v>
      </c>
      <c r="C106" s="680">
        <f t="shared" si="10"/>
        <v>120000</v>
      </c>
    </row>
    <row r="107" spans="1:3">
      <c r="A107" s="681" t="s">
        <v>1583</v>
      </c>
      <c r="B107" s="685" t="s">
        <v>1505</v>
      </c>
      <c r="C107" s="682">
        <f>'C. OBJETO DEL GASTO'!T17</f>
        <v>120000</v>
      </c>
    </row>
    <row r="108" spans="1:3">
      <c r="A108" s="679" t="s">
        <v>1584</v>
      </c>
      <c r="B108" s="684" t="s">
        <v>1506</v>
      </c>
      <c r="C108" s="680">
        <f t="shared" ref="C108:C113" si="11">C109</f>
        <v>2500</v>
      </c>
    </row>
    <row r="109" spans="1:3">
      <c r="A109" s="679" t="s">
        <v>1585</v>
      </c>
      <c r="B109" s="684" t="s">
        <v>1501</v>
      </c>
      <c r="C109" s="680">
        <f t="shared" si="11"/>
        <v>2500</v>
      </c>
    </row>
    <row r="110" spans="1:3">
      <c r="A110" s="679" t="s">
        <v>1586</v>
      </c>
      <c r="B110" s="684" t="s">
        <v>1502</v>
      </c>
      <c r="C110" s="680">
        <f t="shared" si="11"/>
        <v>2500</v>
      </c>
    </row>
    <row r="111" spans="1:3">
      <c r="A111" s="679" t="s">
        <v>1587</v>
      </c>
      <c r="B111" s="684" t="s">
        <v>1503</v>
      </c>
      <c r="C111" s="680">
        <f t="shared" si="11"/>
        <v>2500</v>
      </c>
    </row>
    <row r="112" spans="1:3">
      <c r="A112" s="679" t="s">
        <v>1588</v>
      </c>
      <c r="B112" s="684" t="s">
        <v>1589</v>
      </c>
      <c r="C112" s="680">
        <f t="shared" si="11"/>
        <v>2500</v>
      </c>
    </row>
    <row r="113" spans="1:3">
      <c r="A113" s="679" t="s">
        <v>1590</v>
      </c>
      <c r="B113" s="684" t="s">
        <v>807</v>
      </c>
      <c r="C113" s="680">
        <f t="shared" si="11"/>
        <v>2500</v>
      </c>
    </row>
    <row r="114" spans="1:3">
      <c r="A114" s="681" t="s">
        <v>1591</v>
      </c>
      <c r="B114" s="685" t="s">
        <v>1507</v>
      </c>
      <c r="C114" s="682">
        <f>'C. OBJETO DEL GASTO'!T34</f>
        <v>2500</v>
      </c>
    </row>
    <row r="115" spans="1:3">
      <c r="A115" s="679" t="s">
        <v>1592</v>
      </c>
      <c r="B115" s="684" t="s">
        <v>1508</v>
      </c>
      <c r="C115" s="680">
        <f t="shared" ref="C115:C120" si="12">C116</f>
        <v>10000</v>
      </c>
    </row>
    <row r="116" spans="1:3">
      <c r="A116" s="679" t="s">
        <v>1593</v>
      </c>
      <c r="B116" s="684" t="s">
        <v>1501</v>
      </c>
      <c r="C116" s="680">
        <f t="shared" si="12"/>
        <v>10000</v>
      </c>
    </row>
    <row r="117" spans="1:3">
      <c r="A117" s="679" t="s">
        <v>1594</v>
      </c>
      <c r="B117" s="684" t="s">
        <v>1502</v>
      </c>
      <c r="C117" s="680">
        <f t="shared" si="12"/>
        <v>10000</v>
      </c>
    </row>
    <row r="118" spans="1:3">
      <c r="A118" s="679" t="s">
        <v>1595</v>
      </c>
      <c r="B118" s="684" t="s">
        <v>1503</v>
      </c>
      <c r="C118" s="680">
        <f t="shared" si="12"/>
        <v>10000</v>
      </c>
    </row>
    <row r="119" spans="1:3">
      <c r="A119" s="679" t="s">
        <v>1596</v>
      </c>
      <c r="B119" s="684" t="s">
        <v>1589</v>
      </c>
      <c r="C119" s="680">
        <f t="shared" si="12"/>
        <v>10000</v>
      </c>
    </row>
    <row r="120" spans="1:3">
      <c r="A120" s="679" t="s">
        <v>1597</v>
      </c>
      <c r="B120" s="684" t="s">
        <v>807</v>
      </c>
      <c r="C120" s="680">
        <f t="shared" si="12"/>
        <v>10000</v>
      </c>
    </row>
    <row r="121" spans="1:3">
      <c r="A121" s="681" t="s">
        <v>1598</v>
      </c>
      <c r="B121" s="685" t="s">
        <v>1509</v>
      </c>
      <c r="C121" s="682">
        <f>'C. OBJETO DEL GASTO'!T35</f>
        <v>10000</v>
      </c>
    </row>
    <row r="122" spans="1:3">
      <c r="A122" s="679" t="s">
        <v>1599</v>
      </c>
      <c r="B122" s="684" t="s">
        <v>1510</v>
      </c>
      <c r="C122" s="680">
        <f t="shared" ref="C122:C127" si="13">C123</f>
        <v>49006.559999999998</v>
      </c>
    </row>
    <row r="123" spans="1:3">
      <c r="A123" s="679" t="s">
        <v>1600</v>
      </c>
      <c r="B123" s="684" t="s">
        <v>1501</v>
      </c>
      <c r="C123" s="680">
        <f t="shared" si="13"/>
        <v>49006.559999999998</v>
      </c>
    </row>
    <row r="124" spans="1:3">
      <c r="A124" s="679" t="s">
        <v>1601</v>
      </c>
      <c r="B124" s="684" t="s">
        <v>1502</v>
      </c>
      <c r="C124" s="680">
        <f t="shared" si="13"/>
        <v>49006.559999999998</v>
      </c>
    </row>
    <row r="125" spans="1:3">
      <c r="A125" s="679" t="s">
        <v>1602</v>
      </c>
      <c r="B125" s="684" t="s">
        <v>1503</v>
      </c>
      <c r="C125" s="680">
        <f t="shared" si="13"/>
        <v>49006.559999999998</v>
      </c>
    </row>
    <row r="126" spans="1:3">
      <c r="A126" s="679" t="s">
        <v>1603</v>
      </c>
      <c r="B126" s="684" t="s">
        <v>1604</v>
      </c>
      <c r="C126" s="680">
        <f t="shared" si="13"/>
        <v>49006.559999999998</v>
      </c>
    </row>
    <row r="127" spans="1:3">
      <c r="A127" s="679" t="s">
        <v>1605</v>
      </c>
      <c r="B127" s="684" t="s">
        <v>807</v>
      </c>
      <c r="C127" s="680">
        <f t="shared" si="13"/>
        <v>49006.559999999998</v>
      </c>
    </row>
    <row r="128" spans="1:3">
      <c r="A128" s="681" t="s">
        <v>1606</v>
      </c>
      <c r="B128" s="685" t="s">
        <v>1511</v>
      </c>
      <c r="C128" s="682">
        <f>'C. OBJETO DEL GASTO'!T41</f>
        <v>49006.559999999998</v>
      </c>
    </row>
    <row r="129" spans="1:3" ht="27.6">
      <c r="A129" s="679" t="s">
        <v>3651</v>
      </c>
      <c r="B129" s="684" t="s">
        <v>3032</v>
      </c>
      <c r="C129" s="680">
        <f t="shared" ref="C129:C134" si="14">C130</f>
        <v>5263.6902399999999</v>
      </c>
    </row>
    <row r="130" spans="1:3">
      <c r="A130" s="679" t="s">
        <v>3652</v>
      </c>
      <c r="B130" s="684" t="s">
        <v>1501</v>
      </c>
      <c r="C130" s="680">
        <f t="shared" si="14"/>
        <v>5263.6902399999999</v>
      </c>
    </row>
    <row r="131" spans="1:3">
      <c r="A131" s="679" t="s">
        <v>3653</v>
      </c>
      <c r="B131" s="684" t="s">
        <v>1502</v>
      </c>
      <c r="C131" s="680">
        <f t="shared" si="14"/>
        <v>5263.6902399999999</v>
      </c>
    </row>
    <row r="132" spans="1:3">
      <c r="A132" s="679" t="s">
        <v>3654</v>
      </c>
      <c r="B132" s="684" t="s">
        <v>2929</v>
      </c>
      <c r="C132" s="680">
        <f t="shared" si="14"/>
        <v>5263.6902399999999</v>
      </c>
    </row>
    <row r="133" spans="1:3">
      <c r="A133" s="689" t="s">
        <v>3655</v>
      </c>
      <c r="B133" s="684" t="s">
        <v>1604</v>
      </c>
      <c r="C133" s="680">
        <f t="shared" si="14"/>
        <v>5263.6902399999999</v>
      </c>
    </row>
    <row r="134" spans="1:3">
      <c r="A134" s="679" t="s">
        <v>3656</v>
      </c>
      <c r="B134" s="684" t="s">
        <v>807</v>
      </c>
      <c r="C134" s="680">
        <f t="shared" si="14"/>
        <v>5263.6902399999999</v>
      </c>
    </row>
    <row r="135" spans="1:3">
      <c r="A135" s="681" t="s">
        <v>3657</v>
      </c>
      <c r="B135" s="685" t="s">
        <v>90</v>
      </c>
      <c r="C135" s="682">
        <f>'C. OBJETO DEL GASTO'!T100</f>
        <v>5263.6902399999999</v>
      </c>
    </row>
    <row r="136" spans="1:3">
      <c r="A136" s="679" t="s">
        <v>1607</v>
      </c>
      <c r="B136" s="684" t="s">
        <v>1608</v>
      </c>
      <c r="C136" s="680">
        <f t="shared" ref="C136:C141" si="15">C137</f>
        <v>2000</v>
      </c>
    </row>
    <row r="137" spans="1:3">
      <c r="A137" s="679" t="s">
        <v>1609</v>
      </c>
      <c r="B137" s="684" t="s">
        <v>1501</v>
      </c>
      <c r="C137" s="680">
        <f t="shared" si="15"/>
        <v>2000</v>
      </c>
    </row>
    <row r="138" spans="1:3">
      <c r="A138" s="679" t="s">
        <v>1610</v>
      </c>
      <c r="B138" s="684" t="s">
        <v>1513</v>
      </c>
      <c r="C138" s="680">
        <f t="shared" si="15"/>
        <v>2000</v>
      </c>
    </row>
    <row r="139" spans="1:3">
      <c r="A139" s="679" t="s">
        <v>1611</v>
      </c>
      <c r="B139" s="684" t="s">
        <v>1503</v>
      </c>
      <c r="C139" s="680">
        <f t="shared" si="15"/>
        <v>2000</v>
      </c>
    </row>
    <row r="140" spans="1:3">
      <c r="A140" s="679" t="s">
        <v>1612</v>
      </c>
      <c r="B140" s="684" t="s">
        <v>1604</v>
      </c>
      <c r="C140" s="680">
        <f t="shared" si="15"/>
        <v>2000</v>
      </c>
    </row>
    <row r="141" spans="1:3">
      <c r="A141" s="679" t="s">
        <v>1613</v>
      </c>
      <c r="B141" s="684" t="s">
        <v>807</v>
      </c>
      <c r="C141" s="680">
        <f t="shared" si="15"/>
        <v>2000</v>
      </c>
    </row>
    <row r="142" spans="1:3">
      <c r="A142" s="681" t="s">
        <v>1614</v>
      </c>
      <c r="B142" s="685" t="s">
        <v>1608</v>
      </c>
      <c r="C142" s="682">
        <f>'C. OBJETO DEL GASTO'!T105</f>
        <v>2000</v>
      </c>
    </row>
    <row r="143" spans="1:3">
      <c r="A143" s="687" t="s">
        <v>3658</v>
      </c>
      <c r="B143" s="687" t="s">
        <v>2218</v>
      </c>
      <c r="C143" s="680">
        <f t="shared" ref="C143:C148" si="16">C144</f>
        <v>10000</v>
      </c>
    </row>
    <row r="144" spans="1:3">
      <c r="A144" s="687" t="s">
        <v>3659</v>
      </c>
      <c r="B144" s="687" t="s">
        <v>1501</v>
      </c>
      <c r="C144" s="680">
        <f t="shared" si="16"/>
        <v>10000</v>
      </c>
    </row>
    <row r="145" spans="1:3">
      <c r="A145" s="687" t="s">
        <v>3660</v>
      </c>
      <c r="B145" s="687" t="s">
        <v>1513</v>
      </c>
      <c r="C145" s="680">
        <f t="shared" si="16"/>
        <v>10000</v>
      </c>
    </row>
    <row r="146" spans="1:3">
      <c r="A146" s="687" t="s">
        <v>3661</v>
      </c>
      <c r="B146" s="687" t="s">
        <v>1503</v>
      </c>
      <c r="C146" s="680">
        <f t="shared" si="16"/>
        <v>10000</v>
      </c>
    </row>
    <row r="147" spans="1:3">
      <c r="A147" s="687" t="s">
        <v>3670</v>
      </c>
      <c r="B147" s="684" t="s">
        <v>1604</v>
      </c>
      <c r="C147" s="680">
        <f t="shared" si="16"/>
        <v>10000</v>
      </c>
    </row>
    <row r="148" spans="1:3">
      <c r="A148" s="687" t="s">
        <v>3671</v>
      </c>
      <c r="B148" s="687" t="s">
        <v>807</v>
      </c>
      <c r="C148" s="680">
        <f t="shared" si="16"/>
        <v>10000</v>
      </c>
    </row>
    <row r="149" spans="1:3">
      <c r="A149" s="688" t="s">
        <v>3672</v>
      </c>
      <c r="B149" s="688" t="s">
        <v>2357</v>
      </c>
      <c r="C149" s="682">
        <f>'C. OBJETO DEL GASTO'!T107</f>
        <v>10000</v>
      </c>
    </row>
    <row r="150" spans="1:3" ht="27.6">
      <c r="A150" s="687" t="s">
        <v>3662</v>
      </c>
      <c r="B150" s="687" t="s">
        <v>1560</v>
      </c>
      <c r="C150" s="680">
        <f t="shared" ref="C150:C155" si="17">C151</f>
        <v>10000</v>
      </c>
    </row>
    <row r="151" spans="1:3">
      <c r="A151" s="687" t="s">
        <v>3663</v>
      </c>
      <c r="B151" s="687" t="s">
        <v>1501</v>
      </c>
      <c r="C151" s="680">
        <f t="shared" si="17"/>
        <v>10000</v>
      </c>
    </row>
    <row r="152" spans="1:3">
      <c r="A152" s="687" t="s">
        <v>3664</v>
      </c>
      <c r="B152" s="687" t="s">
        <v>1513</v>
      </c>
      <c r="C152" s="680">
        <f t="shared" si="17"/>
        <v>10000</v>
      </c>
    </row>
    <row r="153" spans="1:3">
      <c r="A153" s="687" t="s">
        <v>3665</v>
      </c>
      <c r="B153" s="687" t="s">
        <v>1503</v>
      </c>
      <c r="C153" s="680">
        <f t="shared" si="17"/>
        <v>10000</v>
      </c>
    </row>
    <row r="154" spans="1:3">
      <c r="A154" s="687" t="s">
        <v>3673</v>
      </c>
      <c r="B154" s="684" t="s">
        <v>1604</v>
      </c>
      <c r="C154" s="680">
        <f t="shared" si="17"/>
        <v>10000</v>
      </c>
    </row>
    <row r="155" spans="1:3">
      <c r="A155" s="687" t="s">
        <v>3674</v>
      </c>
      <c r="B155" s="687" t="s">
        <v>807</v>
      </c>
      <c r="C155" s="680">
        <f t="shared" si="17"/>
        <v>10000</v>
      </c>
    </row>
    <row r="156" spans="1:3" ht="27.6">
      <c r="A156" s="688" t="s">
        <v>3675</v>
      </c>
      <c r="B156" s="688" t="s">
        <v>1560</v>
      </c>
      <c r="C156" s="682">
        <f>'C. OBJETO DEL GASTO'!T115</f>
        <v>10000</v>
      </c>
    </row>
    <row r="157" spans="1:3" ht="27.6">
      <c r="A157" s="687" t="s">
        <v>3666</v>
      </c>
      <c r="B157" s="687" t="s">
        <v>1659</v>
      </c>
      <c r="C157" s="680">
        <f t="shared" ref="C157:C162" si="18">C158</f>
        <v>20000</v>
      </c>
    </row>
    <row r="158" spans="1:3">
      <c r="A158" s="687" t="s">
        <v>3667</v>
      </c>
      <c r="B158" s="687" t="s">
        <v>1501</v>
      </c>
      <c r="C158" s="680">
        <f t="shared" si="18"/>
        <v>20000</v>
      </c>
    </row>
    <row r="159" spans="1:3">
      <c r="A159" s="687" t="s">
        <v>3668</v>
      </c>
      <c r="B159" s="687" t="s">
        <v>1513</v>
      </c>
      <c r="C159" s="680">
        <f t="shared" si="18"/>
        <v>20000</v>
      </c>
    </row>
    <row r="160" spans="1:3">
      <c r="A160" s="687" t="s">
        <v>3669</v>
      </c>
      <c r="B160" s="687" t="s">
        <v>1503</v>
      </c>
      <c r="C160" s="680">
        <f t="shared" si="18"/>
        <v>20000</v>
      </c>
    </row>
    <row r="161" spans="1:4">
      <c r="A161" s="687" t="s">
        <v>3676</v>
      </c>
      <c r="B161" s="684" t="s">
        <v>1604</v>
      </c>
      <c r="C161" s="680">
        <f t="shared" si="18"/>
        <v>20000</v>
      </c>
    </row>
    <row r="162" spans="1:4">
      <c r="A162" s="687" t="s">
        <v>3677</v>
      </c>
      <c r="B162" s="687" t="s">
        <v>807</v>
      </c>
      <c r="C162" s="680">
        <f t="shared" si="18"/>
        <v>20000</v>
      </c>
    </row>
    <row r="163" spans="1:4" ht="27.6">
      <c r="A163" s="688" t="s">
        <v>3678</v>
      </c>
      <c r="B163" s="688" t="s">
        <v>1659</v>
      </c>
      <c r="C163" s="682">
        <f>'C. OBJETO DEL GASTO'!T406</f>
        <v>20000</v>
      </c>
    </row>
    <row r="164" spans="1:4">
      <c r="A164" s="700" t="s">
        <v>1615</v>
      </c>
      <c r="B164" s="701" t="s">
        <v>694</v>
      </c>
      <c r="C164" s="702">
        <f>C165</f>
        <v>225632.86543999999</v>
      </c>
      <c r="D164" s="693"/>
    </row>
    <row r="165" spans="1:4">
      <c r="A165" s="679" t="s">
        <v>1616</v>
      </c>
      <c r="B165" s="684" t="s">
        <v>1617</v>
      </c>
      <c r="C165" s="680">
        <f>C166</f>
        <v>225632.86543999999</v>
      </c>
    </row>
    <row r="166" spans="1:4">
      <c r="A166" s="679" t="s">
        <v>1618</v>
      </c>
      <c r="B166" s="684" t="s">
        <v>1499</v>
      </c>
      <c r="C166" s="680">
        <f>C167</f>
        <v>225632.86543999999</v>
      </c>
    </row>
    <row r="167" spans="1:4">
      <c r="A167" s="703" t="s">
        <v>1619</v>
      </c>
      <c r="B167" s="697" t="s">
        <v>807</v>
      </c>
      <c r="C167" s="692">
        <f>C168+C175+C182+C189+C196+C203+C210+C217+C224+C231</f>
        <v>225632.86543999999</v>
      </c>
    </row>
    <row r="168" spans="1:4">
      <c r="A168" s="679" t="s">
        <v>1621</v>
      </c>
      <c r="B168" s="684" t="s">
        <v>1505</v>
      </c>
      <c r="C168" s="680">
        <f t="shared" ref="C168:C173" si="19">C169</f>
        <v>96000</v>
      </c>
    </row>
    <row r="169" spans="1:4">
      <c r="A169" s="679" t="s">
        <v>1622</v>
      </c>
      <c r="B169" s="684" t="s">
        <v>1501</v>
      </c>
      <c r="C169" s="680">
        <f t="shared" si="19"/>
        <v>96000</v>
      </c>
    </row>
    <row r="170" spans="1:4">
      <c r="A170" s="679" t="s">
        <v>1623</v>
      </c>
      <c r="B170" s="684" t="s">
        <v>1502</v>
      </c>
      <c r="C170" s="680">
        <f t="shared" si="19"/>
        <v>96000</v>
      </c>
    </row>
    <row r="171" spans="1:4">
      <c r="A171" s="679" t="s">
        <v>1624</v>
      </c>
      <c r="B171" s="684" t="s">
        <v>1503</v>
      </c>
      <c r="C171" s="680">
        <f t="shared" si="19"/>
        <v>96000</v>
      </c>
    </row>
    <row r="172" spans="1:4" ht="27.6">
      <c r="A172" s="679" t="s">
        <v>1625</v>
      </c>
      <c r="B172" s="684" t="s">
        <v>1626</v>
      </c>
      <c r="C172" s="680">
        <f t="shared" si="19"/>
        <v>96000</v>
      </c>
    </row>
    <row r="173" spans="1:4">
      <c r="A173" s="679" t="s">
        <v>1627</v>
      </c>
      <c r="B173" s="684" t="s">
        <v>807</v>
      </c>
      <c r="C173" s="680">
        <f t="shared" si="19"/>
        <v>96000</v>
      </c>
    </row>
    <row r="174" spans="1:4">
      <c r="A174" s="681" t="s">
        <v>1628</v>
      </c>
      <c r="B174" s="685" t="s">
        <v>1505</v>
      </c>
      <c r="C174" s="682">
        <f>'C. OBJETO DEL GASTO'!N17</f>
        <v>96000</v>
      </c>
    </row>
    <row r="175" spans="1:4">
      <c r="A175" s="679" t="s">
        <v>1629</v>
      </c>
      <c r="B175" s="684" t="s">
        <v>1506</v>
      </c>
      <c r="C175" s="680">
        <f t="shared" ref="C175:C180" si="20">C176</f>
        <v>2000</v>
      </c>
    </row>
    <row r="176" spans="1:4">
      <c r="A176" s="679" t="s">
        <v>1630</v>
      </c>
      <c r="B176" s="684" t="s">
        <v>1501</v>
      </c>
      <c r="C176" s="680">
        <f t="shared" si="20"/>
        <v>2000</v>
      </c>
    </row>
    <row r="177" spans="1:3">
      <c r="A177" s="679" t="s">
        <v>1631</v>
      </c>
      <c r="B177" s="684" t="s">
        <v>1502</v>
      </c>
      <c r="C177" s="680">
        <f t="shared" si="20"/>
        <v>2000</v>
      </c>
    </row>
    <row r="178" spans="1:3">
      <c r="A178" s="679" t="s">
        <v>1632</v>
      </c>
      <c r="B178" s="684" t="s">
        <v>1503</v>
      </c>
      <c r="C178" s="680">
        <f t="shared" si="20"/>
        <v>2000</v>
      </c>
    </row>
    <row r="179" spans="1:3" ht="27.6">
      <c r="A179" s="679" t="s">
        <v>1633</v>
      </c>
      <c r="B179" s="684" t="s">
        <v>1620</v>
      </c>
      <c r="C179" s="680">
        <f t="shared" si="20"/>
        <v>2000</v>
      </c>
    </row>
    <row r="180" spans="1:3">
      <c r="A180" s="679" t="s">
        <v>1634</v>
      </c>
      <c r="B180" s="684" t="s">
        <v>807</v>
      </c>
      <c r="C180" s="680">
        <f t="shared" si="20"/>
        <v>2000</v>
      </c>
    </row>
    <row r="181" spans="1:3">
      <c r="A181" s="681" t="s">
        <v>1635</v>
      </c>
      <c r="B181" s="685" t="s">
        <v>1507</v>
      </c>
      <c r="C181" s="682">
        <f>'C. OBJETO DEL GASTO'!N34</f>
        <v>2000</v>
      </c>
    </row>
    <row r="182" spans="1:3">
      <c r="A182" s="679" t="s">
        <v>1636</v>
      </c>
      <c r="B182" s="684" t="s">
        <v>1508</v>
      </c>
      <c r="C182" s="680">
        <f t="shared" ref="C182:C187" si="21">C183</f>
        <v>8000</v>
      </c>
    </row>
    <row r="183" spans="1:3">
      <c r="A183" s="679" t="s">
        <v>1637</v>
      </c>
      <c r="B183" s="684" t="s">
        <v>1501</v>
      </c>
      <c r="C183" s="680">
        <f t="shared" si="21"/>
        <v>8000</v>
      </c>
    </row>
    <row r="184" spans="1:3">
      <c r="A184" s="679" t="s">
        <v>1638</v>
      </c>
      <c r="B184" s="684" t="s">
        <v>1502</v>
      </c>
      <c r="C184" s="680">
        <f t="shared" si="21"/>
        <v>8000</v>
      </c>
    </row>
    <row r="185" spans="1:3">
      <c r="A185" s="679" t="s">
        <v>1639</v>
      </c>
      <c r="B185" s="684" t="s">
        <v>1503</v>
      </c>
      <c r="C185" s="680">
        <f t="shared" si="21"/>
        <v>8000</v>
      </c>
    </row>
    <row r="186" spans="1:3" ht="27.6">
      <c r="A186" s="679" t="s">
        <v>1640</v>
      </c>
      <c r="B186" s="684" t="s">
        <v>1626</v>
      </c>
      <c r="C186" s="680">
        <f t="shared" si="21"/>
        <v>8000</v>
      </c>
    </row>
    <row r="187" spans="1:3">
      <c r="A187" s="679" t="s">
        <v>1641</v>
      </c>
      <c r="B187" s="684" t="s">
        <v>807</v>
      </c>
      <c r="C187" s="680">
        <f t="shared" si="21"/>
        <v>8000</v>
      </c>
    </row>
    <row r="188" spans="1:3">
      <c r="A188" s="681" t="s">
        <v>1642</v>
      </c>
      <c r="B188" s="685" t="s">
        <v>1509</v>
      </c>
      <c r="C188" s="682">
        <f>'C. OBJETO DEL GASTO'!N35</f>
        <v>8000</v>
      </c>
    </row>
    <row r="189" spans="1:3">
      <c r="A189" s="679" t="s">
        <v>1643</v>
      </c>
      <c r="B189" s="684" t="s">
        <v>1510</v>
      </c>
      <c r="C189" s="680">
        <f t="shared" ref="C189:C194" si="22">C190</f>
        <v>31155.360000000001</v>
      </c>
    </row>
    <row r="190" spans="1:3">
      <c r="A190" s="679" t="s">
        <v>1644</v>
      </c>
      <c r="B190" s="684" t="s">
        <v>1501</v>
      </c>
      <c r="C190" s="680">
        <f t="shared" si="22"/>
        <v>31155.360000000001</v>
      </c>
    </row>
    <row r="191" spans="1:3">
      <c r="A191" s="679" t="s">
        <v>1645</v>
      </c>
      <c r="B191" s="684" t="s">
        <v>1502</v>
      </c>
      <c r="C191" s="680">
        <f t="shared" si="22"/>
        <v>31155.360000000001</v>
      </c>
    </row>
    <row r="192" spans="1:3">
      <c r="A192" s="679" t="s">
        <v>1646</v>
      </c>
      <c r="B192" s="684" t="s">
        <v>1503</v>
      </c>
      <c r="C192" s="680">
        <f t="shared" si="22"/>
        <v>31155.360000000001</v>
      </c>
    </row>
    <row r="193" spans="1:3">
      <c r="A193" s="679" t="s">
        <v>1647</v>
      </c>
      <c r="B193" s="684" t="s">
        <v>1648</v>
      </c>
      <c r="C193" s="680">
        <f t="shared" si="22"/>
        <v>31155.360000000001</v>
      </c>
    </row>
    <row r="194" spans="1:3">
      <c r="A194" s="679" t="s">
        <v>1649</v>
      </c>
      <c r="B194" s="684" t="s">
        <v>807</v>
      </c>
      <c r="C194" s="680">
        <f t="shared" si="22"/>
        <v>31155.360000000001</v>
      </c>
    </row>
    <row r="195" spans="1:3">
      <c r="A195" s="681" t="s">
        <v>1650</v>
      </c>
      <c r="B195" s="685" t="s">
        <v>1511</v>
      </c>
      <c r="C195" s="682">
        <f>'C. OBJETO DEL GASTO'!N41</f>
        <v>31155.360000000001</v>
      </c>
    </row>
    <row r="196" spans="1:3" ht="27.6">
      <c r="A196" s="679" t="s">
        <v>3319</v>
      </c>
      <c r="B196" s="684" t="s">
        <v>3032</v>
      </c>
      <c r="C196" s="680">
        <f t="shared" ref="C196:C201" si="23">C197</f>
        <v>3977.5054399999999</v>
      </c>
    </row>
    <row r="197" spans="1:3">
      <c r="A197" s="679" t="s">
        <v>3320</v>
      </c>
      <c r="B197" s="684" t="s">
        <v>1501</v>
      </c>
      <c r="C197" s="680">
        <f t="shared" si="23"/>
        <v>3977.5054399999999</v>
      </c>
    </row>
    <row r="198" spans="1:3">
      <c r="A198" s="679" t="s">
        <v>3321</v>
      </c>
      <c r="B198" s="684" t="s">
        <v>1502</v>
      </c>
      <c r="C198" s="680">
        <f t="shared" si="23"/>
        <v>3977.5054399999999</v>
      </c>
    </row>
    <row r="199" spans="1:3">
      <c r="A199" s="679" t="s">
        <v>3322</v>
      </c>
      <c r="B199" s="684" t="s">
        <v>2929</v>
      </c>
      <c r="C199" s="680">
        <f t="shared" si="23"/>
        <v>3977.5054399999999</v>
      </c>
    </row>
    <row r="200" spans="1:3">
      <c r="A200" s="689" t="s">
        <v>3323</v>
      </c>
      <c r="B200" s="684" t="s">
        <v>1648</v>
      </c>
      <c r="C200" s="680">
        <f t="shared" si="23"/>
        <v>3977.5054399999999</v>
      </c>
    </row>
    <row r="201" spans="1:3">
      <c r="A201" s="679" t="s">
        <v>3324</v>
      </c>
      <c r="B201" s="684" t="s">
        <v>807</v>
      </c>
      <c r="C201" s="680">
        <f t="shared" si="23"/>
        <v>3977.5054399999999</v>
      </c>
    </row>
    <row r="202" spans="1:3">
      <c r="A202" s="681" t="s">
        <v>3325</v>
      </c>
      <c r="B202" s="685" t="s">
        <v>90</v>
      </c>
      <c r="C202" s="682">
        <f>'C. OBJETO DEL GASTO'!N100</f>
        <v>3977.5054399999999</v>
      </c>
    </row>
    <row r="203" spans="1:3">
      <c r="A203" s="687" t="s">
        <v>3326</v>
      </c>
      <c r="B203" s="687" t="s">
        <v>1608</v>
      </c>
      <c r="C203" s="680">
        <f t="shared" ref="C203:C208" si="24">C204</f>
        <v>2000</v>
      </c>
    </row>
    <row r="204" spans="1:3">
      <c r="A204" s="687" t="s">
        <v>3327</v>
      </c>
      <c r="B204" s="687" t="s">
        <v>1501</v>
      </c>
      <c r="C204" s="680">
        <f t="shared" si="24"/>
        <v>2000</v>
      </c>
    </row>
    <row r="205" spans="1:3">
      <c r="A205" s="687" t="s">
        <v>3328</v>
      </c>
      <c r="B205" s="687" t="s">
        <v>1513</v>
      </c>
      <c r="C205" s="680">
        <f t="shared" si="24"/>
        <v>2000</v>
      </c>
    </row>
    <row r="206" spans="1:3">
      <c r="A206" s="687" t="s">
        <v>3329</v>
      </c>
      <c r="B206" s="687" t="s">
        <v>1503</v>
      </c>
      <c r="C206" s="680">
        <f t="shared" si="24"/>
        <v>2000</v>
      </c>
    </row>
    <row r="207" spans="1:3">
      <c r="A207" s="687" t="s">
        <v>3330</v>
      </c>
      <c r="B207" s="684" t="s">
        <v>1648</v>
      </c>
      <c r="C207" s="680">
        <f t="shared" si="24"/>
        <v>2000</v>
      </c>
    </row>
    <row r="208" spans="1:3">
      <c r="A208" s="687" t="s">
        <v>3331</v>
      </c>
      <c r="B208" s="687" t="s">
        <v>807</v>
      </c>
      <c r="C208" s="680">
        <f t="shared" si="24"/>
        <v>2000</v>
      </c>
    </row>
    <row r="209" spans="1:3">
      <c r="A209" s="688" t="s">
        <v>3332</v>
      </c>
      <c r="B209" s="688" t="s">
        <v>1608</v>
      </c>
      <c r="C209" s="682">
        <f>'C. OBJETO DEL GASTO'!N105</f>
        <v>2000</v>
      </c>
    </row>
    <row r="210" spans="1:3" ht="27.6">
      <c r="A210" s="687" t="s">
        <v>3333</v>
      </c>
      <c r="B210" s="687" t="s">
        <v>1560</v>
      </c>
      <c r="C210" s="680">
        <f t="shared" ref="C210:C215" si="25">C211</f>
        <v>2500</v>
      </c>
    </row>
    <row r="211" spans="1:3">
      <c r="A211" s="687" t="s">
        <v>3334</v>
      </c>
      <c r="B211" s="687" t="s">
        <v>1501</v>
      </c>
      <c r="C211" s="680">
        <f t="shared" si="25"/>
        <v>2500</v>
      </c>
    </row>
    <row r="212" spans="1:3">
      <c r="A212" s="687" t="s">
        <v>3335</v>
      </c>
      <c r="B212" s="687" t="s">
        <v>1513</v>
      </c>
      <c r="C212" s="680">
        <f t="shared" si="25"/>
        <v>2500</v>
      </c>
    </row>
    <row r="213" spans="1:3">
      <c r="A213" s="687" t="s">
        <v>3336</v>
      </c>
      <c r="B213" s="687" t="s">
        <v>1503</v>
      </c>
      <c r="C213" s="680">
        <f t="shared" si="25"/>
        <v>2500</v>
      </c>
    </row>
    <row r="214" spans="1:3">
      <c r="A214" s="687" t="s">
        <v>3337</v>
      </c>
      <c r="B214" s="684" t="s">
        <v>1648</v>
      </c>
      <c r="C214" s="680">
        <f t="shared" si="25"/>
        <v>2500</v>
      </c>
    </row>
    <row r="215" spans="1:3">
      <c r="A215" s="687" t="s">
        <v>3338</v>
      </c>
      <c r="B215" s="687" t="s">
        <v>807</v>
      </c>
      <c r="C215" s="680">
        <f t="shared" si="25"/>
        <v>2500</v>
      </c>
    </row>
    <row r="216" spans="1:3">
      <c r="A216" s="688" t="s">
        <v>3339</v>
      </c>
      <c r="B216" s="688" t="s">
        <v>1564</v>
      </c>
      <c r="C216" s="682">
        <f>'C. OBJETO DEL GASTO'!N115</f>
        <v>2500</v>
      </c>
    </row>
    <row r="217" spans="1:3" ht="41.4">
      <c r="A217" s="679" t="s">
        <v>1651</v>
      </c>
      <c r="B217" s="684" t="s">
        <v>1512</v>
      </c>
      <c r="C217" s="680">
        <f t="shared" ref="C217:C222" si="26">C218</f>
        <v>20000</v>
      </c>
    </row>
    <row r="218" spans="1:3">
      <c r="A218" s="679" t="s">
        <v>1652</v>
      </c>
      <c r="B218" s="684" t="s">
        <v>1501</v>
      </c>
      <c r="C218" s="680">
        <f t="shared" si="26"/>
        <v>20000</v>
      </c>
    </row>
    <row r="219" spans="1:3">
      <c r="A219" s="679" t="s">
        <v>1653</v>
      </c>
      <c r="B219" s="684" t="s">
        <v>1513</v>
      </c>
      <c r="C219" s="680">
        <f t="shared" si="26"/>
        <v>20000</v>
      </c>
    </row>
    <row r="220" spans="1:3">
      <c r="A220" s="679" t="s">
        <v>1654</v>
      </c>
      <c r="B220" s="684" t="s">
        <v>1503</v>
      </c>
      <c r="C220" s="680">
        <f t="shared" si="26"/>
        <v>20000</v>
      </c>
    </row>
    <row r="221" spans="1:3" ht="27.6">
      <c r="A221" s="679" t="s">
        <v>1655</v>
      </c>
      <c r="B221" s="684" t="s">
        <v>1620</v>
      </c>
      <c r="C221" s="680">
        <f t="shared" si="26"/>
        <v>20000</v>
      </c>
    </row>
    <row r="222" spans="1:3">
      <c r="A222" s="679" t="s">
        <v>1656</v>
      </c>
      <c r="B222" s="684" t="s">
        <v>807</v>
      </c>
      <c r="C222" s="680">
        <f t="shared" si="26"/>
        <v>20000</v>
      </c>
    </row>
    <row r="223" spans="1:3" ht="41.4">
      <c r="A223" s="681" t="s">
        <v>1657</v>
      </c>
      <c r="B223" s="685" t="s">
        <v>1512</v>
      </c>
      <c r="C223" s="682">
        <f>'C. OBJETO DEL GASTO'!N201</f>
        <v>20000</v>
      </c>
    </row>
    <row r="224" spans="1:3" ht="27.6">
      <c r="A224" s="687" t="s">
        <v>3340</v>
      </c>
      <c r="B224" s="687" t="s">
        <v>2255</v>
      </c>
      <c r="C224" s="680">
        <f t="shared" ref="C224:C229" si="27">C225</f>
        <v>40000</v>
      </c>
    </row>
    <row r="225" spans="1:3">
      <c r="A225" s="687" t="s">
        <v>3341</v>
      </c>
      <c r="B225" s="687" t="s">
        <v>1501</v>
      </c>
      <c r="C225" s="680">
        <f t="shared" si="27"/>
        <v>40000</v>
      </c>
    </row>
    <row r="226" spans="1:3">
      <c r="A226" s="687" t="s">
        <v>3342</v>
      </c>
      <c r="B226" s="687" t="s">
        <v>1513</v>
      </c>
      <c r="C226" s="680">
        <f t="shared" si="27"/>
        <v>40000</v>
      </c>
    </row>
    <row r="227" spans="1:3">
      <c r="A227" s="687" t="s">
        <v>3343</v>
      </c>
      <c r="B227" s="687" t="s">
        <v>1503</v>
      </c>
      <c r="C227" s="680">
        <f t="shared" si="27"/>
        <v>40000</v>
      </c>
    </row>
    <row r="228" spans="1:3" ht="27.6">
      <c r="A228" s="687" t="s">
        <v>3344</v>
      </c>
      <c r="B228" s="684" t="s">
        <v>1620</v>
      </c>
      <c r="C228" s="680">
        <f t="shared" si="27"/>
        <v>40000</v>
      </c>
    </row>
    <row r="229" spans="1:3">
      <c r="A229" s="687" t="s">
        <v>3345</v>
      </c>
      <c r="B229" s="687" t="s">
        <v>807</v>
      </c>
      <c r="C229" s="680">
        <f t="shared" si="27"/>
        <v>40000</v>
      </c>
    </row>
    <row r="230" spans="1:3" ht="27.6">
      <c r="A230" s="688" t="s">
        <v>3346</v>
      </c>
      <c r="B230" s="688" t="s">
        <v>2255</v>
      </c>
      <c r="C230" s="682">
        <f>'C. OBJETO DEL GASTO'!N353</f>
        <v>40000</v>
      </c>
    </row>
    <row r="231" spans="1:3" ht="27.6">
      <c r="A231" s="679" t="s">
        <v>1658</v>
      </c>
      <c r="B231" s="684" t="s">
        <v>1659</v>
      </c>
      <c r="C231" s="680">
        <f t="shared" ref="C231:C236" si="28">C232</f>
        <v>20000</v>
      </c>
    </row>
    <row r="232" spans="1:3">
      <c r="A232" s="679" t="s">
        <v>1660</v>
      </c>
      <c r="B232" s="684" t="s">
        <v>1501</v>
      </c>
      <c r="C232" s="680">
        <f t="shared" si="28"/>
        <v>20000</v>
      </c>
    </row>
    <row r="233" spans="1:3">
      <c r="A233" s="679" t="s">
        <v>1661</v>
      </c>
      <c r="B233" s="684" t="s">
        <v>1513</v>
      </c>
      <c r="C233" s="680">
        <f t="shared" si="28"/>
        <v>20000</v>
      </c>
    </row>
    <row r="234" spans="1:3">
      <c r="A234" s="679" t="s">
        <v>1662</v>
      </c>
      <c r="B234" s="684" t="s">
        <v>1503</v>
      </c>
      <c r="C234" s="680">
        <f t="shared" si="28"/>
        <v>20000</v>
      </c>
    </row>
    <row r="235" spans="1:3" ht="27.6">
      <c r="A235" s="679" t="s">
        <v>1663</v>
      </c>
      <c r="B235" s="684" t="s">
        <v>1626</v>
      </c>
      <c r="C235" s="680">
        <f t="shared" si="28"/>
        <v>20000</v>
      </c>
    </row>
    <row r="236" spans="1:3">
      <c r="A236" s="679" t="s">
        <v>1664</v>
      </c>
      <c r="B236" s="684" t="s">
        <v>807</v>
      </c>
      <c r="C236" s="680">
        <f t="shared" si="28"/>
        <v>20000</v>
      </c>
    </row>
    <row r="237" spans="1:3" ht="27.6">
      <c r="A237" s="681" t="s">
        <v>1665</v>
      </c>
      <c r="B237" s="685" t="s">
        <v>1659</v>
      </c>
      <c r="C237" s="682">
        <f>'C. OBJETO DEL GASTO'!N406</f>
        <v>20000</v>
      </c>
    </row>
    <row r="238" spans="1:3">
      <c r="A238" s="700" t="s">
        <v>1666</v>
      </c>
      <c r="B238" s="701" t="s">
        <v>1667</v>
      </c>
      <c r="C238" s="702">
        <f>C239</f>
        <v>630645.50959999999</v>
      </c>
    </row>
    <row r="239" spans="1:3">
      <c r="A239" s="679" t="s">
        <v>1668</v>
      </c>
      <c r="B239" s="684" t="s">
        <v>1669</v>
      </c>
      <c r="C239" s="680">
        <f>C240</f>
        <v>630645.50959999999</v>
      </c>
    </row>
    <row r="240" spans="1:3">
      <c r="A240" s="679" t="s">
        <v>1670</v>
      </c>
      <c r="B240" s="684" t="s">
        <v>1499</v>
      </c>
      <c r="C240" s="680">
        <f>C241</f>
        <v>630645.50959999999</v>
      </c>
    </row>
    <row r="241" spans="1:3">
      <c r="A241" s="703" t="s">
        <v>1671</v>
      </c>
      <c r="B241" s="697" t="s">
        <v>807</v>
      </c>
      <c r="C241" s="692">
        <f>C242+C249+C256+C263+C270+C277+C284</f>
        <v>630645.50959999999</v>
      </c>
    </row>
    <row r="242" spans="1:3">
      <c r="A242" s="679" t="s">
        <v>1673</v>
      </c>
      <c r="B242" s="684" t="s">
        <v>1505</v>
      </c>
      <c r="C242" s="680">
        <f t="shared" ref="C242:C247" si="29">C243</f>
        <v>420000</v>
      </c>
    </row>
    <row r="243" spans="1:3">
      <c r="A243" s="679" t="s">
        <v>1674</v>
      </c>
      <c r="B243" s="684" t="s">
        <v>1501</v>
      </c>
      <c r="C243" s="680">
        <f t="shared" si="29"/>
        <v>420000</v>
      </c>
    </row>
    <row r="244" spans="1:3">
      <c r="A244" s="679" t="s">
        <v>1675</v>
      </c>
      <c r="B244" s="684" t="s">
        <v>1502</v>
      </c>
      <c r="C244" s="680">
        <f t="shared" si="29"/>
        <v>420000</v>
      </c>
    </row>
    <row r="245" spans="1:3">
      <c r="A245" s="679" t="s">
        <v>1676</v>
      </c>
      <c r="B245" s="684" t="s">
        <v>1503</v>
      </c>
      <c r="C245" s="680">
        <f t="shared" si="29"/>
        <v>420000</v>
      </c>
    </row>
    <row r="246" spans="1:3" ht="27.6">
      <c r="A246" s="679" t="s">
        <v>1677</v>
      </c>
      <c r="B246" s="684" t="s">
        <v>1678</v>
      </c>
      <c r="C246" s="680">
        <f t="shared" si="29"/>
        <v>420000</v>
      </c>
    </row>
    <row r="247" spans="1:3">
      <c r="A247" s="679" t="s">
        <v>1679</v>
      </c>
      <c r="B247" s="684" t="s">
        <v>807</v>
      </c>
      <c r="C247" s="680">
        <f t="shared" si="29"/>
        <v>420000</v>
      </c>
    </row>
    <row r="248" spans="1:3">
      <c r="A248" s="681" t="s">
        <v>1680</v>
      </c>
      <c r="B248" s="685" t="s">
        <v>1505</v>
      </c>
      <c r="C248" s="682">
        <f>'C. OBJETO DEL GASTO'!AD17</f>
        <v>420000</v>
      </c>
    </row>
    <row r="249" spans="1:3">
      <c r="A249" s="679" t="s">
        <v>1681</v>
      </c>
      <c r="B249" s="684" t="s">
        <v>1506</v>
      </c>
      <c r="C249" s="680">
        <f t="shared" ref="C249:C254" si="30">C250</f>
        <v>8750</v>
      </c>
    </row>
    <row r="250" spans="1:3">
      <c r="A250" s="679" t="s">
        <v>1682</v>
      </c>
      <c r="B250" s="684" t="s">
        <v>1501</v>
      </c>
      <c r="C250" s="680">
        <f t="shared" si="30"/>
        <v>8750</v>
      </c>
    </row>
    <row r="251" spans="1:3">
      <c r="A251" s="679" t="s">
        <v>1683</v>
      </c>
      <c r="B251" s="684" t="s">
        <v>1502</v>
      </c>
      <c r="C251" s="680">
        <f t="shared" si="30"/>
        <v>8750</v>
      </c>
    </row>
    <row r="252" spans="1:3">
      <c r="A252" s="679" t="s">
        <v>1684</v>
      </c>
      <c r="B252" s="684" t="s">
        <v>1503</v>
      </c>
      <c r="C252" s="680">
        <f t="shared" si="30"/>
        <v>8750</v>
      </c>
    </row>
    <row r="253" spans="1:3">
      <c r="A253" s="679" t="s">
        <v>1685</v>
      </c>
      <c r="B253" s="684" t="s">
        <v>1686</v>
      </c>
      <c r="C253" s="680">
        <f t="shared" si="30"/>
        <v>8750</v>
      </c>
    </row>
    <row r="254" spans="1:3">
      <c r="A254" s="679" t="s">
        <v>1687</v>
      </c>
      <c r="B254" s="684" t="s">
        <v>807</v>
      </c>
      <c r="C254" s="680">
        <f t="shared" si="30"/>
        <v>8750</v>
      </c>
    </row>
    <row r="255" spans="1:3">
      <c r="A255" s="681" t="s">
        <v>1688</v>
      </c>
      <c r="B255" s="685" t="s">
        <v>1507</v>
      </c>
      <c r="C255" s="682">
        <f>'C. OBJETO DEL GASTO'!AD34</f>
        <v>8750</v>
      </c>
    </row>
    <row r="256" spans="1:3">
      <c r="A256" s="679" t="s">
        <v>1689</v>
      </c>
      <c r="B256" s="684" t="s">
        <v>1508</v>
      </c>
      <c r="C256" s="680">
        <f t="shared" ref="C256:C261" si="31">C257</f>
        <v>35000</v>
      </c>
    </row>
    <row r="257" spans="1:3">
      <c r="A257" s="679" t="s">
        <v>1690</v>
      </c>
      <c r="B257" s="684" t="s">
        <v>1501</v>
      </c>
      <c r="C257" s="680">
        <f t="shared" si="31"/>
        <v>35000</v>
      </c>
    </row>
    <row r="258" spans="1:3">
      <c r="A258" s="679" t="s">
        <v>1691</v>
      </c>
      <c r="B258" s="684" t="s">
        <v>1502</v>
      </c>
      <c r="C258" s="680">
        <f t="shared" si="31"/>
        <v>35000</v>
      </c>
    </row>
    <row r="259" spans="1:3">
      <c r="A259" s="679" t="s">
        <v>1692</v>
      </c>
      <c r="B259" s="684" t="s">
        <v>1503</v>
      </c>
      <c r="C259" s="680">
        <f t="shared" si="31"/>
        <v>35000</v>
      </c>
    </row>
    <row r="260" spans="1:3" ht="27.6">
      <c r="A260" s="679" t="s">
        <v>1693</v>
      </c>
      <c r="B260" s="684" t="s">
        <v>1694</v>
      </c>
      <c r="C260" s="680">
        <f t="shared" si="31"/>
        <v>35000</v>
      </c>
    </row>
    <row r="261" spans="1:3">
      <c r="A261" s="679" t="s">
        <v>1695</v>
      </c>
      <c r="B261" s="684" t="s">
        <v>807</v>
      </c>
      <c r="C261" s="680">
        <f t="shared" si="31"/>
        <v>35000</v>
      </c>
    </row>
    <row r="262" spans="1:3">
      <c r="A262" s="681" t="s">
        <v>1696</v>
      </c>
      <c r="B262" s="685" t="s">
        <v>1509</v>
      </c>
      <c r="C262" s="682">
        <f>'C. OBJETO DEL GASTO'!AD35</f>
        <v>35000</v>
      </c>
    </row>
    <row r="263" spans="1:3">
      <c r="A263" s="679" t="s">
        <v>1697</v>
      </c>
      <c r="B263" s="684" t="s">
        <v>1510</v>
      </c>
      <c r="C263" s="680">
        <f t="shared" ref="C263:C268" si="32">C264</f>
        <v>146012.4</v>
      </c>
    </row>
    <row r="264" spans="1:3">
      <c r="A264" s="679" t="s">
        <v>1698</v>
      </c>
      <c r="B264" s="684" t="s">
        <v>1501</v>
      </c>
      <c r="C264" s="680">
        <f t="shared" si="32"/>
        <v>146012.4</v>
      </c>
    </row>
    <row r="265" spans="1:3">
      <c r="A265" s="679" t="s">
        <v>1699</v>
      </c>
      <c r="B265" s="684" t="s">
        <v>1502</v>
      </c>
      <c r="C265" s="680">
        <f t="shared" si="32"/>
        <v>146012.4</v>
      </c>
    </row>
    <row r="266" spans="1:3">
      <c r="A266" s="679" t="s">
        <v>1700</v>
      </c>
      <c r="B266" s="684" t="s">
        <v>1503</v>
      </c>
      <c r="C266" s="680">
        <f t="shared" si="32"/>
        <v>146012.4</v>
      </c>
    </row>
    <row r="267" spans="1:3" ht="27.6">
      <c r="A267" s="679" t="s">
        <v>1701</v>
      </c>
      <c r="B267" s="684" t="s">
        <v>1672</v>
      </c>
      <c r="C267" s="680">
        <f t="shared" si="32"/>
        <v>146012.4</v>
      </c>
    </row>
    <row r="268" spans="1:3">
      <c r="A268" s="679" t="s">
        <v>1702</v>
      </c>
      <c r="B268" s="684" t="s">
        <v>807</v>
      </c>
      <c r="C268" s="680">
        <f t="shared" si="32"/>
        <v>146012.4</v>
      </c>
    </row>
    <row r="269" spans="1:3">
      <c r="A269" s="681" t="s">
        <v>1703</v>
      </c>
      <c r="B269" s="685" t="s">
        <v>1511</v>
      </c>
      <c r="C269" s="682">
        <f>'C. OBJETO DEL GASTO'!AD41</f>
        <v>146012.4</v>
      </c>
    </row>
    <row r="270" spans="1:3" ht="27.6">
      <c r="A270" s="679" t="s">
        <v>3844</v>
      </c>
      <c r="B270" s="684" t="s">
        <v>3032</v>
      </c>
      <c r="C270" s="680">
        <f t="shared" ref="C270:C275" si="33">C271</f>
        <v>17683.109600000003</v>
      </c>
    </row>
    <row r="271" spans="1:3">
      <c r="A271" s="679" t="s">
        <v>3845</v>
      </c>
      <c r="B271" s="684" t="s">
        <v>1501</v>
      </c>
      <c r="C271" s="680">
        <f t="shared" si="33"/>
        <v>17683.109600000003</v>
      </c>
    </row>
    <row r="272" spans="1:3">
      <c r="A272" s="679" t="s">
        <v>3846</v>
      </c>
      <c r="B272" s="684" t="s">
        <v>1502</v>
      </c>
      <c r="C272" s="680">
        <f t="shared" si="33"/>
        <v>17683.109600000003</v>
      </c>
    </row>
    <row r="273" spans="1:3">
      <c r="A273" s="679" t="s">
        <v>3847</v>
      </c>
      <c r="B273" s="684" t="s">
        <v>2929</v>
      </c>
      <c r="C273" s="680">
        <f t="shared" si="33"/>
        <v>17683.109600000003</v>
      </c>
    </row>
    <row r="274" spans="1:3" ht="27.6">
      <c r="A274" s="689" t="s">
        <v>3856</v>
      </c>
      <c r="B274" s="684" t="s">
        <v>2598</v>
      </c>
      <c r="C274" s="680">
        <f t="shared" si="33"/>
        <v>17683.109600000003</v>
      </c>
    </row>
    <row r="275" spans="1:3">
      <c r="A275" s="679" t="s">
        <v>3857</v>
      </c>
      <c r="B275" s="684" t="s">
        <v>807</v>
      </c>
      <c r="C275" s="680">
        <f t="shared" si="33"/>
        <v>17683.109600000003</v>
      </c>
    </row>
    <row r="276" spans="1:3">
      <c r="A276" s="681" t="s">
        <v>3858</v>
      </c>
      <c r="B276" s="685" t="s">
        <v>90</v>
      </c>
      <c r="C276" s="682">
        <f>'C. OBJETO DEL GASTO'!AD100</f>
        <v>17683.109600000003</v>
      </c>
    </row>
    <row r="277" spans="1:3">
      <c r="A277" s="687" t="s">
        <v>3848</v>
      </c>
      <c r="B277" s="687" t="s">
        <v>1608</v>
      </c>
      <c r="C277" s="680">
        <f t="shared" ref="C277:C282" si="34">C278</f>
        <v>2000</v>
      </c>
    </row>
    <row r="278" spans="1:3">
      <c r="A278" s="687" t="s">
        <v>3849</v>
      </c>
      <c r="B278" s="687" t="s">
        <v>1501</v>
      </c>
      <c r="C278" s="680">
        <f t="shared" si="34"/>
        <v>2000</v>
      </c>
    </row>
    <row r="279" spans="1:3">
      <c r="A279" s="687" t="s">
        <v>3850</v>
      </c>
      <c r="B279" s="687" t="s">
        <v>1513</v>
      </c>
      <c r="C279" s="680">
        <f t="shared" si="34"/>
        <v>2000</v>
      </c>
    </row>
    <row r="280" spans="1:3">
      <c r="A280" s="687" t="s">
        <v>3851</v>
      </c>
      <c r="B280" s="687" t="s">
        <v>1503</v>
      </c>
      <c r="C280" s="680">
        <f t="shared" si="34"/>
        <v>2000</v>
      </c>
    </row>
    <row r="281" spans="1:3" ht="27.6">
      <c r="A281" s="687" t="s">
        <v>3859</v>
      </c>
      <c r="B281" s="684" t="s">
        <v>2598</v>
      </c>
      <c r="C281" s="680">
        <f t="shared" si="34"/>
        <v>2000</v>
      </c>
    </row>
    <row r="282" spans="1:3">
      <c r="A282" s="687" t="s">
        <v>3860</v>
      </c>
      <c r="B282" s="687" t="s">
        <v>807</v>
      </c>
      <c r="C282" s="680">
        <f t="shared" si="34"/>
        <v>2000</v>
      </c>
    </row>
    <row r="283" spans="1:3">
      <c r="A283" s="688" t="s">
        <v>3861</v>
      </c>
      <c r="B283" s="688" t="s">
        <v>1608</v>
      </c>
      <c r="C283" s="682">
        <f>'C. OBJETO DEL GASTO'!AD105</f>
        <v>2000</v>
      </c>
    </row>
    <row r="284" spans="1:3" ht="27.6">
      <c r="A284" s="687" t="s">
        <v>3852</v>
      </c>
      <c r="B284" s="687" t="s">
        <v>1560</v>
      </c>
      <c r="C284" s="680">
        <f t="shared" ref="C284:C289" si="35">C285</f>
        <v>1200</v>
      </c>
    </row>
    <row r="285" spans="1:3">
      <c r="A285" s="687" t="s">
        <v>3853</v>
      </c>
      <c r="B285" s="687" t="s">
        <v>1501</v>
      </c>
      <c r="C285" s="680">
        <f t="shared" si="35"/>
        <v>1200</v>
      </c>
    </row>
    <row r="286" spans="1:3">
      <c r="A286" s="687" t="s">
        <v>3854</v>
      </c>
      <c r="B286" s="687" t="s">
        <v>1513</v>
      </c>
      <c r="C286" s="680">
        <f t="shared" si="35"/>
        <v>1200</v>
      </c>
    </row>
    <row r="287" spans="1:3">
      <c r="A287" s="687" t="s">
        <v>3855</v>
      </c>
      <c r="B287" s="687" t="s">
        <v>1503</v>
      </c>
      <c r="C287" s="680">
        <f t="shared" si="35"/>
        <v>1200</v>
      </c>
    </row>
    <row r="288" spans="1:3" ht="27.6">
      <c r="A288" s="687" t="s">
        <v>3862</v>
      </c>
      <c r="B288" s="684" t="s">
        <v>2598</v>
      </c>
      <c r="C288" s="680">
        <f t="shared" si="35"/>
        <v>1200</v>
      </c>
    </row>
    <row r="289" spans="1:3">
      <c r="A289" s="687" t="s">
        <v>3863</v>
      </c>
      <c r="B289" s="687" t="s">
        <v>807</v>
      </c>
      <c r="C289" s="680">
        <f t="shared" si="35"/>
        <v>1200</v>
      </c>
    </row>
    <row r="290" spans="1:3" ht="27.6">
      <c r="A290" s="688" t="s">
        <v>3864</v>
      </c>
      <c r="B290" s="688" t="s">
        <v>1560</v>
      </c>
      <c r="C290" s="682">
        <f>'C. OBJETO DEL GASTO'!AD115</f>
        <v>1200</v>
      </c>
    </row>
    <row r="291" spans="1:3">
      <c r="A291" s="700" t="s">
        <v>1706</v>
      </c>
      <c r="B291" s="701" t="s">
        <v>767</v>
      </c>
      <c r="C291" s="702">
        <f>C292</f>
        <v>236738.30024000001</v>
      </c>
    </row>
    <row r="292" spans="1:3">
      <c r="A292" s="679" t="s">
        <v>1707</v>
      </c>
      <c r="B292" s="684" t="s">
        <v>1570</v>
      </c>
      <c r="C292" s="680">
        <f>C293</f>
        <v>236738.30024000001</v>
      </c>
    </row>
    <row r="293" spans="1:3">
      <c r="A293" s="679" t="s">
        <v>1708</v>
      </c>
      <c r="B293" s="684" t="s">
        <v>1499</v>
      </c>
      <c r="C293" s="680">
        <f>C294</f>
        <v>236738.30024000001</v>
      </c>
    </row>
    <row r="294" spans="1:3">
      <c r="A294" s="703" t="s">
        <v>1709</v>
      </c>
      <c r="B294" s="697" t="s">
        <v>807</v>
      </c>
      <c r="C294" s="692">
        <f>C295+C302+C309+C316+C323+C330+C337</f>
        <v>236738.30024000001</v>
      </c>
    </row>
    <row r="295" spans="1:3">
      <c r="A295" s="679" t="s">
        <v>1711</v>
      </c>
      <c r="B295" s="684" t="s">
        <v>1505</v>
      </c>
      <c r="C295" s="680">
        <f t="shared" ref="C295:C300" si="36">C296</f>
        <v>141600</v>
      </c>
    </row>
    <row r="296" spans="1:3">
      <c r="A296" s="679" t="s">
        <v>1712</v>
      </c>
      <c r="B296" s="684" t="s">
        <v>1501</v>
      </c>
      <c r="C296" s="680">
        <f t="shared" si="36"/>
        <v>141600</v>
      </c>
    </row>
    <row r="297" spans="1:3">
      <c r="A297" s="679" t="s">
        <v>1713</v>
      </c>
      <c r="B297" s="684" t="s">
        <v>1502</v>
      </c>
      <c r="C297" s="680">
        <f t="shared" si="36"/>
        <v>141600</v>
      </c>
    </row>
    <row r="298" spans="1:3">
      <c r="A298" s="679" t="s">
        <v>1714</v>
      </c>
      <c r="B298" s="684" t="s">
        <v>1503</v>
      </c>
      <c r="C298" s="680">
        <f t="shared" si="36"/>
        <v>141600</v>
      </c>
    </row>
    <row r="299" spans="1:3" ht="27.6">
      <c r="A299" s="679" t="s">
        <v>1715</v>
      </c>
      <c r="B299" s="684" t="s">
        <v>1716</v>
      </c>
      <c r="C299" s="680">
        <f t="shared" si="36"/>
        <v>141600</v>
      </c>
    </row>
    <row r="300" spans="1:3">
      <c r="A300" s="679" t="s">
        <v>1717</v>
      </c>
      <c r="B300" s="684" t="s">
        <v>807</v>
      </c>
      <c r="C300" s="680">
        <f t="shared" si="36"/>
        <v>141600</v>
      </c>
    </row>
    <row r="301" spans="1:3">
      <c r="A301" s="681" t="s">
        <v>1718</v>
      </c>
      <c r="B301" s="685" t="s">
        <v>1505</v>
      </c>
      <c r="C301" s="682">
        <f>'C. OBJETO DEL GASTO'!Y17</f>
        <v>141600</v>
      </c>
    </row>
    <row r="302" spans="1:3">
      <c r="A302" s="679" t="s">
        <v>1719</v>
      </c>
      <c r="B302" s="684" t="s">
        <v>1506</v>
      </c>
      <c r="C302" s="680">
        <f t="shared" ref="C302:C307" si="37">C303</f>
        <v>2950</v>
      </c>
    </row>
    <row r="303" spans="1:3">
      <c r="A303" s="679" t="s">
        <v>1720</v>
      </c>
      <c r="B303" s="684" t="s">
        <v>1501</v>
      </c>
      <c r="C303" s="680">
        <f t="shared" si="37"/>
        <v>2950</v>
      </c>
    </row>
    <row r="304" spans="1:3">
      <c r="A304" s="679" t="s">
        <v>1721</v>
      </c>
      <c r="B304" s="684" t="s">
        <v>1502</v>
      </c>
      <c r="C304" s="680">
        <f t="shared" si="37"/>
        <v>2950</v>
      </c>
    </row>
    <row r="305" spans="1:3">
      <c r="A305" s="679" t="s">
        <v>1722</v>
      </c>
      <c r="B305" s="684" t="s">
        <v>1503</v>
      </c>
      <c r="C305" s="680">
        <f t="shared" si="37"/>
        <v>2950</v>
      </c>
    </row>
    <row r="306" spans="1:3">
      <c r="A306" s="679" t="s">
        <v>1723</v>
      </c>
      <c r="B306" s="684" t="s">
        <v>1724</v>
      </c>
      <c r="C306" s="680">
        <f t="shared" si="37"/>
        <v>2950</v>
      </c>
    </row>
    <row r="307" spans="1:3">
      <c r="A307" s="679" t="s">
        <v>1725</v>
      </c>
      <c r="B307" s="684" t="s">
        <v>807</v>
      </c>
      <c r="C307" s="680">
        <f t="shared" si="37"/>
        <v>2950</v>
      </c>
    </row>
    <row r="308" spans="1:3">
      <c r="A308" s="681" t="s">
        <v>1726</v>
      </c>
      <c r="B308" s="685" t="s">
        <v>1507</v>
      </c>
      <c r="C308" s="682">
        <f>'C. OBJETO DEL GASTO'!Y34</f>
        <v>2950</v>
      </c>
    </row>
    <row r="309" spans="1:3">
      <c r="A309" s="679" t="s">
        <v>1727</v>
      </c>
      <c r="B309" s="684" t="s">
        <v>1508</v>
      </c>
      <c r="C309" s="680">
        <f t="shared" ref="C309:C314" si="38">C310</f>
        <v>11800</v>
      </c>
    </row>
    <row r="310" spans="1:3">
      <c r="A310" s="679" t="s">
        <v>1728</v>
      </c>
      <c r="B310" s="684" t="s">
        <v>1501</v>
      </c>
      <c r="C310" s="680">
        <f t="shared" si="38"/>
        <v>11800</v>
      </c>
    </row>
    <row r="311" spans="1:3">
      <c r="A311" s="679" t="s">
        <v>1729</v>
      </c>
      <c r="B311" s="684" t="s">
        <v>1502</v>
      </c>
      <c r="C311" s="680">
        <f t="shared" si="38"/>
        <v>11800</v>
      </c>
    </row>
    <row r="312" spans="1:3">
      <c r="A312" s="679" t="s">
        <v>1730</v>
      </c>
      <c r="B312" s="684" t="s">
        <v>1503</v>
      </c>
      <c r="C312" s="680">
        <f t="shared" si="38"/>
        <v>11800</v>
      </c>
    </row>
    <row r="313" spans="1:3" ht="27.6">
      <c r="A313" s="679" t="s">
        <v>1731</v>
      </c>
      <c r="B313" s="684" t="s">
        <v>1732</v>
      </c>
      <c r="C313" s="680">
        <f t="shared" si="38"/>
        <v>11800</v>
      </c>
    </row>
    <row r="314" spans="1:3">
      <c r="A314" s="679" t="s">
        <v>1733</v>
      </c>
      <c r="B314" s="684" t="s">
        <v>807</v>
      </c>
      <c r="C314" s="680">
        <f t="shared" si="38"/>
        <v>11800</v>
      </c>
    </row>
    <row r="315" spans="1:3">
      <c r="A315" s="681" t="s">
        <v>1734</v>
      </c>
      <c r="B315" s="685" t="s">
        <v>1509</v>
      </c>
      <c r="C315" s="682">
        <f>'C. OBJETO DEL GASTO'!Y35</f>
        <v>11800</v>
      </c>
    </row>
    <row r="316" spans="1:3">
      <c r="A316" s="679" t="s">
        <v>1735</v>
      </c>
      <c r="B316" s="684" t="s">
        <v>1510</v>
      </c>
      <c r="C316" s="680">
        <f t="shared" ref="C316:C321" si="39">C317</f>
        <v>70606.559999999998</v>
      </c>
    </row>
    <row r="317" spans="1:3">
      <c r="A317" s="679" t="s">
        <v>1736</v>
      </c>
      <c r="B317" s="684" t="s">
        <v>1501</v>
      </c>
      <c r="C317" s="680">
        <f t="shared" si="39"/>
        <v>70606.559999999998</v>
      </c>
    </row>
    <row r="318" spans="1:3">
      <c r="A318" s="679" t="s">
        <v>1737</v>
      </c>
      <c r="B318" s="684" t="s">
        <v>1502</v>
      </c>
      <c r="C318" s="680">
        <f t="shared" si="39"/>
        <v>70606.559999999998</v>
      </c>
    </row>
    <row r="319" spans="1:3">
      <c r="A319" s="679" t="s">
        <v>1738</v>
      </c>
      <c r="B319" s="684" t="s">
        <v>1503</v>
      </c>
      <c r="C319" s="680">
        <f t="shared" si="39"/>
        <v>70606.559999999998</v>
      </c>
    </row>
    <row r="320" spans="1:3" ht="27.6">
      <c r="A320" s="679" t="s">
        <v>1739</v>
      </c>
      <c r="B320" s="684" t="s">
        <v>1740</v>
      </c>
      <c r="C320" s="680">
        <f t="shared" si="39"/>
        <v>70606.559999999998</v>
      </c>
    </row>
    <row r="321" spans="1:3">
      <c r="A321" s="679" t="s">
        <v>1741</v>
      </c>
      <c r="B321" s="684" t="s">
        <v>807</v>
      </c>
      <c r="C321" s="680">
        <f t="shared" si="39"/>
        <v>70606.559999999998</v>
      </c>
    </row>
    <row r="322" spans="1:3">
      <c r="A322" s="681" t="s">
        <v>1742</v>
      </c>
      <c r="B322" s="685" t="s">
        <v>1511</v>
      </c>
      <c r="C322" s="682">
        <f>'C. OBJETO DEL GASTO'!Y41</f>
        <v>70606.559999999998</v>
      </c>
    </row>
    <row r="323" spans="1:3" ht="27.6">
      <c r="A323" s="679" t="s">
        <v>3742</v>
      </c>
      <c r="B323" s="684" t="s">
        <v>3032</v>
      </c>
      <c r="C323" s="680">
        <f t="shared" ref="C323:C328" si="40">C324</f>
        <v>6581.7402400000001</v>
      </c>
    </row>
    <row r="324" spans="1:3">
      <c r="A324" s="679" t="s">
        <v>3743</v>
      </c>
      <c r="B324" s="684" t="s">
        <v>1501</v>
      </c>
      <c r="C324" s="680">
        <f t="shared" si="40"/>
        <v>6581.7402400000001</v>
      </c>
    </row>
    <row r="325" spans="1:3">
      <c r="A325" s="679" t="s">
        <v>3744</v>
      </c>
      <c r="B325" s="684" t="s">
        <v>1502</v>
      </c>
      <c r="C325" s="680">
        <f t="shared" si="40"/>
        <v>6581.7402400000001</v>
      </c>
    </row>
    <row r="326" spans="1:3">
      <c r="A326" s="679" t="s">
        <v>3745</v>
      </c>
      <c r="B326" s="684" t="s">
        <v>2929</v>
      </c>
      <c r="C326" s="680">
        <f t="shared" si="40"/>
        <v>6581.7402400000001</v>
      </c>
    </row>
    <row r="327" spans="1:3" ht="27.6">
      <c r="A327" s="689" t="s">
        <v>3746</v>
      </c>
      <c r="B327" s="684" t="s">
        <v>1740</v>
      </c>
      <c r="C327" s="680">
        <f t="shared" si="40"/>
        <v>6581.7402400000001</v>
      </c>
    </row>
    <row r="328" spans="1:3">
      <c r="A328" s="679" t="s">
        <v>3747</v>
      </c>
      <c r="B328" s="684" t="s">
        <v>807</v>
      </c>
      <c r="C328" s="680">
        <f t="shared" si="40"/>
        <v>6581.7402400000001</v>
      </c>
    </row>
    <row r="329" spans="1:3">
      <c r="A329" s="681" t="s">
        <v>3748</v>
      </c>
      <c r="B329" s="685" t="s">
        <v>90</v>
      </c>
      <c r="C329" s="682">
        <f>'C. OBJETO DEL GASTO'!Y100</f>
        <v>6581.7402400000001</v>
      </c>
    </row>
    <row r="330" spans="1:3">
      <c r="A330" s="679" t="s">
        <v>1743</v>
      </c>
      <c r="B330" s="684" t="s">
        <v>1608</v>
      </c>
      <c r="C330" s="680">
        <f t="shared" ref="C330:C335" si="41">C331</f>
        <v>2000</v>
      </c>
    </row>
    <row r="331" spans="1:3">
      <c r="A331" s="679" t="s">
        <v>1744</v>
      </c>
      <c r="B331" s="684" t="s">
        <v>1501</v>
      </c>
      <c r="C331" s="680">
        <f t="shared" si="41"/>
        <v>2000</v>
      </c>
    </row>
    <row r="332" spans="1:3">
      <c r="A332" s="679" t="s">
        <v>1745</v>
      </c>
      <c r="B332" s="684" t="s">
        <v>1513</v>
      </c>
      <c r="C332" s="680">
        <f t="shared" si="41"/>
        <v>2000</v>
      </c>
    </row>
    <row r="333" spans="1:3">
      <c r="A333" s="679" t="s">
        <v>1746</v>
      </c>
      <c r="B333" s="684" t="s">
        <v>1503</v>
      </c>
      <c r="C333" s="680">
        <f t="shared" si="41"/>
        <v>2000</v>
      </c>
    </row>
    <row r="334" spans="1:3">
      <c r="A334" s="679" t="s">
        <v>1747</v>
      </c>
      <c r="B334" s="684" t="s">
        <v>1710</v>
      </c>
      <c r="C334" s="680">
        <f t="shared" si="41"/>
        <v>2000</v>
      </c>
    </row>
    <row r="335" spans="1:3">
      <c r="A335" s="679" t="s">
        <v>1748</v>
      </c>
      <c r="B335" s="684" t="s">
        <v>807</v>
      </c>
      <c r="C335" s="680">
        <f t="shared" si="41"/>
        <v>2000</v>
      </c>
    </row>
    <row r="336" spans="1:3">
      <c r="A336" s="681" t="s">
        <v>1749</v>
      </c>
      <c r="B336" s="685" t="s">
        <v>1750</v>
      </c>
      <c r="C336" s="682">
        <f>'C. OBJETO DEL GASTO'!Y105</f>
        <v>2000</v>
      </c>
    </row>
    <row r="337" spans="1:3" ht="27.6">
      <c r="A337" s="687" t="s">
        <v>3749</v>
      </c>
      <c r="B337" s="687" t="s">
        <v>1560</v>
      </c>
      <c r="C337" s="680">
        <f t="shared" ref="C337:C342" si="42">C338</f>
        <v>1200</v>
      </c>
    </row>
    <row r="338" spans="1:3">
      <c r="A338" s="687" t="s">
        <v>3750</v>
      </c>
      <c r="B338" s="687" t="s">
        <v>1501</v>
      </c>
      <c r="C338" s="680">
        <f t="shared" si="42"/>
        <v>1200</v>
      </c>
    </row>
    <row r="339" spans="1:3">
      <c r="A339" s="687" t="s">
        <v>3751</v>
      </c>
      <c r="B339" s="687" t="s">
        <v>1513</v>
      </c>
      <c r="C339" s="680">
        <f t="shared" si="42"/>
        <v>1200</v>
      </c>
    </row>
    <row r="340" spans="1:3">
      <c r="A340" s="687" t="s">
        <v>3752</v>
      </c>
      <c r="B340" s="687" t="s">
        <v>1503</v>
      </c>
      <c r="C340" s="680">
        <f t="shared" si="42"/>
        <v>1200</v>
      </c>
    </row>
    <row r="341" spans="1:3">
      <c r="A341" s="687" t="s">
        <v>3753</v>
      </c>
      <c r="B341" s="684" t="s">
        <v>1710</v>
      </c>
      <c r="C341" s="680">
        <f t="shared" si="42"/>
        <v>1200</v>
      </c>
    </row>
    <row r="342" spans="1:3">
      <c r="A342" s="687" t="s">
        <v>3754</v>
      </c>
      <c r="B342" s="687" t="s">
        <v>807</v>
      </c>
      <c r="C342" s="680">
        <f t="shared" si="42"/>
        <v>1200</v>
      </c>
    </row>
    <row r="343" spans="1:3" ht="27.6">
      <c r="A343" s="688" t="s">
        <v>3755</v>
      </c>
      <c r="B343" s="688" t="s">
        <v>1560</v>
      </c>
      <c r="C343" s="682">
        <f>'C. OBJETO DEL GASTO'!Y115</f>
        <v>1200</v>
      </c>
    </row>
    <row r="344" spans="1:3" ht="27.6">
      <c r="A344" s="700" t="s">
        <v>2605</v>
      </c>
      <c r="B344" s="701" t="s">
        <v>2606</v>
      </c>
      <c r="C344" s="702">
        <f>C345</f>
        <v>227811.25023999999</v>
      </c>
    </row>
    <row r="345" spans="1:3">
      <c r="A345" s="679" t="s">
        <v>2607</v>
      </c>
      <c r="B345" s="684" t="s">
        <v>2608</v>
      </c>
      <c r="C345" s="680">
        <f>C346</f>
        <v>227811.25023999999</v>
      </c>
    </row>
    <row r="346" spans="1:3">
      <c r="A346" s="679" t="s">
        <v>2609</v>
      </c>
      <c r="B346" s="684" t="s">
        <v>2117</v>
      </c>
      <c r="C346" s="680">
        <f>C347</f>
        <v>227811.25023999999</v>
      </c>
    </row>
    <row r="347" spans="1:3">
      <c r="A347" s="703" t="s">
        <v>2610</v>
      </c>
      <c r="B347" s="697" t="s">
        <v>807</v>
      </c>
      <c r="C347" s="692">
        <f>C348+C355+C362+C369+C376+C383+C390</f>
        <v>227811.25023999999</v>
      </c>
    </row>
    <row r="348" spans="1:3">
      <c r="A348" s="679" t="s">
        <v>2611</v>
      </c>
      <c r="B348" s="684" t="s">
        <v>1505</v>
      </c>
      <c r="C348" s="680">
        <f t="shared" ref="C348:C353" si="43">C349</f>
        <v>120000</v>
      </c>
    </row>
    <row r="349" spans="1:3">
      <c r="A349" s="679" t="s">
        <v>2612</v>
      </c>
      <c r="B349" s="684" t="s">
        <v>2613</v>
      </c>
      <c r="C349" s="680">
        <f t="shared" si="43"/>
        <v>120000</v>
      </c>
    </row>
    <row r="350" spans="1:3">
      <c r="A350" s="679" t="s">
        <v>2614</v>
      </c>
      <c r="B350" s="684" t="s">
        <v>1502</v>
      </c>
      <c r="C350" s="680">
        <f t="shared" si="43"/>
        <v>120000</v>
      </c>
    </row>
    <row r="351" spans="1:3">
      <c r="A351" s="679" t="s">
        <v>2615</v>
      </c>
      <c r="B351" s="684" t="s">
        <v>1503</v>
      </c>
      <c r="C351" s="680">
        <f t="shared" si="43"/>
        <v>120000</v>
      </c>
    </row>
    <row r="352" spans="1:3" ht="27.6">
      <c r="A352" s="679" t="s">
        <v>2616</v>
      </c>
      <c r="B352" s="684" t="s">
        <v>2617</v>
      </c>
      <c r="C352" s="680">
        <f t="shared" si="43"/>
        <v>120000</v>
      </c>
    </row>
    <row r="353" spans="1:3">
      <c r="A353" s="679" t="s">
        <v>2618</v>
      </c>
      <c r="B353" s="684" t="s">
        <v>695</v>
      </c>
      <c r="C353" s="680">
        <f t="shared" si="43"/>
        <v>120000</v>
      </c>
    </row>
    <row r="354" spans="1:3">
      <c r="A354" s="681" t="s">
        <v>2619</v>
      </c>
      <c r="B354" s="685" t="s">
        <v>1505</v>
      </c>
      <c r="C354" s="682">
        <f>'C. OBJETO DEL GASTO'!AI17</f>
        <v>120000</v>
      </c>
    </row>
    <row r="355" spans="1:3">
      <c r="A355" s="679" t="s">
        <v>2620</v>
      </c>
      <c r="B355" s="684" t="s">
        <v>1506</v>
      </c>
      <c r="C355" s="680">
        <f t="shared" ref="C355:C360" si="44">C356</f>
        <v>2500</v>
      </c>
    </row>
    <row r="356" spans="1:3">
      <c r="A356" s="679" t="s">
        <v>2621</v>
      </c>
      <c r="B356" s="684" t="s">
        <v>2613</v>
      </c>
      <c r="C356" s="680">
        <f t="shared" si="44"/>
        <v>2500</v>
      </c>
    </row>
    <row r="357" spans="1:3">
      <c r="A357" s="679" t="s">
        <v>2622</v>
      </c>
      <c r="B357" s="684" t="s">
        <v>1502</v>
      </c>
      <c r="C357" s="680">
        <f t="shared" si="44"/>
        <v>2500</v>
      </c>
    </row>
    <row r="358" spans="1:3">
      <c r="A358" s="679" t="s">
        <v>2623</v>
      </c>
      <c r="B358" s="684" t="s">
        <v>1503</v>
      </c>
      <c r="C358" s="680">
        <f t="shared" si="44"/>
        <v>2500</v>
      </c>
    </row>
    <row r="359" spans="1:3">
      <c r="A359" s="679" t="s">
        <v>2624</v>
      </c>
      <c r="B359" s="684" t="s">
        <v>2625</v>
      </c>
      <c r="C359" s="680">
        <f t="shared" si="44"/>
        <v>2500</v>
      </c>
    </row>
    <row r="360" spans="1:3">
      <c r="A360" s="679" t="s">
        <v>2626</v>
      </c>
      <c r="B360" s="684" t="s">
        <v>695</v>
      </c>
      <c r="C360" s="680">
        <f t="shared" si="44"/>
        <v>2500</v>
      </c>
    </row>
    <row r="361" spans="1:3">
      <c r="A361" s="681" t="s">
        <v>2627</v>
      </c>
      <c r="B361" s="685" t="s">
        <v>1507</v>
      </c>
      <c r="C361" s="682">
        <f>'C. OBJETO DEL GASTO'!AI34</f>
        <v>2500</v>
      </c>
    </row>
    <row r="362" spans="1:3">
      <c r="A362" s="679" t="s">
        <v>2628</v>
      </c>
      <c r="B362" s="684" t="s">
        <v>1508</v>
      </c>
      <c r="C362" s="680">
        <f t="shared" ref="C362:C367" si="45">C363</f>
        <v>15000</v>
      </c>
    </row>
    <row r="363" spans="1:3">
      <c r="A363" s="679" t="s">
        <v>2629</v>
      </c>
      <c r="B363" s="684" t="s">
        <v>2613</v>
      </c>
      <c r="C363" s="680">
        <f t="shared" si="45"/>
        <v>15000</v>
      </c>
    </row>
    <row r="364" spans="1:3">
      <c r="A364" s="679" t="s">
        <v>2630</v>
      </c>
      <c r="B364" s="684" t="s">
        <v>1502</v>
      </c>
      <c r="C364" s="680">
        <f t="shared" si="45"/>
        <v>15000</v>
      </c>
    </row>
    <row r="365" spans="1:3">
      <c r="A365" s="679" t="s">
        <v>2631</v>
      </c>
      <c r="B365" s="684" t="s">
        <v>1503</v>
      </c>
      <c r="C365" s="680">
        <f t="shared" si="45"/>
        <v>15000</v>
      </c>
    </row>
    <row r="366" spans="1:3">
      <c r="A366" s="679" t="s">
        <v>2632</v>
      </c>
      <c r="B366" s="684" t="s">
        <v>2625</v>
      </c>
      <c r="C366" s="680">
        <f t="shared" si="45"/>
        <v>15000</v>
      </c>
    </row>
    <row r="367" spans="1:3">
      <c r="A367" s="679" t="s">
        <v>2633</v>
      </c>
      <c r="B367" s="684" t="s">
        <v>695</v>
      </c>
      <c r="C367" s="680">
        <f t="shared" si="45"/>
        <v>15000</v>
      </c>
    </row>
    <row r="368" spans="1:3">
      <c r="A368" s="681" t="s">
        <v>2634</v>
      </c>
      <c r="B368" s="685" t="s">
        <v>1509</v>
      </c>
      <c r="C368" s="682">
        <f>'C. OBJETO DEL GASTO'!AI35</f>
        <v>15000</v>
      </c>
    </row>
    <row r="369" spans="1:3">
      <c r="A369" s="679" t="s">
        <v>2635</v>
      </c>
      <c r="B369" s="684" t="s">
        <v>1510</v>
      </c>
      <c r="C369" s="680">
        <f t="shared" ref="C369:C374" si="46">C370</f>
        <v>73006.559999999998</v>
      </c>
    </row>
    <row r="370" spans="1:3">
      <c r="A370" s="679" t="s">
        <v>2636</v>
      </c>
      <c r="B370" s="684" t="s">
        <v>2613</v>
      </c>
      <c r="C370" s="680">
        <f t="shared" si="46"/>
        <v>73006.559999999998</v>
      </c>
    </row>
    <row r="371" spans="1:3">
      <c r="A371" s="679" t="s">
        <v>2637</v>
      </c>
      <c r="B371" s="684" t="s">
        <v>1502</v>
      </c>
      <c r="C371" s="680">
        <f t="shared" si="46"/>
        <v>73006.559999999998</v>
      </c>
    </row>
    <row r="372" spans="1:3">
      <c r="A372" s="679" t="s">
        <v>2638</v>
      </c>
      <c r="B372" s="684" t="s">
        <v>1503</v>
      </c>
      <c r="C372" s="680">
        <f t="shared" si="46"/>
        <v>73006.559999999998</v>
      </c>
    </row>
    <row r="373" spans="1:3" ht="27.6">
      <c r="A373" s="679" t="s">
        <v>2639</v>
      </c>
      <c r="B373" s="684" t="s">
        <v>2640</v>
      </c>
      <c r="C373" s="680">
        <f t="shared" si="46"/>
        <v>73006.559999999998</v>
      </c>
    </row>
    <row r="374" spans="1:3">
      <c r="A374" s="679" t="s">
        <v>2641</v>
      </c>
      <c r="B374" s="684" t="s">
        <v>695</v>
      </c>
      <c r="C374" s="680">
        <f t="shared" si="46"/>
        <v>73006.559999999998</v>
      </c>
    </row>
    <row r="375" spans="1:3">
      <c r="A375" s="681" t="s">
        <v>2642</v>
      </c>
      <c r="B375" s="685" t="s">
        <v>1511</v>
      </c>
      <c r="C375" s="682">
        <f>'C. OBJETO DEL GASTO'!AI41</f>
        <v>73006.559999999998</v>
      </c>
    </row>
    <row r="376" spans="1:3" ht="27.6">
      <c r="A376" s="679" t="s">
        <v>4078</v>
      </c>
      <c r="B376" s="684" t="s">
        <v>3032</v>
      </c>
      <c r="C376" s="680">
        <f t="shared" ref="C376:C381" si="47">C377</f>
        <v>6104.6902399999999</v>
      </c>
    </row>
    <row r="377" spans="1:3">
      <c r="A377" s="679" t="s">
        <v>4079</v>
      </c>
      <c r="B377" s="684" t="s">
        <v>1501</v>
      </c>
      <c r="C377" s="680">
        <f t="shared" si="47"/>
        <v>6104.6902399999999</v>
      </c>
    </row>
    <row r="378" spans="1:3">
      <c r="A378" s="679" t="s">
        <v>4080</v>
      </c>
      <c r="B378" s="684" t="s">
        <v>1502</v>
      </c>
      <c r="C378" s="680">
        <f t="shared" si="47"/>
        <v>6104.6902399999999</v>
      </c>
    </row>
    <row r="379" spans="1:3">
      <c r="A379" s="679" t="s">
        <v>4081</v>
      </c>
      <c r="B379" s="684" t="s">
        <v>2929</v>
      </c>
      <c r="C379" s="680">
        <f t="shared" si="47"/>
        <v>6104.6902399999999</v>
      </c>
    </row>
    <row r="380" spans="1:3" ht="27.6">
      <c r="A380" s="689" t="s">
        <v>4082</v>
      </c>
      <c r="B380" s="684" t="s">
        <v>2640</v>
      </c>
      <c r="C380" s="680">
        <f t="shared" si="47"/>
        <v>6104.6902399999999</v>
      </c>
    </row>
    <row r="381" spans="1:3">
      <c r="A381" s="679" t="s">
        <v>4083</v>
      </c>
      <c r="B381" s="684" t="s">
        <v>807</v>
      </c>
      <c r="C381" s="680">
        <f t="shared" si="47"/>
        <v>6104.6902399999999</v>
      </c>
    </row>
    <row r="382" spans="1:3">
      <c r="A382" s="681" t="s">
        <v>4084</v>
      </c>
      <c r="B382" s="685" t="s">
        <v>90</v>
      </c>
      <c r="C382" s="682">
        <f>'C. OBJETO DEL GASTO'!AI100</f>
        <v>6104.6902399999999</v>
      </c>
    </row>
    <row r="383" spans="1:3" ht="27.6">
      <c r="A383" s="679" t="s">
        <v>4085</v>
      </c>
      <c r="B383" s="684" t="s">
        <v>1560</v>
      </c>
      <c r="C383" s="680">
        <f t="shared" ref="C383:C388" si="48">C384</f>
        <v>1200</v>
      </c>
    </row>
    <row r="384" spans="1:3">
      <c r="A384" s="679" t="s">
        <v>4086</v>
      </c>
      <c r="B384" s="684" t="s">
        <v>2613</v>
      </c>
      <c r="C384" s="680">
        <f t="shared" si="48"/>
        <v>1200</v>
      </c>
    </row>
    <row r="385" spans="1:3">
      <c r="A385" s="679" t="s">
        <v>4087</v>
      </c>
      <c r="B385" s="684" t="s">
        <v>1513</v>
      </c>
      <c r="C385" s="680">
        <f t="shared" si="48"/>
        <v>1200</v>
      </c>
    </row>
    <row r="386" spans="1:3">
      <c r="A386" s="679" t="s">
        <v>4088</v>
      </c>
      <c r="B386" s="684" t="s">
        <v>1503</v>
      </c>
      <c r="C386" s="680">
        <f t="shared" si="48"/>
        <v>1200</v>
      </c>
    </row>
    <row r="387" spans="1:3" ht="27.6">
      <c r="A387" s="679" t="s">
        <v>4089</v>
      </c>
      <c r="B387" s="684" t="s">
        <v>2640</v>
      </c>
      <c r="C387" s="680">
        <f t="shared" si="48"/>
        <v>1200</v>
      </c>
    </row>
    <row r="388" spans="1:3">
      <c r="A388" s="679" t="s">
        <v>4090</v>
      </c>
      <c r="B388" s="684" t="s">
        <v>695</v>
      </c>
      <c r="C388" s="680">
        <f t="shared" si="48"/>
        <v>1200</v>
      </c>
    </row>
    <row r="389" spans="1:3" ht="27.6">
      <c r="A389" s="681" t="s">
        <v>4091</v>
      </c>
      <c r="B389" s="685" t="s">
        <v>1560</v>
      </c>
      <c r="C389" s="682">
        <f>'C. OBJETO DEL GASTO'!AI115</f>
        <v>1200</v>
      </c>
    </row>
    <row r="390" spans="1:3" ht="27.6">
      <c r="A390" s="679" t="s">
        <v>4092</v>
      </c>
      <c r="B390" s="684" t="s">
        <v>1659</v>
      </c>
      <c r="C390" s="680">
        <f t="shared" ref="C390:C395" si="49">C391</f>
        <v>10000</v>
      </c>
    </row>
    <row r="391" spans="1:3">
      <c r="A391" s="679" t="s">
        <v>4093</v>
      </c>
      <c r="B391" s="684" t="s">
        <v>2613</v>
      </c>
      <c r="C391" s="680">
        <f t="shared" si="49"/>
        <v>10000</v>
      </c>
    </row>
    <row r="392" spans="1:3">
      <c r="A392" s="679" t="s">
        <v>4094</v>
      </c>
      <c r="B392" s="684" t="s">
        <v>1513</v>
      </c>
      <c r="C392" s="680">
        <f t="shared" si="49"/>
        <v>10000</v>
      </c>
    </row>
    <row r="393" spans="1:3">
      <c r="A393" s="679" t="s">
        <v>4095</v>
      </c>
      <c r="B393" s="684" t="s">
        <v>1503</v>
      </c>
      <c r="C393" s="680">
        <f t="shared" si="49"/>
        <v>10000</v>
      </c>
    </row>
    <row r="394" spans="1:3" ht="27.6">
      <c r="A394" s="679" t="s">
        <v>4096</v>
      </c>
      <c r="B394" s="684" t="s">
        <v>2640</v>
      </c>
      <c r="C394" s="680">
        <f t="shared" si="49"/>
        <v>10000</v>
      </c>
    </row>
    <row r="395" spans="1:3">
      <c r="A395" s="679" t="s">
        <v>4097</v>
      </c>
      <c r="B395" s="684" t="s">
        <v>695</v>
      </c>
      <c r="C395" s="680">
        <f t="shared" si="49"/>
        <v>10000</v>
      </c>
    </row>
    <row r="396" spans="1:3" ht="27.6">
      <c r="A396" s="681" t="s">
        <v>4098</v>
      </c>
      <c r="B396" s="685" t="s">
        <v>1659</v>
      </c>
      <c r="C396" s="682">
        <f>'C. OBJETO DEL GASTO'!AI406</f>
        <v>10000</v>
      </c>
    </row>
    <row r="397" spans="1:3">
      <c r="A397" s="700" t="s">
        <v>1751</v>
      </c>
      <c r="B397" s="701" t="s">
        <v>772</v>
      </c>
      <c r="C397" s="702">
        <f>C398</f>
        <v>465274.25023999996</v>
      </c>
    </row>
    <row r="398" spans="1:3">
      <c r="A398" s="679" t="s">
        <v>1752</v>
      </c>
      <c r="B398" s="684" t="s">
        <v>1753</v>
      </c>
      <c r="C398" s="680">
        <f>C399</f>
        <v>465274.25023999996</v>
      </c>
    </row>
    <row r="399" spans="1:3">
      <c r="A399" s="679" t="s">
        <v>1754</v>
      </c>
      <c r="B399" s="684" t="s">
        <v>1499</v>
      </c>
      <c r="C399" s="680">
        <f>C400</f>
        <v>465274.25023999996</v>
      </c>
    </row>
    <row r="400" spans="1:3">
      <c r="A400" s="703" t="s">
        <v>1755</v>
      </c>
      <c r="B400" s="697" t="s">
        <v>807</v>
      </c>
      <c r="C400" s="692">
        <f>C401+C408+C415+C422+C429+C436+C443+C450</f>
        <v>465274.25023999996</v>
      </c>
    </row>
    <row r="401" spans="1:3">
      <c r="A401" s="679" t="s">
        <v>1757</v>
      </c>
      <c r="B401" s="684" t="s">
        <v>1505</v>
      </c>
      <c r="C401" s="680">
        <f t="shared" ref="C401:C406" si="50">C402</f>
        <v>120000</v>
      </c>
    </row>
    <row r="402" spans="1:3">
      <c r="A402" s="679" t="s">
        <v>1758</v>
      </c>
      <c r="B402" s="684" t="s">
        <v>1501</v>
      </c>
      <c r="C402" s="680">
        <f t="shared" si="50"/>
        <v>120000</v>
      </c>
    </row>
    <row r="403" spans="1:3">
      <c r="A403" s="679" t="s">
        <v>1759</v>
      </c>
      <c r="B403" s="684" t="s">
        <v>1502</v>
      </c>
      <c r="C403" s="680">
        <f t="shared" si="50"/>
        <v>120000</v>
      </c>
    </row>
    <row r="404" spans="1:3">
      <c r="A404" s="679" t="s">
        <v>1760</v>
      </c>
      <c r="B404" s="684" t="s">
        <v>1503</v>
      </c>
      <c r="C404" s="680">
        <f t="shared" si="50"/>
        <v>120000</v>
      </c>
    </row>
    <row r="405" spans="1:3">
      <c r="A405" s="679" t="s">
        <v>1761</v>
      </c>
      <c r="B405" s="684" t="s">
        <v>1756</v>
      </c>
      <c r="C405" s="680">
        <f t="shared" si="50"/>
        <v>120000</v>
      </c>
    </row>
    <row r="406" spans="1:3">
      <c r="A406" s="679" t="s">
        <v>1762</v>
      </c>
      <c r="B406" s="684" t="s">
        <v>807</v>
      </c>
      <c r="C406" s="680">
        <f t="shared" si="50"/>
        <v>120000</v>
      </c>
    </row>
    <row r="407" spans="1:3">
      <c r="A407" s="681" t="s">
        <v>1763</v>
      </c>
      <c r="B407" s="685" t="s">
        <v>1505</v>
      </c>
      <c r="C407" s="682">
        <f>'C. OBJETO DEL GASTO'!AC17</f>
        <v>120000</v>
      </c>
    </row>
    <row r="408" spans="1:3">
      <c r="A408" s="679" t="s">
        <v>1764</v>
      </c>
      <c r="B408" s="684" t="s">
        <v>1506</v>
      </c>
      <c r="C408" s="680">
        <f t="shared" ref="C408:C413" si="51">C409</f>
        <v>2500</v>
      </c>
    </row>
    <row r="409" spans="1:3">
      <c r="A409" s="679" t="s">
        <v>1765</v>
      </c>
      <c r="B409" s="684" t="s">
        <v>1501</v>
      </c>
      <c r="C409" s="680">
        <f t="shared" si="51"/>
        <v>2500</v>
      </c>
    </row>
    <row r="410" spans="1:3">
      <c r="A410" s="679" t="s">
        <v>1766</v>
      </c>
      <c r="B410" s="684" t="s">
        <v>1502</v>
      </c>
      <c r="C410" s="680">
        <f t="shared" si="51"/>
        <v>2500</v>
      </c>
    </row>
    <row r="411" spans="1:3">
      <c r="A411" s="679" t="s">
        <v>1767</v>
      </c>
      <c r="B411" s="684" t="s">
        <v>1503</v>
      </c>
      <c r="C411" s="680">
        <f t="shared" si="51"/>
        <v>2500</v>
      </c>
    </row>
    <row r="412" spans="1:3">
      <c r="A412" s="679" t="s">
        <v>1768</v>
      </c>
      <c r="B412" s="684" t="s">
        <v>1769</v>
      </c>
      <c r="C412" s="680">
        <f t="shared" si="51"/>
        <v>2500</v>
      </c>
    </row>
    <row r="413" spans="1:3">
      <c r="A413" s="679" t="s">
        <v>1770</v>
      </c>
      <c r="B413" s="684" t="s">
        <v>807</v>
      </c>
      <c r="C413" s="680">
        <f t="shared" si="51"/>
        <v>2500</v>
      </c>
    </row>
    <row r="414" spans="1:3">
      <c r="A414" s="681" t="s">
        <v>1771</v>
      </c>
      <c r="B414" s="685" t="s">
        <v>1507</v>
      </c>
      <c r="C414" s="682">
        <f>'C. OBJETO DEL GASTO'!AC34</f>
        <v>2500</v>
      </c>
    </row>
    <row r="415" spans="1:3">
      <c r="A415" s="679" t="s">
        <v>1772</v>
      </c>
      <c r="B415" s="684" t="s">
        <v>1508</v>
      </c>
      <c r="C415" s="680">
        <f t="shared" ref="C415:C420" si="52">C416</f>
        <v>10000</v>
      </c>
    </row>
    <row r="416" spans="1:3">
      <c r="A416" s="679" t="s">
        <v>1773</v>
      </c>
      <c r="B416" s="684" t="s">
        <v>1501</v>
      </c>
      <c r="C416" s="680">
        <f t="shared" si="52"/>
        <v>10000</v>
      </c>
    </row>
    <row r="417" spans="1:3">
      <c r="A417" s="679" t="s">
        <v>1774</v>
      </c>
      <c r="B417" s="684" t="s">
        <v>1502</v>
      </c>
      <c r="C417" s="680">
        <f t="shared" si="52"/>
        <v>10000</v>
      </c>
    </row>
    <row r="418" spans="1:3">
      <c r="A418" s="679" t="s">
        <v>1775</v>
      </c>
      <c r="B418" s="684" t="s">
        <v>1503</v>
      </c>
      <c r="C418" s="680">
        <f t="shared" si="52"/>
        <v>10000</v>
      </c>
    </row>
    <row r="419" spans="1:3">
      <c r="A419" s="679" t="s">
        <v>1776</v>
      </c>
      <c r="B419" s="684" t="s">
        <v>1769</v>
      </c>
      <c r="C419" s="680">
        <f t="shared" si="52"/>
        <v>10000</v>
      </c>
    </row>
    <row r="420" spans="1:3">
      <c r="A420" s="679" t="s">
        <v>1777</v>
      </c>
      <c r="B420" s="684" t="s">
        <v>807</v>
      </c>
      <c r="C420" s="680">
        <f t="shared" si="52"/>
        <v>10000</v>
      </c>
    </row>
    <row r="421" spans="1:3">
      <c r="A421" s="681" t="s">
        <v>1778</v>
      </c>
      <c r="B421" s="685" t="s">
        <v>1509</v>
      </c>
      <c r="C421" s="682">
        <f>'C. OBJETO DEL GASTO'!AC35</f>
        <v>10000</v>
      </c>
    </row>
    <row r="422" spans="1:3">
      <c r="A422" s="679" t="s">
        <v>1779</v>
      </c>
      <c r="B422" s="684" t="s">
        <v>1510</v>
      </c>
      <c r="C422" s="680">
        <f t="shared" ref="C422:C427" si="53">C423</f>
        <v>25006.560000000001</v>
      </c>
    </row>
    <row r="423" spans="1:3">
      <c r="A423" s="679" t="s">
        <v>1780</v>
      </c>
      <c r="B423" s="684" t="s">
        <v>1501</v>
      </c>
      <c r="C423" s="680">
        <f t="shared" si="53"/>
        <v>25006.560000000001</v>
      </c>
    </row>
    <row r="424" spans="1:3">
      <c r="A424" s="679" t="s">
        <v>1781</v>
      </c>
      <c r="B424" s="684" t="s">
        <v>1502</v>
      </c>
      <c r="C424" s="680">
        <f t="shared" si="53"/>
        <v>25006.560000000001</v>
      </c>
    </row>
    <row r="425" spans="1:3">
      <c r="A425" s="679" t="s">
        <v>1782</v>
      </c>
      <c r="B425" s="684" t="s">
        <v>1503</v>
      </c>
      <c r="C425" s="680">
        <f t="shared" si="53"/>
        <v>25006.560000000001</v>
      </c>
    </row>
    <row r="426" spans="1:3">
      <c r="A426" s="679" t="s">
        <v>1783</v>
      </c>
      <c r="B426" s="684" t="s">
        <v>1784</v>
      </c>
      <c r="C426" s="680">
        <f t="shared" si="53"/>
        <v>25006.560000000001</v>
      </c>
    </row>
    <row r="427" spans="1:3">
      <c r="A427" s="679" t="s">
        <v>1785</v>
      </c>
      <c r="B427" s="684" t="s">
        <v>807</v>
      </c>
      <c r="C427" s="680">
        <f t="shared" si="53"/>
        <v>25006.560000000001</v>
      </c>
    </row>
    <row r="428" spans="1:3">
      <c r="A428" s="681" t="s">
        <v>1786</v>
      </c>
      <c r="B428" s="685" t="s">
        <v>1511</v>
      </c>
      <c r="C428" s="682">
        <f>'C. OBJETO DEL GASTO'!AC41</f>
        <v>25006.560000000001</v>
      </c>
    </row>
    <row r="429" spans="1:3" ht="27.6">
      <c r="A429" s="679" t="s">
        <v>3816</v>
      </c>
      <c r="B429" s="684" t="s">
        <v>3032</v>
      </c>
      <c r="C429" s="680">
        <f t="shared" ref="C429:C434" si="54">C430</f>
        <v>4567.6902399999999</v>
      </c>
    </row>
    <row r="430" spans="1:3">
      <c r="A430" s="679" t="s">
        <v>3817</v>
      </c>
      <c r="B430" s="684" t="s">
        <v>1501</v>
      </c>
      <c r="C430" s="680">
        <f t="shared" si="54"/>
        <v>4567.6902399999999</v>
      </c>
    </row>
    <row r="431" spans="1:3">
      <c r="A431" s="679" t="s">
        <v>3818</v>
      </c>
      <c r="B431" s="684" t="s">
        <v>1502</v>
      </c>
      <c r="C431" s="680">
        <f t="shared" si="54"/>
        <v>4567.6902399999999</v>
      </c>
    </row>
    <row r="432" spans="1:3">
      <c r="A432" s="679" t="s">
        <v>3819</v>
      </c>
      <c r="B432" s="684" t="s">
        <v>2929</v>
      </c>
      <c r="C432" s="680">
        <f t="shared" si="54"/>
        <v>4567.6902399999999</v>
      </c>
    </row>
    <row r="433" spans="1:3">
      <c r="A433" s="689" t="s">
        <v>3820</v>
      </c>
      <c r="B433" s="684" t="s">
        <v>1784</v>
      </c>
      <c r="C433" s="680">
        <f t="shared" si="54"/>
        <v>4567.6902399999999</v>
      </c>
    </row>
    <row r="434" spans="1:3">
      <c r="A434" s="679" t="s">
        <v>3821</v>
      </c>
      <c r="B434" s="684" t="s">
        <v>807</v>
      </c>
      <c r="C434" s="680">
        <f t="shared" si="54"/>
        <v>4567.6902399999999</v>
      </c>
    </row>
    <row r="435" spans="1:3">
      <c r="A435" s="681" t="s">
        <v>3822</v>
      </c>
      <c r="B435" s="685" t="s">
        <v>90</v>
      </c>
      <c r="C435" s="682">
        <f>'C. OBJETO DEL GASTO'!AC100</f>
        <v>4567.6902399999999</v>
      </c>
    </row>
    <row r="436" spans="1:3">
      <c r="A436" s="679" t="s">
        <v>3823</v>
      </c>
      <c r="B436" s="684" t="s">
        <v>1608</v>
      </c>
      <c r="C436" s="680">
        <f t="shared" ref="C436:C441" si="55">C437</f>
        <v>2000</v>
      </c>
    </row>
    <row r="437" spans="1:3">
      <c r="A437" s="679" t="s">
        <v>3824</v>
      </c>
      <c r="B437" s="684" t="s">
        <v>1501</v>
      </c>
      <c r="C437" s="680">
        <f t="shared" si="55"/>
        <v>2000</v>
      </c>
    </row>
    <row r="438" spans="1:3">
      <c r="A438" s="679" t="s">
        <v>3825</v>
      </c>
      <c r="B438" s="684" t="s">
        <v>1513</v>
      </c>
      <c r="C438" s="680">
        <f t="shared" si="55"/>
        <v>2000</v>
      </c>
    </row>
    <row r="439" spans="1:3">
      <c r="A439" s="679" t="s">
        <v>3826</v>
      </c>
      <c r="B439" s="684" t="s">
        <v>1503</v>
      </c>
      <c r="C439" s="680">
        <f t="shared" si="55"/>
        <v>2000</v>
      </c>
    </row>
    <row r="440" spans="1:3">
      <c r="A440" s="679" t="s">
        <v>3831</v>
      </c>
      <c r="B440" s="684" t="s">
        <v>1769</v>
      </c>
      <c r="C440" s="680">
        <f t="shared" si="55"/>
        <v>2000</v>
      </c>
    </row>
    <row r="441" spans="1:3">
      <c r="A441" s="679" t="s">
        <v>3832</v>
      </c>
      <c r="B441" s="684" t="s">
        <v>807</v>
      </c>
      <c r="C441" s="680">
        <f t="shared" si="55"/>
        <v>2000</v>
      </c>
    </row>
    <row r="442" spans="1:3">
      <c r="A442" s="681" t="s">
        <v>3833</v>
      </c>
      <c r="B442" s="685" t="s">
        <v>1608</v>
      </c>
      <c r="C442" s="682">
        <f>'C. OBJETO DEL GASTO'!AC105</f>
        <v>2000</v>
      </c>
    </row>
    <row r="443" spans="1:3" ht="27.6">
      <c r="A443" s="687" t="s">
        <v>3827</v>
      </c>
      <c r="B443" s="687" t="s">
        <v>1560</v>
      </c>
      <c r="C443" s="680">
        <f t="shared" ref="C443:C448" si="56">C444</f>
        <v>1200</v>
      </c>
    </row>
    <row r="444" spans="1:3">
      <c r="A444" s="687" t="s">
        <v>3828</v>
      </c>
      <c r="B444" s="687" t="s">
        <v>1501</v>
      </c>
      <c r="C444" s="680">
        <f t="shared" si="56"/>
        <v>1200</v>
      </c>
    </row>
    <row r="445" spans="1:3">
      <c r="A445" s="687" t="s">
        <v>3829</v>
      </c>
      <c r="B445" s="687" t="s">
        <v>1513</v>
      </c>
      <c r="C445" s="680">
        <f t="shared" si="56"/>
        <v>1200</v>
      </c>
    </row>
    <row r="446" spans="1:3">
      <c r="A446" s="687" t="s">
        <v>3830</v>
      </c>
      <c r="B446" s="687" t="s">
        <v>1503</v>
      </c>
      <c r="C446" s="680">
        <f t="shared" si="56"/>
        <v>1200</v>
      </c>
    </row>
    <row r="447" spans="1:3">
      <c r="A447" s="687" t="s">
        <v>3834</v>
      </c>
      <c r="B447" s="684" t="s">
        <v>1769</v>
      </c>
      <c r="C447" s="680">
        <f t="shared" si="56"/>
        <v>1200</v>
      </c>
    </row>
    <row r="448" spans="1:3">
      <c r="A448" s="687" t="s">
        <v>3835</v>
      </c>
      <c r="B448" s="687" t="s">
        <v>807</v>
      </c>
      <c r="C448" s="680">
        <f t="shared" si="56"/>
        <v>1200</v>
      </c>
    </row>
    <row r="449" spans="1:3" ht="27.6">
      <c r="A449" s="688" t="s">
        <v>3836</v>
      </c>
      <c r="B449" s="688" t="s">
        <v>1560</v>
      </c>
      <c r="C449" s="682">
        <f>'C. OBJETO DEL GASTO'!AC115</f>
        <v>1200</v>
      </c>
    </row>
    <row r="450" spans="1:3" ht="27.6">
      <c r="A450" s="687" t="s">
        <v>3837</v>
      </c>
      <c r="B450" s="687" t="s">
        <v>1877</v>
      </c>
      <c r="C450" s="680">
        <f t="shared" ref="C450:C455" si="57">C451</f>
        <v>300000</v>
      </c>
    </row>
    <row r="451" spans="1:3">
      <c r="A451" s="687" t="s">
        <v>3838</v>
      </c>
      <c r="B451" s="687" t="s">
        <v>1501</v>
      </c>
      <c r="C451" s="680">
        <f t="shared" si="57"/>
        <v>300000</v>
      </c>
    </row>
    <row r="452" spans="1:3">
      <c r="A452" s="687" t="s">
        <v>3839</v>
      </c>
      <c r="B452" s="687" t="s">
        <v>1878</v>
      </c>
      <c r="C452" s="680">
        <f t="shared" si="57"/>
        <v>300000</v>
      </c>
    </row>
    <row r="453" spans="1:3">
      <c r="A453" s="687" t="s">
        <v>3840</v>
      </c>
      <c r="B453" s="687" t="s">
        <v>1503</v>
      </c>
      <c r="C453" s="680">
        <f t="shared" si="57"/>
        <v>300000</v>
      </c>
    </row>
    <row r="454" spans="1:3">
      <c r="A454" s="687" t="s">
        <v>3841</v>
      </c>
      <c r="B454" s="684" t="s">
        <v>1784</v>
      </c>
      <c r="C454" s="680">
        <f t="shared" si="57"/>
        <v>300000</v>
      </c>
    </row>
    <row r="455" spans="1:3">
      <c r="A455" s="687" t="s">
        <v>3842</v>
      </c>
      <c r="B455" s="687" t="s">
        <v>807</v>
      </c>
      <c r="C455" s="680">
        <f t="shared" si="57"/>
        <v>300000</v>
      </c>
    </row>
    <row r="456" spans="1:3" ht="27.6">
      <c r="A456" s="688" t="s">
        <v>3843</v>
      </c>
      <c r="B456" s="688" t="s">
        <v>1877</v>
      </c>
      <c r="C456" s="682">
        <f>'C. OBJETO DEL GASTO'!AC503</f>
        <v>300000</v>
      </c>
    </row>
    <row r="457" spans="1:3">
      <c r="A457" s="700" t="s">
        <v>1787</v>
      </c>
      <c r="B457" s="701" t="s">
        <v>1788</v>
      </c>
      <c r="C457" s="702">
        <f>C458</f>
        <v>273445.50023999996</v>
      </c>
    </row>
    <row r="458" spans="1:3">
      <c r="A458" s="679" t="s">
        <v>1789</v>
      </c>
      <c r="B458" s="684" t="s">
        <v>1790</v>
      </c>
      <c r="C458" s="680">
        <f>C459</f>
        <v>273445.50023999996</v>
      </c>
    </row>
    <row r="459" spans="1:3">
      <c r="A459" s="679" t="s">
        <v>1791</v>
      </c>
      <c r="B459" s="684" t="s">
        <v>1499</v>
      </c>
      <c r="C459" s="680">
        <f>C460</f>
        <v>273445.50023999996</v>
      </c>
    </row>
    <row r="460" spans="1:3">
      <c r="A460" s="703" t="s">
        <v>1792</v>
      </c>
      <c r="B460" s="697" t="s">
        <v>807</v>
      </c>
      <c r="C460" s="692">
        <f>C461+C468+C475+C482+C489+C496+C503+C510</f>
        <v>273445.50023999996</v>
      </c>
    </row>
    <row r="461" spans="1:3">
      <c r="A461" s="679" t="s">
        <v>1794</v>
      </c>
      <c r="B461" s="684" t="s">
        <v>1505</v>
      </c>
      <c r="C461" s="680">
        <f t="shared" ref="C461:C466" si="58">C462</f>
        <v>180000</v>
      </c>
    </row>
    <row r="462" spans="1:3">
      <c r="A462" s="679" t="s">
        <v>1795</v>
      </c>
      <c r="B462" s="684" t="s">
        <v>1501</v>
      </c>
      <c r="C462" s="680">
        <f t="shared" si="58"/>
        <v>180000</v>
      </c>
    </row>
    <row r="463" spans="1:3">
      <c r="A463" s="679" t="s">
        <v>1796</v>
      </c>
      <c r="B463" s="684" t="s">
        <v>1502</v>
      </c>
      <c r="C463" s="680">
        <f t="shared" si="58"/>
        <v>180000</v>
      </c>
    </row>
    <row r="464" spans="1:3">
      <c r="A464" s="679" t="s">
        <v>1797</v>
      </c>
      <c r="B464" s="684" t="s">
        <v>1503</v>
      </c>
      <c r="C464" s="680">
        <f t="shared" si="58"/>
        <v>180000</v>
      </c>
    </row>
    <row r="465" spans="1:3" ht="27.6">
      <c r="A465" s="679" t="s">
        <v>1798</v>
      </c>
      <c r="B465" s="684" t="s">
        <v>1793</v>
      </c>
      <c r="C465" s="680">
        <f t="shared" si="58"/>
        <v>180000</v>
      </c>
    </row>
    <row r="466" spans="1:3">
      <c r="A466" s="679" t="s">
        <v>1799</v>
      </c>
      <c r="B466" s="684" t="s">
        <v>807</v>
      </c>
      <c r="C466" s="680">
        <f t="shared" si="58"/>
        <v>180000</v>
      </c>
    </row>
    <row r="467" spans="1:3">
      <c r="A467" s="681" t="s">
        <v>1800</v>
      </c>
      <c r="B467" s="685" t="s">
        <v>1505</v>
      </c>
      <c r="C467" s="682">
        <f>'C. OBJETO DEL GASTO'!W17</f>
        <v>180000</v>
      </c>
    </row>
    <row r="468" spans="1:3">
      <c r="A468" s="679" t="s">
        <v>1801</v>
      </c>
      <c r="B468" s="684" t="s">
        <v>1506</v>
      </c>
      <c r="C468" s="680">
        <f t="shared" ref="C468:C473" si="59">C469</f>
        <v>3750</v>
      </c>
    </row>
    <row r="469" spans="1:3">
      <c r="A469" s="679" t="s">
        <v>1802</v>
      </c>
      <c r="B469" s="684" t="s">
        <v>1501</v>
      </c>
      <c r="C469" s="680">
        <f t="shared" si="59"/>
        <v>3750</v>
      </c>
    </row>
    <row r="470" spans="1:3">
      <c r="A470" s="679" t="s">
        <v>1803</v>
      </c>
      <c r="B470" s="684" t="s">
        <v>1502</v>
      </c>
      <c r="C470" s="680">
        <f t="shared" si="59"/>
        <v>3750</v>
      </c>
    </row>
    <row r="471" spans="1:3">
      <c r="A471" s="679" t="s">
        <v>1804</v>
      </c>
      <c r="B471" s="684" t="s">
        <v>1503</v>
      </c>
      <c r="C471" s="680">
        <f t="shared" si="59"/>
        <v>3750</v>
      </c>
    </row>
    <row r="472" spans="1:3" ht="27.6">
      <c r="A472" s="679" t="s">
        <v>1805</v>
      </c>
      <c r="B472" s="684" t="s">
        <v>1806</v>
      </c>
      <c r="C472" s="680">
        <f t="shared" si="59"/>
        <v>3750</v>
      </c>
    </row>
    <row r="473" spans="1:3">
      <c r="A473" s="679" t="s">
        <v>1807</v>
      </c>
      <c r="B473" s="684" t="s">
        <v>807</v>
      </c>
      <c r="C473" s="680">
        <f t="shared" si="59"/>
        <v>3750</v>
      </c>
    </row>
    <row r="474" spans="1:3">
      <c r="A474" s="681" t="s">
        <v>1808</v>
      </c>
      <c r="B474" s="685" t="s">
        <v>1507</v>
      </c>
      <c r="C474" s="682">
        <f>'C. OBJETO DEL GASTO'!W34</f>
        <v>3750</v>
      </c>
    </row>
    <row r="475" spans="1:3">
      <c r="A475" s="679" t="s">
        <v>1809</v>
      </c>
      <c r="B475" s="684" t="s">
        <v>1508</v>
      </c>
      <c r="C475" s="680">
        <f t="shared" ref="C475:C480" si="60">C476</f>
        <v>15000</v>
      </c>
    </row>
    <row r="476" spans="1:3">
      <c r="A476" s="679" t="s">
        <v>1810</v>
      </c>
      <c r="B476" s="684" t="s">
        <v>1501</v>
      </c>
      <c r="C476" s="680">
        <f t="shared" si="60"/>
        <v>15000</v>
      </c>
    </row>
    <row r="477" spans="1:3">
      <c r="A477" s="679" t="s">
        <v>1811</v>
      </c>
      <c r="B477" s="684" t="s">
        <v>1502</v>
      </c>
      <c r="C477" s="680">
        <f t="shared" si="60"/>
        <v>15000</v>
      </c>
    </row>
    <row r="478" spans="1:3">
      <c r="A478" s="679" t="s">
        <v>1812</v>
      </c>
      <c r="B478" s="684" t="s">
        <v>1503</v>
      </c>
      <c r="C478" s="680">
        <f t="shared" si="60"/>
        <v>15000</v>
      </c>
    </row>
    <row r="479" spans="1:3" ht="27.6">
      <c r="A479" s="679" t="s">
        <v>1813</v>
      </c>
      <c r="B479" s="684" t="s">
        <v>1806</v>
      </c>
      <c r="C479" s="680">
        <f t="shared" si="60"/>
        <v>15000</v>
      </c>
    </row>
    <row r="480" spans="1:3">
      <c r="A480" s="679" t="s">
        <v>1814</v>
      </c>
      <c r="B480" s="684" t="s">
        <v>807</v>
      </c>
      <c r="C480" s="680">
        <f t="shared" si="60"/>
        <v>15000</v>
      </c>
    </row>
    <row r="481" spans="1:3">
      <c r="A481" s="681" t="s">
        <v>1815</v>
      </c>
      <c r="B481" s="685" t="s">
        <v>1509</v>
      </c>
      <c r="C481" s="682">
        <f>'C. OBJETO DEL GASTO'!W35</f>
        <v>15000</v>
      </c>
    </row>
    <row r="482" spans="1:3">
      <c r="A482" s="679" t="s">
        <v>1816</v>
      </c>
      <c r="B482" s="684" t="s">
        <v>1510</v>
      </c>
      <c r="C482" s="680">
        <f t="shared" ref="C482:C487" si="61">C483</f>
        <v>25006.560000000001</v>
      </c>
    </row>
    <row r="483" spans="1:3">
      <c r="A483" s="679" t="s">
        <v>1817</v>
      </c>
      <c r="B483" s="684" t="s">
        <v>1501</v>
      </c>
      <c r="C483" s="680">
        <f t="shared" si="61"/>
        <v>25006.560000000001</v>
      </c>
    </row>
    <row r="484" spans="1:3">
      <c r="A484" s="679" t="s">
        <v>1818</v>
      </c>
      <c r="B484" s="684" t="s">
        <v>1502</v>
      </c>
      <c r="C484" s="680">
        <f t="shared" si="61"/>
        <v>25006.560000000001</v>
      </c>
    </row>
    <row r="485" spans="1:3">
      <c r="A485" s="679" t="s">
        <v>1819</v>
      </c>
      <c r="B485" s="684" t="s">
        <v>1503</v>
      </c>
      <c r="C485" s="680">
        <f t="shared" si="61"/>
        <v>25006.560000000001</v>
      </c>
    </row>
    <row r="486" spans="1:3" ht="27.6">
      <c r="A486" s="679" t="s">
        <v>1820</v>
      </c>
      <c r="B486" s="684" t="s">
        <v>1821</v>
      </c>
      <c r="C486" s="680">
        <f t="shared" si="61"/>
        <v>25006.560000000001</v>
      </c>
    </row>
    <row r="487" spans="1:3">
      <c r="A487" s="679" t="s">
        <v>1822</v>
      </c>
      <c r="B487" s="684" t="s">
        <v>807</v>
      </c>
      <c r="C487" s="680">
        <f t="shared" si="61"/>
        <v>25006.560000000001</v>
      </c>
    </row>
    <row r="488" spans="1:3">
      <c r="A488" s="681" t="s">
        <v>1823</v>
      </c>
      <c r="B488" s="685" t="s">
        <v>1511</v>
      </c>
      <c r="C488" s="682">
        <f>'C. OBJETO DEL GASTO'!W41</f>
        <v>25006.560000000001</v>
      </c>
    </row>
    <row r="489" spans="1:3" ht="27.6">
      <c r="A489" s="679" t="s">
        <v>3707</v>
      </c>
      <c r="B489" s="684" t="s">
        <v>3032</v>
      </c>
      <c r="C489" s="680">
        <f t="shared" ref="C489:C494" si="62">C490</f>
        <v>6488.9402399999999</v>
      </c>
    </row>
    <row r="490" spans="1:3">
      <c r="A490" s="679" t="s">
        <v>3708</v>
      </c>
      <c r="B490" s="684" t="s">
        <v>1501</v>
      </c>
      <c r="C490" s="680">
        <f t="shared" si="62"/>
        <v>6488.9402399999999</v>
      </c>
    </row>
    <row r="491" spans="1:3">
      <c r="A491" s="679" t="s">
        <v>3709</v>
      </c>
      <c r="B491" s="684" t="s">
        <v>1502</v>
      </c>
      <c r="C491" s="680">
        <f t="shared" si="62"/>
        <v>6488.9402399999999</v>
      </c>
    </row>
    <row r="492" spans="1:3">
      <c r="A492" s="679" t="s">
        <v>3710</v>
      </c>
      <c r="B492" s="684" t="s">
        <v>2929</v>
      </c>
      <c r="C492" s="680">
        <f t="shared" si="62"/>
        <v>6488.9402399999999</v>
      </c>
    </row>
    <row r="493" spans="1:3" ht="27.6">
      <c r="A493" s="689" t="s">
        <v>3711</v>
      </c>
      <c r="B493" s="684" t="s">
        <v>1821</v>
      </c>
      <c r="C493" s="680">
        <f t="shared" si="62"/>
        <v>6488.9402399999999</v>
      </c>
    </row>
    <row r="494" spans="1:3">
      <c r="A494" s="679" t="s">
        <v>3712</v>
      </c>
      <c r="B494" s="684" t="s">
        <v>807</v>
      </c>
      <c r="C494" s="680">
        <f t="shared" si="62"/>
        <v>6488.9402399999999</v>
      </c>
    </row>
    <row r="495" spans="1:3">
      <c r="A495" s="681" t="s">
        <v>3713</v>
      </c>
      <c r="B495" s="685" t="s">
        <v>90</v>
      </c>
      <c r="C495" s="682">
        <f>'C. OBJETO DEL GASTO'!W100</f>
        <v>6488.9402399999999</v>
      </c>
    </row>
    <row r="496" spans="1:3">
      <c r="A496" s="679" t="s">
        <v>1824</v>
      </c>
      <c r="B496" s="684" t="s">
        <v>1608</v>
      </c>
      <c r="C496" s="680">
        <f t="shared" ref="C496:C501" si="63">C497</f>
        <v>2000</v>
      </c>
    </row>
    <row r="497" spans="1:3">
      <c r="A497" s="679" t="s">
        <v>1825</v>
      </c>
      <c r="B497" s="684" t="s">
        <v>1501</v>
      </c>
      <c r="C497" s="680">
        <f t="shared" si="63"/>
        <v>2000</v>
      </c>
    </row>
    <row r="498" spans="1:3">
      <c r="A498" s="679" t="s">
        <v>1826</v>
      </c>
      <c r="B498" s="684" t="s">
        <v>1513</v>
      </c>
      <c r="C498" s="680">
        <f t="shared" si="63"/>
        <v>2000</v>
      </c>
    </row>
    <row r="499" spans="1:3">
      <c r="A499" s="679" t="s">
        <v>1827</v>
      </c>
      <c r="B499" s="684" t="s">
        <v>1503</v>
      </c>
      <c r="C499" s="680">
        <f t="shared" si="63"/>
        <v>2000</v>
      </c>
    </row>
    <row r="500" spans="1:3">
      <c r="A500" s="679" t="s">
        <v>1828</v>
      </c>
      <c r="B500" s="684" t="s">
        <v>1829</v>
      </c>
      <c r="C500" s="680">
        <f t="shared" si="63"/>
        <v>2000</v>
      </c>
    </row>
    <row r="501" spans="1:3">
      <c r="A501" s="679" t="s">
        <v>1830</v>
      </c>
      <c r="B501" s="684" t="s">
        <v>807</v>
      </c>
      <c r="C501" s="680">
        <f t="shared" si="63"/>
        <v>2000</v>
      </c>
    </row>
    <row r="502" spans="1:3">
      <c r="A502" s="681" t="s">
        <v>1831</v>
      </c>
      <c r="B502" s="685" t="s">
        <v>1608</v>
      </c>
      <c r="C502" s="682">
        <f>'C. OBJETO DEL GASTO'!W105</f>
        <v>2000</v>
      </c>
    </row>
    <row r="503" spans="1:3" ht="27.6">
      <c r="A503" s="687" t="s">
        <v>3714</v>
      </c>
      <c r="B503" s="687" t="s">
        <v>1560</v>
      </c>
      <c r="C503" s="680">
        <f t="shared" ref="C503:C508" si="64">C504</f>
        <v>1200</v>
      </c>
    </row>
    <row r="504" spans="1:3">
      <c r="A504" s="687" t="s">
        <v>3715</v>
      </c>
      <c r="B504" s="687" t="s">
        <v>1501</v>
      </c>
      <c r="C504" s="680">
        <f t="shared" si="64"/>
        <v>1200</v>
      </c>
    </row>
    <row r="505" spans="1:3">
      <c r="A505" s="687" t="s">
        <v>3716</v>
      </c>
      <c r="B505" s="687" t="s">
        <v>1513</v>
      </c>
      <c r="C505" s="680">
        <f t="shared" si="64"/>
        <v>1200</v>
      </c>
    </row>
    <row r="506" spans="1:3">
      <c r="A506" s="687" t="s">
        <v>3717</v>
      </c>
      <c r="B506" s="687" t="s">
        <v>1503</v>
      </c>
      <c r="C506" s="680">
        <f t="shared" si="64"/>
        <v>1200</v>
      </c>
    </row>
    <row r="507" spans="1:3">
      <c r="A507" s="687" t="s">
        <v>3718</v>
      </c>
      <c r="B507" s="684" t="s">
        <v>1829</v>
      </c>
      <c r="C507" s="680">
        <f t="shared" si="64"/>
        <v>1200</v>
      </c>
    </row>
    <row r="508" spans="1:3">
      <c r="A508" s="687" t="s">
        <v>3719</v>
      </c>
      <c r="B508" s="687" t="s">
        <v>807</v>
      </c>
      <c r="C508" s="680">
        <f t="shared" si="64"/>
        <v>1200</v>
      </c>
    </row>
    <row r="509" spans="1:3" ht="27.6">
      <c r="A509" s="688" t="s">
        <v>3720</v>
      </c>
      <c r="B509" s="688" t="s">
        <v>1560</v>
      </c>
      <c r="C509" s="682">
        <f>'C. OBJETO DEL GASTO'!W115</f>
        <v>1200</v>
      </c>
    </row>
    <row r="510" spans="1:3" ht="27.6">
      <c r="A510" s="687" t="s">
        <v>3721</v>
      </c>
      <c r="B510" s="687" t="s">
        <v>2255</v>
      </c>
      <c r="C510" s="680">
        <f t="shared" ref="C510:C515" si="65">C511</f>
        <v>40000</v>
      </c>
    </row>
    <row r="511" spans="1:3">
      <c r="A511" s="687" t="s">
        <v>3722</v>
      </c>
      <c r="B511" s="687" t="s">
        <v>1501</v>
      </c>
      <c r="C511" s="680">
        <f t="shared" si="65"/>
        <v>40000</v>
      </c>
    </row>
    <row r="512" spans="1:3">
      <c r="A512" s="687" t="s">
        <v>3723</v>
      </c>
      <c r="B512" s="687" t="s">
        <v>1513</v>
      </c>
      <c r="C512" s="680">
        <f t="shared" si="65"/>
        <v>40000</v>
      </c>
    </row>
    <row r="513" spans="1:3">
      <c r="A513" s="687" t="s">
        <v>3724</v>
      </c>
      <c r="B513" s="687" t="s">
        <v>1503</v>
      </c>
      <c r="C513" s="680">
        <f t="shared" si="65"/>
        <v>40000</v>
      </c>
    </row>
    <row r="514" spans="1:3">
      <c r="A514" s="687" t="s">
        <v>3725</v>
      </c>
      <c r="B514" s="684" t="s">
        <v>1829</v>
      </c>
      <c r="C514" s="680">
        <f t="shared" si="65"/>
        <v>40000</v>
      </c>
    </row>
    <row r="515" spans="1:3">
      <c r="A515" s="687" t="s">
        <v>3726</v>
      </c>
      <c r="B515" s="687" t="s">
        <v>807</v>
      </c>
      <c r="C515" s="680">
        <f t="shared" si="65"/>
        <v>40000</v>
      </c>
    </row>
    <row r="516" spans="1:3" ht="27.6">
      <c r="A516" s="688" t="s">
        <v>3727</v>
      </c>
      <c r="B516" s="688" t="s">
        <v>2255</v>
      </c>
      <c r="C516" s="682">
        <f>'C. OBJETO DEL GASTO'!W353</f>
        <v>40000</v>
      </c>
    </row>
    <row r="517" spans="1:3">
      <c r="A517" s="700" t="s">
        <v>1834</v>
      </c>
      <c r="B517" s="701" t="s">
        <v>1835</v>
      </c>
      <c r="C517" s="702">
        <f>C518</f>
        <v>323929.91551999998</v>
      </c>
    </row>
    <row r="518" spans="1:3">
      <c r="A518" s="679" t="s">
        <v>1836</v>
      </c>
      <c r="B518" s="684" t="s">
        <v>1837</v>
      </c>
      <c r="C518" s="680">
        <f>C519</f>
        <v>323929.91551999998</v>
      </c>
    </row>
    <row r="519" spans="1:3">
      <c r="A519" s="679" t="s">
        <v>1838</v>
      </c>
      <c r="B519" s="684" t="s">
        <v>1499</v>
      </c>
      <c r="C519" s="680">
        <f>C520</f>
        <v>323929.91551999998</v>
      </c>
    </row>
    <row r="520" spans="1:3">
      <c r="A520" s="703" t="s">
        <v>1839</v>
      </c>
      <c r="B520" s="697" t="s">
        <v>807</v>
      </c>
      <c r="C520" s="692">
        <f>C521+C528++C535+C542+C549+C556+C563</f>
        <v>323929.91551999998</v>
      </c>
    </row>
    <row r="521" spans="1:3">
      <c r="A521" s="679" t="s">
        <v>1841</v>
      </c>
      <c r="B521" s="684" t="s">
        <v>1505</v>
      </c>
      <c r="C521" s="680">
        <f t="shared" ref="C521:C526" si="66">C522</f>
        <v>259200</v>
      </c>
    </row>
    <row r="522" spans="1:3">
      <c r="A522" s="679" t="s">
        <v>1842</v>
      </c>
      <c r="B522" s="684" t="s">
        <v>1501</v>
      </c>
      <c r="C522" s="680">
        <f t="shared" si="66"/>
        <v>259200</v>
      </c>
    </row>
    <row r="523" spans="1:3">
      <c r="A523" s="679" t="s">
        <v>1843</v>
      </c>
      <c r="B523" s="684" t="s">
        <v>1502</v>
      </c>
      <c r="C523" s="680">
        <f t="shared" si="66"/>
        <v>259200</v>
      </c>
    </row>
    <row r="524" spans="1:3">
      <c r="A524" s="679" t="s">
        <v>1844</v>
      </c>
      <c r="B524" s="684" t="s">
        <v>1503</v>
      </c>
      <c r="C524" s="680">
        <f t="shared" si="66"/>
        <v>259200</v>
      </c>
    </row>
    <row r="525" spans="1:3" ht="27.6">
      <c r="A525" s="679" t="s">
        <v>1845</v>
      </c>
      <c r="B525" s="684" t="s">
        <v>1840</v>
      </c>
      <c r="C525" s="680">
        <f t="shared" si="66"/>
        <v>259200</v>
      </c>
    </row>
    <row r="526" spans="1:3">
      <c r="A526" s="679" t="s">
        <v>1846</v>
      </c>
      <c r="B526" s="684" t="s">
        <v>807</v>
      </c>
      <c r="C526" s="680">
        <f t="shared" si="66"/>
        <v>259200</v>
      </c>
    </row>
    <row r="527" spans="1:3">
      <c r="A527" s="681" t="s">
        <v>1847</v>
      </c>
      <c r="B527" s="685" t="s">
        <v>1505</v>
      </c>
      <c r="C527" s="682">
        <f>'C. OBJETO DEL GASTO'!V17</f>
        <v>259200</v>
      </c>
    </row>
    <row r="528" spans="1:3">
      <c r="A528" s="679" t="s">
        <v>1848</v>
      </c>
      <c r="B528" s="684" t="s">
        <v>1506</v>
      </c>
      <c r="C528" s="680">
        <f t="shared" ref="C528:C533" si="67">C529</f>
        <v>5400</v>
      </c>
    </row>
    <row r="529" spans="1:3">
      <c r="A529" s="679" t="s">
        <v>1849</v>
      </c>
      <c r="B529" s="684" t="s">
        <v>1501</v>
      </c>
      <c r="C529" s="680">
        <f t="shared" si="67"/>
        <v>5400</v>
      </c>
    </row>
    <row r="530" spans="1:3">
      <c r="A530" s="679" t="s">
        <v>1850</v>
      </c>
      <c r="B530" s="684" t="s">
        <v>1502</v>
      </c>
      <c r="C530" s="680">
        <f t="shared" si="67"/>
        <v>5400</v>
      </c>
    </row>
    <row r="531" spans="1:3">
      <c r="A531" s="679" t="s">
        <v>1851</v>
      </c>
      <c r="B531" s="684" t="s">
        <v>1503</v>
      </c>
      <c r="C531" s="680">
        <f t="shared" si="67"/>
        <v>5400</v>
      </c>
    </row>
    <row r="532" spans="1:3">
      <c r="A532" s="679" t="s">
        <v>1852</v>
      </c>
      <c r="B532" s="684" t="s">
        <v>1853</v>
      </c>
      <c r="C532" s="680">
        <f t="shared" si="67"/>
        <v>5400</v>
      </c>
    </row>
    <row r="533" spans="1:3">
      <c r="A533" s="679" t="s">
        <v>1854</v>
      </c>
      <c r="B533" s="684" t="s">
        <v>807</v>
      </c>
      <c r="C533" s="680">
        <f t="shared" si="67"/>
        <v>5400</v>
      </c>
    </row>
    <row r="534" spans="1:3">
      <c r="A534" s="681" t="s">
        <v>1855</v>
      </c>
      <c r="B534" s="685" t="s">
        <v>1507</v>
      </c>
      <c r="C534" s="682">
        <f>'C. OBJETO DEL GASTO'!V34</f>
        <v>5400</v>
      </c>
    </row>
    <row r="535" spans="1:3">
      <c r="A535" s="679" t="s">
        <v>1856</v>
      </c>
      <c r="B535" s="684" t="s">
        <v>1508</v>
      </c>
      <c r="C535" s="680">
        <f t="shared" ref="C535:C540" si="68">C536</f>
        <v>21600</v>
      </c>
    </row>
    <row r="536" spans="1:3">
      <c r="A536" s="679" t="s">
        <v>1857</v>
      </c>
      <c r="B536" s="684" t="s">
        <v>1501</v>
      </c>
      <c r="C536" s="680">
        <f t="shared" si="68"/>
        <v>21600</v>
      </c>
    </row>
    <row r="537" spans="1:3">
      <c r="A537" s="679" t="s">
        <v>1858</v>
      </c>
      <c r="B537" s="684" t="s">
        <v>1502</v>
      </c>
      <c r="C537" s="680">
        <f t="shared" si="68"/>
        <v>21600</v>
      </c>
    </row>
    <row r="538" spans="1:3">
      <c r="A538" s="679" t="s">
        <v>1859</v>
      </c>
      <c r="B538" s="684" t="s">
        <v>1503</v>
      </c>
      <c r="C538" s="680">
        <f t="shared" si="68"/>
        <v>21600</v>
      </c>
    </row>
    <row r="539" spans="1:3">
      <c r="A539" s="679" t="s">
        <v>1860</v>
      </c>
      <c r="B539" s="684" t="s">
        <v>1853</v>
      </c>
      <c r="C539" s="680">
        <f t="shared" si="68"/>
        <v>21600</v>
      </c>
    </row>
    <row r="540" spans="1:3">
      <c r="A540" s="679" t="s">
        <v>1861</v>
      </c>
      <c r="B540" s="684" t="s">
        <v>807</v>
      </c>
      <c r="C540" s="680">
        <f t="shared" si="68"/>
        <v>21600</v>
      </c>
    </row>
    <row r="541" spans="1:3">
      <c r="A541" s="681" t="s">
        <v>1862</v>
      </c>
      <c r="B541" s="685" t="s">
        <v>1509</v>
      </c>
      <c r="C541" s="682">
        <f>'C. OBJETO DEL GASTO'!V35</f>
        <v>21600</v>
      </c>
    </row>
    <row r="542" spans="1:3">
      <c r="A542" s="679" t="s">
        <v>1863</v>
      </c>
      <c r="B542" s="684" t="s">
        <v>1510</v>
      </c>
      <c r="C542" s="680">
        <f t="shared" ref="C542:C547" si="69">C543</f>
        <v>25490.880000000001</v>
      </c>
    </row>
    <row r="543" spans="1:3">
      <c r="A543" s="679" t="s">
        <v>1864</v>
      </c>
      <c r="B543" s="684" t="s">
        <v>1501</v>
      </c>
      <c r="C543" s="680">
        <f t="shared" si="69"/>
        <v>25490.880000000001</v>
      </c>
    </row>
    <row r="544" spans="1:3">
      <c r="A544" s="679" t="s">
        <v>1865</v>
      </c>
      <c r="B544" s="684" t="s">
        <v>1502</v>
      </c>
      <c r="C544" s="680">
        <f t="shared" si="69"/>
        <v>25490.880000000001</v>
      </c>
    </row>
    <row r="545" spans="1:3">
      <c r="A545" s="679" t="s">
        <v>1866</v>
      </c>
      <c r="B545" s="684" t="s">
        <v>1503</v>
      </c>
      <c r="C545" s="680">
        <f t="shared" si="69"/>
        <v>25490.880000000001</v>
      </c>
    </row>
    <row r="546" spans="1:3" ht="27.6">
      <c r="A546" s="679" t="s">
        <v>1867</v>
      </c>
      <c r="B546" s="684" t="s">
        <v>1840</v>
      </c>
      <c r="C546" s="680">
        <f t="shared" si="69"/>
        <v>25490.880000000001</v>
      </c>
    </row>
    <row r="547" spans="1:3">
      <c r="A547" s="679" t="s">
        <v>1868</v>
      </c>
      <c r="B547" s="684" t="s">
        <v>807</v>
      </c>
      <c r="C547" s="680">
        <f t="shared" si="69"/>
        <v>25490.880000000001</v>
      </c>
    </row>
    <row r="548" spans="1:3">
      <c r="A548" s="681" t="s">
        <v>1869</v>
      </c>
      <c r="B548" s="685" t="s">
        <v>1511</v>
      </c>
      <c r="C548" s="682">
        <f>'C. OBJETO DEL GASTO'!V41</f>
        <v>25490.880000000001</v>
      </c>
    </row>
    <row r="549" spans="1:3" ht="27.6">
      <c r="A549" s="679" t="s">
        <v>3693</v>
      </c>
      <c r="B549" s="684" t="s">
        <v>3032</v>
      </c>
      <c r="C549" s="680">
        <f t="shared" ref="C549:C554" si="70">C550</f>
        <v>9039.0355200000013</v>
      </c>
    </row>
    <row r="550" spans="1:3">
      <c r="A550" s="679" t="s">
        <v>3694</v>
      </c>
      <c r="B550" s="684" t="s">
        <v>1501</v>
      </c>
      <c r="C550" s="680">
        <f t="shared" si="70"/>
        <v>9039.0355200000013</v>
      </c>
    </row>
    <row r="551" spans="1:3">
      <c r="A551" s="679" t="s">
        <v>3695</v>
      </c>
      <c r="B551" s="684" t="s">
        <v>1502</v>
      </c>
      <c r="C551" s="680">
        <f t="shared" si="70"/>
        <v>9039.0355200000013</v>
      </c>
    </row>
    <row r="552" spans="1:3">
      <c r="A552" s="679" t="s">
        <v>3696</v>
      </c>
      <c r="B552" s="684" t="s">
        <v>2929</v>
      </c>
      <c r="C552" s="680">
        <f t="shared" si="70"/>
        <v>9039.0355200000013</v>
      </c>
    </row>
    <row r="553" spans="1:3" ht="27.6">
      <c r="A553" s="689" t="s">
        <v>3697</v>
      </c>
      <c r="B553" s="684" t="s">
        <v>1840</v>
      </c>
      <c r="C553" s="680">
        <f t="shared" si="70"/>
        <v>9039.0355200000013</v>
      </c>
    </row>
    <row r="554" spans="1:3">
      <c r="A554" s="679" t="s">
        <v>3698</v>
      </c>
      <c r="B554" s="684" t="s">
        <v>807</v>
      </c>
      <c r="C554" s="680">
        <f t="shared" si="70"/>
        <v>9039.0355200000013</v>
      </c>
    </row>
    <row r="555" spans="1:3">
      <c r="A555" s="681" t="s">
        <v>3699</v>
      </c>
      <c r="B555" s="685" t="s">
        <v>90</v>
      </c>
      <c r="C555" s="682">
        <f>'C. OBJETO DEL GASTO'!V100</f>
        <v>9039.0355200000013</v>
      </c>
    </row>
    <row r="556" spans="1:3">
      <c r="A556" s="679" t="s">
        <v>1870</v>
      </c>
      <c r="B556" s="684" t="s">
        <v>1608</v>
      </c>
      <c r="C556" s="680">
        <f t="shared" ref="C556:C561" si="71">C557</f>
        <v>2000</v>
      </c>
    </row>
    <row r="557" spans="1:3">
      <c r="A557" s="679" t="s">
        <v>1871</v>
      </c>
      <c r="B557" s="684" t="s">
        <v>1501</v>
      </c>
      <c r="C557" s="680">
        <f t="shared" si="71"/>
        <v>2000</v>
      </c>
    </row>
    <row r="558" spans="1:3">
      <c r="A558" s="679" t="s">
        <v>1872</v>
      </c>
      <c r="B558" s="684" t="s">
        <v>1513</v>
      </c>
      <c r="C558" s="680">
        <f t="shared" si="71"/>
        <v>2000</v>
      </c>
    </row>
    <row r="559" spans="1:3">
      <c r="A559" s="679" t="s">
        <v>1873</v>
      </c>
      <c r="B559" s="684" t="s">
        <v>1503</v>
      </c>
      <c r="C559" s="680">
        <f t="shared" si="71"/>
        <v>2000</v>
      </c>
    </row>
    <row r="560" spans="1:3">
      <c r="A560" s="679" t="s">
        <v>1874</v>
      </c>
      <c r="B560" s="684" t="s">
        <v>1853</v>
      </c>
      <c r="C560" s="680">
        <f t="shared" si="71"/>
        <v>2000</v>
      </c>
    </row>
    <row r="561" spans="1:3">
      <c r="A561" s="679" t="s">
        <v>1875</v>
      </c>
      <c r="B561" s="684" t="s">
        <v>807</v>
      </c>
      <c r="C561" s="680">
        <f t="shared" si="71"/>
        <v>2000</v>
      </c>
    </row>
    <row r="562" spans="1:3">
      <c r="A562" s="681" t="s">
        <v>1876</v>
      </c>
      <c r="B562" s="685" t="s">
        <v>1608</v>
      </c>
      <c r="C562" s="682">
        <f>'C. OBJETO DEL GASTO'!V105</f>
        <v>2000</v>
      </c>
    </row>
    <row r="563" spans="1:3" ht="27.6">
      <c r="A563" s="687" t="s">
        <v>3700</v>
      </c>
      <c r="B563" s="687" t="s">
        <v>1560</v>
      </c>
      <c r="C563" s="680">
        <f t="shared" ref="C563:C568" si="72">C564</f>
        <v>1200</v>
      </c>
    </row>
    <row r="564" spans="1:3">
      <c r="A564" s="687" t="s">
        <v>3701</v>
      </c>
      <c r="B564" s="687" t="s">
        <v>1501</v>
      </c>
      <c r="C564" s="680">
        <f t="shared" si="72"/>
        <v>1200</v>
      </c>
    </row>
    <row r="565" spans="1:3">
      <c r="A565" s="687" t="s">
        <v>3702</v>
      </c>
      <c r="B565" s="687" t="s">
        <v>1513</v>
      </c>
      <c r="C565" s="680">
        <f t="shared" si="72"/>
        <v>1200</v>
      </c>
    </row>
    <row r="566" spans="1:3">
      <c r="A566" s="687" t="s">
        <v>3703</v>
      </c>
      <c r="B566" s="687" t="s">
        <v>1503</v>
      </c>
      <c r="C566" s="680">
        <f t="shared" si="72"/>
        <v>1200</v>
      </c>
    </row>
    <row r="567" spans="1:3">
      <c r="A567" s="687" t="s">
        <v>3704</v>
      </c>
      <c r="B567" s="684" t="s">
        <v>1853</v>
      </c>
      <c r="C567" s="680">
        <f t="shared" si="72"/>
        <v>1200</v>
      </c>
    </row>
    <row r="568" spans="1:3">
      <c r="A568" s="687" t="s">
        <v>3705</v>
      </c>
      <c r="B568" s="687" t="s">
        <v>807</v>
      </c>
      <c r="C568" s="680">
        <f t="shared" si="72"/>
        <v>1200</v>
      </c>
    </row>
    <row r="569" spans="1:3" ht="27.6">
      <c r="A569" s="688" t="s">
        <v>3706</v>
      </c>
      <c r="B569" s="688" t="s">
        <v>1560</v>
      </c>
      <c r="C569" s="682">
        <f>'C. OBJETO DEL GASTO'!V115</f>
        <v>1200</v>
      </c>
    </row>
    <row r="570" spans="1:3">
      <c r="A570" s="700" t="s">
        <v>1879</v>
      </c>
      <c r="B570" s="701" t="s">
        <v>1880</v>
      </c>
      <c r="C570" s="702">
        <f>C571</f>
        <v>2151565.0108449999</v>
      </c>
    </row>
    <row r="571" spans="1:3">
      <c r="A571" s="679" t="s">
        <v>1881</v>
      </c>
      <c r="B571" s="684" t="s">
        <v>1275</v>
      </c>
      <c r="C571" s="680">
        <f>C572</f>
        <v>2151565.0108449999</v>
      </c>
    </row>
    <row r="572" spans="1:3">
      <c r="A572" s="679" t="s">
        <v>1882</v>
      </c>
      <c r="B572" s="684" t="s">
        <v>1499</v>
      </c>
      <c r="C572" s="680">
        <f>C573</f>
        <v>2151565.0108449999</v>
      </c>
    </row>
    <row r="573" spans="1:3">
      <c r="A573" s="703" t="s">
        <v>1883</v>
      </c>
      <c r="B573" s="697" t="s">
        <v>807</v>
      </c>
      <c r="C573" s="692">
        <f>C574+C581+C588+C595+C602+C609+C616+C624+C631+C638+C645+C652+C660+C667+C674+C681</f>
        <v>2151565.0108449999</v>
      </c>
    </row>
    <row r="574" spans="1:3">
      <c r="A574" s="679" t="s">
        <v>1884</v>
      </c>
      <c r="B574" s="684" t="s">
        <v>1500</v>
      </c>
      <c r="C574" s="680">
        <f t="shared" ref="C574:C579" si="73">C575</f>
        <v>162598.32</v>
      </c>
    </row>
    <row r="575" spans="1:3">
      <c r="A575" s="679" t="s">
        <v>1885</v>
      </c>
      <c r="B575" s="684" t="s">
        <v>1501</v>
      </c>
      <c r="C575" s="680">
        <f t="shared" si="73"/>
        <v>162598.32</v>
      </c>
    </row>
    <row r="576" spans="1:3">
      <c r="A576" s="679" t="s">
        <v>1886</v>
      </c>
      <c r="B576" s="684" t="s">
        <v>1502</v>
      </c>
      <c r="C576" s="680">
        <f t="shared" si="73"/>
        <v>162598.32</v>
      </c>
    </row>
    <row r="577" spans="1:3">
      <c r="A577" s="679" t="s">
        <v>1887</v>
      </c>
      <c r="B577" s="684" t="s">
        <v>1503</v>
      </c>
      <c r="C577" s="680">
        <f t="shared" si="73"/>
        <v>162598.32</v>
      </c>
    </row>
    <row r="578" spans="1:3">
      <c r="A578" s="679" t="s">
        <v>1888</v>
      </c>
      <c r="B578" s="684" t="s">
        <v>1889</v>
      </c>
      <c r="C578" s="680">
        <f t="shared" si="73"/>
        <v>162598.32</v>
      </c>
    </row>
    <row r="579" spans="1:3">
      <c r="A579" s="679" t="s">
        <v>1890</v>
      </c>
      <c r="B579" s="684" t="s">
        <v>807</v>
      </c>
      <c r="C579" s="680">
        <f t="shared" si="73"/>
        <v>162598.32</v>
      </c>
    </row>
    <row r="580" spans="1:3">
      <c r="A580" s="681" t="s">
        <v>1891</v>
      </c>
      <c r="B580" s="685" t="s">
        <v>1504</v>
      </c>
      <c r="C580" s="682">
        <f>'C. OBJETO DEL GASTO'!R16</f>
        <v>162598.32</v>
      </c>
    </row>
    <row r="581" spans="1:3">
      <c r="A581" s="679" t="s">
        <v>1892</v>
      </c>
      <c r="B581" s="684" t="s">
        <v>1505</v>
      </c>
      <c r="C581" s="680">
        <f t="shared" ref="C581:C586" si="74">C582</f>
        <v>813600</v>
      </c>
    </row>
    <row r="582" spans="1:3">
      <c r="A582" s="679" t="s">
        <v>1893</v>
      </c>
      <c r="B582" s="684" t="s">
        <v>1501</v>
      </c>
      <c r="C582" s="680">
        <f t="shared" si="74"/>
        <v>813600</v>
      </c>
    </row>
    <row r="583" spans="1:3">
      <c r="A583" s="679" t="s">
        <v>1894</v>
      </c>
      <c r="B583" s="684" t="s">
        <v>1502</v>
      </c>
      <c r="C583" s="680">
        <f t="shared" si="74"/>
        <v>813600</v>
      </c>
    </row>
    <row r="584" spans="1:3">
      <c r="A584" s="679" t="s">
        <v>1895</v>
      </c>
      <c r="B584" s="684" t="s">
        <v>1503</v>
      </c>
      <c r="C584" s="680">
        <f t="shared" si="74"/>
        <v>813600</v>
      </c>
    </row>
    <row r="585" spans="1:3">
      <c r="A585" s="679" t="s">
        <v>1896</v>
      </c>
      <c r="B585" s="684" t="s">
        <v>1889</v>
      </c>
      <c r="C585" s="680">
        <f t="shared" si="74"/>
        <v>813600</v>
      </c>
    </row>
    <row r="586" spans="1:3">
      <c r="A586" s="679" t="s">
        <v>1897</v>
      </c>
      <c r="B586" s="684" t="s">
        <v>807</v>
      </c>
      <c r="C586" s="680">
        <f t="shared" si="74"/>
        <v>813600</v>
      </c>
    </row>
    <row r="587" spans="1:3">
      <c r="A587" s="681" t="s">
        <v>1898</v>
      </c>
      <c r="B587" s="685" t="s">
        <v>1505</v>
      </c>
      <c r="C587" s="682">
        <f>'C. OBJETO DEL GASTO'!R17</f>
        <v>813600</v>
      </c>
    </row>
    <row r="588" spans="1:3">
      <c r="A588" s="679" t="s">
        <v>1899</v>
      </c>
      <c r="B588" s="684" t="s">
        <v>1506</v>
      </c>
      <c r="C588" s="680">
        <f t="shared" ref="C588:C593" si="75">C589</f>
        <v>20337.464999999997</v>
      </c>
    </row>
    <row r="589" spans="1:3">
      <c r="A589" s="679" t="s">
        <v>1900</v>
      </c>
      <c r="B589" s="684" t="s">
        <v>1501</v>
      </c>
      <c r="C589" s="680">
        <f t="shared" si="75"/>
        <v>20337.464999999997</v>
      </c>
    </row>
    <row r="590" spans="1:3">
      <c r="A590" s="679" t="s">
        <v>1901</v>
      </c>
      <c r="B590" s="684" t="s">
        <v>1502</v>
      </c>
      <c r="C590" s="680">
        <f t="shared" si="75"/>
        <v>20337.464999999997</v>
      </c>
    </row>
    <row r="591" spans="1:3">
      <c r="A591" s="679" t="s">
        <v>1902</v>
      </c>
      <c r="B591" s="684" t="s">
        <v>1503</v>
      </c>
      <c r="C591" s="680">
        <f t="shared" si="75"/>
        <v>20337.464999999997</v>
      </c>
    </row>
    <row r="592" spans="1:3">
      <c r="A592" s="679" t="s">
        <v>1903</v>
      </c>
      <c r="B592" s="684" t="s">
        <v>1904</v>
      </c>
      <c r="C592" s="680">
        <f t="shared" si="75"/>
        <v>20337.464999999997</v>
      </c>
    </row>
    <row r="593" spans="1:3">
      <c r="A593" s="679" t="s">
        <v>1905</v>
      </c>
      <c r="B593" s="684" t="s">
        <v>807</v>
      </c>
      <c r="C593" s="680">
        <f t="shared" si="75"/>
        <v>20337.464999999997</v>
      </c>
    </row>
    <row r="594" spans="1:3">
      <c r="A594" s="681" t="s">
        <v>1906</v>
      </c>
      <c r="B594" s="685" t="s">
        <v>1507</v>
      </c>
      <c r="C594" s="682">
        <f>'C. OBJETO DEL GASTO'!R34</f>
        <v>20337.464999999997</v>
      </c>
    </row>
    <row r="595" spans="1:3">
      <c r="A595" s="679" t="s">
        <v>1907</v>
      </c>
      <c r="B595" s="684" t="s">
        <v>1508</v>
      </c>
      <c r="C595" s="680">
        <f t="shared" ref="C595:C600" si="76">C596</f>
        <v>108449.58</v>
      </c>
    </row>
    <row r="596" spans="1:3">
      <c r="A596" s="679" t="s">
        <v>1908</v>
      </c>
      <c r="B596" s="684" t="s">
        <v>1501</v>
      </c>
      <c r="C596" s="680">
        <f t="shared" si="76"/>
        <v>108449.58</v>
      </c>
    </row>
    <row r="597" spans="1:3">
      <c r="A597" s="679" t="s">
        <v>1909</v>
      </c>
      <c r="B597" s="684" t="s">
        <v>1502</v>
      </c>
      <c r="C597" s="680">
        <f t="shared" si="76"/>
        <v>108449.58</v>
      </c>
    </row>
    <row r="598" spans="1:3">
      <c r="A598" s="679" t="s">
        <v>1910</v>
      </c>
      <c r="B598" s="684" t="s">
        <v>1503</v>
      </c>
      <c r="C598" s="680">
        <f t="shared" si="76"/>
        <v>108449.58</v>
      </c>
    </row>
    <row r="599" spans="1:3">
      <c r="A599" s="679" t="s">
        <v>1911</v>
      </c>
      <c r="B599" s="684" t="s">
        <v>1904</v>
      </c>
      <c r="C599" s="680">
        <f t="shared" si="76"/>
        <v>108449.58</v>
      </c>
    </row>
    <row r="600" spans="1:3">
      <c r="A600" s="679" t="s">
        <v>1912</v>
      </c>
      <c r="B600" s="684" t="s">
        <v>807</v>
      </c>
      <c r="C600" s="680">
        <f t="shared" si="76"/>
        <v>108449.58</v>
      </c>
    </row>
    <row r="601" spans="1:3">
      <c r="A601" s="681" t="s">
        <v>1913</v>
      </c>
      <c r="B601" s="685" t="s">
        <v>1509</v>
      </c>
      <c r="C601" s="682">
        <f>'C. OBJETO DEL GASTO'!R35</f>
        <v>108449.58</v>
      </c>
    </row>
    <row r="602" spans="1:3">
      <c r="A602" s="679" t="s">
        <v>1914</v>
      </c>
      <c r="B602" s="684" t="s">
        <v>1510</v>
      </c>
      <c r="C602" s="680">
        <f t="shared" ref="C602:C607" si="77">C603</f>
        <v>207192.24000000002</v>
      </c>
    </row>
    <row r="603" spans="1:3">
      <c r="A603" s="679" t="s">
        <v>1915</v>
      </c>
      <c r="B603" s="684" t="s">
        <v>1501</v>
      </c>
      <c r="C603" s="680">
        <f t="shared" si="77"/>
        <v>207192.24000000002</v>
      </c>
    </row>
    <row r="604" spans="1:3">
      <c r="A604" s="679" t="s">
        <v>1916</v>
      </c>
      <c r="B604" s="684" t="s">
        <v>1502</v>
      </c>
      <c r="C604" s="680">
        <f t="shared" si="77"/>
        <v>207192.24000000002</v>
      </c>
    </row>
    <row r="605" spans="1:3">
      <c r="A605" s="679" t="s">
        <v>1917</v>
      </c>
      <c r="B605" s="684" t="s">
        <v>1503</v>
      </c>
      <c r="C605" s="680">
        <f t="shared" si="77"/>
        <v>207192.24000000002</v>
      </c>
    </row>
    <row r="606" spans="1:3" ht="27.6">
      <c r="A606" s="679" t="s">
        <v>1918</v>
      </c>
      <c r="B606" s="684" t="s">
        <v>1919</v>
      </c>
      <c r="C606" s="680">
        <f t="shared" si="77"/>
        <v>207192.24000000002</v>
      </c>
    </row>
    <row r="607" spans="1:3">
      <c r="A607" s="679" t="s">
        <v>1920</v>
      </c>
      <c r="B607" s="684" t="s">
        <v>807</v>
      </c>
      <c r="C607" s="680">
        <f t="shared" si="77"/>
        <v>207192.24000000002</v>
      </c>
    </row>
    <row r="608" spans="1:3">
      <c r="A608" s="681" t="s">
        <v>1921</v>
      </c>
      <c r="B608" s="685" t="s">
        <v>1511</v>
      </c>
      <c r="C608" s="682">
        <f>'C. OBJETO DEL GASTO'!R41</f>
        <v>207192.24000000002</v>
      </c>
    </row>
    <row r="609" spans="1:3">
      <c r="A609" s="687" t="s">
        <v>3514</v>
      </c>
      <c r="B609" s="687" t="s">
        <v>2560</v>
      </c>
      <c r="C609" s="680">
        <f t="shared" ref="C609:C614" si="78">C610</f>
        <v>39486.255300000004</v>
      </c>
    </row>
    <row r="610" spans="1:3">
      <c r="A610" s="687" t="s">
        <v>3515</v>
      </c>
      <c r="B610" s="687" t="s">
        <v>1501</v>
      </c>
      <c r="C610" s="680">
        <f t="shared" si="78"/>
        <v>39486.255300000004</v>
      </c>
    </row>
    <row r="611" spans="1:3">
      <c r="A611" s="687" t="s">
        <v>3516</v>
      </c>
      <c r="B611" s="687" t="s">
        <v>1502</v>
      </c>
      <c r="C611" s="680">
        <f t="shared" si="78"/>
        <v>39486.255300000004</v>
      </c>
    </row>
    <row r="612" spans="1:3">
      <c r="A612" s="687" t="s">
        <v>3517</v>
      </c>
      <c r="B612" s="687" t="s">
        <v>1503</v>
      </c>
      <c r="C612" s="680">
        <f t="shared" si="78"/>
        <v>39486.255300000004</v>
      </c>
    </row>
    <row r="613" spans="1:3" ht="27.6">
      <c r="A613" s="687" t="s">
        <v>3518</v>
      </c>
      <c r="B613" s="684" t="s">
        <v>1919</v>
      </c>
      <c r="C613" s="680">
        <f t="shared" si="78"/>
        <v>39486.255300000004</v>
      </c>
    </row>
    <row r="614" spans="1:3">
      <c r="A614" s="687" t="s">
        <v>3519</v>
      </c>
      <c r="B614" s="684" t="s">
        <v>807</v>
      </c>
      <c r="C614" s="680">
        <f t="shared" si="78"/>
        <v>39486.255300000004</v>
      </c>
    </row>
    <row r="615" spans="1:3">
      <c r="A615" s="688" t="s">
        <v>3520</v>
      </c>
      <c r="B615" s="688" t="s">
        <v>2562</v>
      </c>
      <c r="C615" s="682">
        <f>'C. OBJETO DEL GASTO'!R57</f>
        <v>39486.255300000004</v>
      </c>
    </row>
    <row r="616" spans="1:3">
      <c r="A616" s="687" t="s">
        <v>3521</v>
      </c>
      <c r="B616" s="687" t="s">
        <v>3128</v>
      </c>
      <c r="C616" s="680">
        <f>C617</f>
        <v>12000</v>
      </c>
    </row>
    <row r="617" spans="1:3">
      <c r="A617" s="687" t="s">
        <v>3522</v>
      </c>
      <c r="B617" s="687" t="s">
        <v>1501</v>
      </c>
      <c r="C617" s="680">
        <f>C618</f>
        <v>12000</v>
      </c>
    </row>
    <row r="618" spans="1:3">
      <c r="A618" s="687" t="s">
        <v>3523</v>
      </c>
      <c r="B618" s="687" t="s">
        <v>1502</v>
      </c>
      <c r="C618" s="680">
        <f>C619</f>
        <v>12000</v>
      </c>
    </row>
    <row r="619" spans="1:3">
      <c r="A619" s="687" t="s">
        <v>3524</v>
      </c>
      <c r="B619" s="687" t="s">
        <v>2929</v>
      </c>
      <c r="C619" s="680">
        <f>C620</f>
        <v>12000</v>
      </c>
    </row>
    <row r="620" spans="1:3" ht="27.6">
      <c r="A620" s="687" t="s">
        <v>3525</v>
      </c>
      <c r="B620" s="684" t="s">
        <v>1919</v>
      </c>
      <c r="C620" s="680">
        <f>C621</f>
        <v>12000</v>
      </c>
    </row>
    <row r="621" spans="1:3">
      <c r="A621" s="687" t="s">
        <v>3526</v>
      </c>
      <c r="B621" s="687" t="s">
        <v>807</v>
      </c>
      <c r="C621" s="680">
        <f>SUBTOTAL(9,C622:C623)</f>
        <v>12000</v>
      </c>
    </row>
    <row r="622" spans="1:3">
      <c r="A622" s="688" t="s">
        <v>3527</v>
      </c>
      <c r="B622" s="688" t="s">
        <v>3132</v>
      </c>
      <c r="C622" s="682">
        <f>'C. OBJETO DEL GASTO'!R87</f>
        <v>6000</v>
      </c>
    </row>
    <row r="623" spans="1:3">
      <c r="A623" s="688" t="s">
        <v>3528</v>
      </c>
      <c r="B623" s="688" t="s">
        <v>3133</v>
      </c>
      <c r="C623" s="682">
        <f>'C. OBJETO DEL GASTO'!R86</f>
        <v>6000</v>
      </c>
    </row>
    <row r="624" spans="1:3" ht="27.6">
      <c r="A624" s="679" t="s">
        <v>3529</v>
      </c>
      <c r="B624" s="684" t="s">
        <v>3032</v>
      </c>
      <c r="C624" s="680">
        <f t="shared" ref="C624:C629" si="79">C625</f>
        <v>38401.150545000004</v>
      </c>
    </row>
    <row r="625" spans="1:3">
      <c r="A625" s="679" t="s">
        <v>3530</v>
      </c>
      <c r="B625" s="684" t="s">
        <v>1501</v>
      </c>
      <c r="C625" s="680">
        <f t="shared" si="79"/>
        <v>38401.150545000004</v>
      </c>
    </row>
    <row r="626" spans="1:3">
      <c r="A626" s="679" t="s">
        <v>3531</v>
      </c>
      <c r="B626" s="684" t="s">
        <v>1502</v>
      </c>
      <c r="C626" s="680">
        <f t="shared" si="79"/>
        <v>38401.150545000004</v>
      </c>
    </row>
    <row r="627" spans="1:3">
      <c r="A627" s="679" t="s">
        <v>3532</v>
      </c>
      <c r="B627" s="684" t="s">
        <v>2929</v>
      </c>
      <c r="C627" s="680">
        <f t="shared" si="79"/>
        <v>38401.150545000004</v>
      </c>
    </row>
    <row r="628" spans="1:3" ht="27.6">
      <c r="A628" s="689" t="s">
        <v>3533</v>
      </c>
      <c r="B628" s="684" t="s">
        <v>1919</v>
      </c>
      <c r="C628" s="680">
        <f t="shared" si="79"/>
        <v>38401.150545000004</v>
      </c>
    </row>
    <row r="629" spans="1:3">
      <c r="A629" s="679" t="s">
        <v>3534</v>
      </c>
      <c r="B629" s="684" t="s">
        <v>807</v>
      </c>
      <c r="C629" s="680">
        <f t="shared" si="79"/>
        <v>38401.150545000004</v>
      </c>
    </row>
    <row r="630" spans="1:3">
      <c r="A630" s="681" t="s">
        <v>3535</v>
      </c>
      <c r="B630" s="685" t="s">
        <v>90</v>
      </c>
      <c r="C630" s="682">
        <f>'C. OBJETO DEL GASTO'!R100</f>
        <v>38401.150545000004</v>
      </c>
    </row>
    <row r="631" spans="1:3">
      <c r="A631" s="687" t="s">
        <v>3536</v>
      </c>
      <c r="B631" s="687" t="s">
        <v>1608</v>
      </c>
      <c r="C631" s="680">
        <f t="shared" ref="C631:C636" si="80">C632</f>
        <v>2000</v>
      </c>
    </row>
    <row r="632" spans="1:3">
      <c r="A632" s="687" t="s">
        <v>3537</v>
      </c>
      <c r="B632" s="687" t="s">
        <v>1501</v>
      </c>
      <c r="C632" s="680">
        <f t="shared" si="80"/>
        <v>2000</v>
      </c>
    </row>
    <row r="633" spans="1:3">
      <c r="A633" s="687" t="s">
        <v>3538</v>
      </c>
      <c r="B633" s="687" t="s">
        <v>1513</v>
      </c>
      <c r="C633" s="680">
        <f t="shared" si="80"/>
        <v>2000</v>
      </c>
    </row>
    <row r="634" spans="1:3">
      <c r="A634" s="687" t="s">
        <v>3539</v>
      </c>
      <c r="B634" s="687" t="s">
        <v>1503</v>
      </c>
      <c r="C634" s="680">
        <f t="shared" si="80"/>
        <v>2000</v>
      </c>
    </row>
    <row r="635" spans="1:3" ht="27.6">
      <c r="A635" s="687" t="s">
        <v>3540</v>
      </c>
      <c r="B635" s="684" t="s">
        <v>1919</v>
      </c>
      <c r="C635" s="680">
        <f t="shared" si="80"/>
        <v>2000</v>
      </c>
    </row>
    <row r="636" spans="1:3">
      <c r="A636" s="687" t="s">
        <v>3541</v>
      </c>
      <c r="B636" s="687" t="s">
        <v>807</v>
      </c>
      <c r="C636" s="680">
        <f t="shared" si="80"/>
        <v>2000</v>
      </c>
    </row>
    <row r="637" spans="1:3">
      <c r="A637" s="688" t="s">
        <v>3542</v>
      </c>
      <c r="B637" s="688" t="s">
        <v>1608</v>
      </c>
      <c r="C637" s="682">
        <f>'C. OBJETO DEL GASTO'!R105</f>
        <v>2000</v>
      </c>
    </row>
    <row r="638" spans="1:3" ht="27.6">
      <c r="A638" s="687" t="s">
        <v>3543</v>
      </c>
      <c r="B638" s="687" t="s">
        <v>1560</v>
      </c>
      <c r="C638" s="680">
        <f t="shared" ref="C638:C643" si="81">C639</f>
        <v>2500</v>
      </c>
    </row>
    <row r="639" spans="1:3">
      <c r="A639" s="687" t="s">
        <v>3544</v>
      </c>
      <c r="B639" s="687" t="s">
        <v>1501</v>
      </c>
      <c r="C639" s="680">
        <f t="shared" si="81"/>
        <v>2500</v>
      </c>
    </row>
    <row r="640" spans="1:3">
      <c r="A640" s="687" t="s">
        <v>3545</v>
      </c>
      <c r="B640" s="687" t="s">
        <v>1513</v>
      </c>
      <c r="C640" s="680">
        <f t="shared" si="81"/>
        <v>2500</v>
      </c>
    </row>
    <row r="641" spans="1:3">
      <c r="A641" s="687" t="s">
        <v>3546</v>
      </c>
      <c r="B641" s="687" t="s">
        <v>1503</v>
      </c>
      <c r="C641" s="680">
        <f t="shared" si="81"/>
        <v>2500</v>
      </c>
    </row>
    <row r="642" spans="1:3" ht="27.6">
      <c r="A642" s="687" t="s">
        <v>3547</v>
      </c>
      <c r="B642" s="684" t="s">
        <v>1919</v>
      </c>
      <c r="C642" s="680">
        <f t="shared" si="81"/>
        <v>2500</v>
      </c>
    </row>
    <row r="643" spans="1:3">
      <c r="A643" s="687" t="s">
        <v>3548</v>
      </c>
      <c r="B643" s="687" t="s">
        <v>807</v>
      </c>
      <c r="C643" s="680">
        <f t="shared" si="81"/>
        <v>2500</v>
      </c>
    </row>
    <row r="644" spans="1:3">
      <c r="A644" s="688" t="s">
        <v>3549</v>
      </c>
      <c r="B644" s="688" t="s">
        <v>1564</v>
      </c>
      <c r="C644" s="682">
        <f>'C. OBJETO DEL GASTO'!R115</f>
        <v>2500</v>
      </c>
    </row>
    <row r="645" spans="1:3" ht="41.4">
      <c r="A645" s="687" t="s">
        <v>3550</v>
      </c>
      <c r="B645" s="687" t="s">
        <v>1512</v>
      </c>
      <c r="C645" s="680">
        <f t="shared" ref="C645:C650" si="82">C646</f>
        <v>150000</v>
      </c>
    </row>
    <row r="646" spans="1:3">
      <c r="A646" s="687" t="s">
        <v>3551</v>
      </c>
      <c r="B646" s="687" t="s">
        <v>1501</v>
      </c>
      <c r="C646" s="680">
        <f t="shared" si="82"/>
        <v>150000</v>
      </c>
    </row>
    <row r="647" spans="1:3">
      <c r="A647" s="687" t="s">
        <v>3552</v>
      </c>
      <c r="B647" s="687" t="s">
        <v>1513</v>
      </c>
      <c r="C647" s="680">
        <f t="shared" si="82"/>
        <v>150000</v>
      </c>
    </row>
    <row r="648" spans="1:3">
      <c r="A648" s="687" t="s">
        <v>3553</v>
      </c>
      <c r="B648" s="687" t="s">
        <v>1503</v>
      </c>
      <c r="C648" s="680">
        <f t="shared" si="82"/>
        <v>150000</v>
      </c>
    </row>
    <row r="649" spans="1:3">
      <c r="A649" s="687" t="s">
        <v>3554</v>
      </c>
      <c r="B649" s="684" t="s">
        <v>1889</v>
      </c>
      <c r="C649" s="680">
        <f t="shared" si="82"/>
        <v>150000</v>
      </c>
    </row>
    <row r="650" spans="1:3">
      <c r="A650" s="687" t="s">
        <v>3555</v>
      </c>
      <c r="B650" s="687" t="s">
        <v>807</v>
      </c>
      <c r="C650" s="682">
        <f t="shared" si="82"/>
        <v>150000</v>
      </c>
    </row>
    <row r="651" spans="1:3" ht="41.4">
      <c r="A651" s="688" t="s">
        <v>3556</v>
      </c>
      <c r="B651" s="688" t="s">
        <v>1512</v>
      </c>
      <c r="C651" s="682">
        <f>'C. OBJETO DEL GASTO'!R201</f>
        <v>150000</v>
      </c>
    </row>
    <row r="652" spans="1:3">
      <c r="A652" s="679" t="s">
        <v>3557</v>
      </c>
      <c r="B652" s="684" t="s">
        <v>2238</v>
      </c>
      <c r="C652" s="680">
        <f>C653</f>
        <v>25000</v>
      </c>
    </row>
    <row r="653" spans="1:3">
      <c r="A653" s="679" t="s">
        <v>3558</v>
      </c>
      <c r="B653" s="684" t="s">
        <v>1501</v>
      </c>
      <c r="C653" s="680">
        <f>C654</f>
        <v>25000</v>
      </c>
    </row>
    <row r="654" spans="1:3">
      <c r="A654" s="679" t="s">
        <v>3559</v>
      </c>
      <c r="B654" s="684" t="s">
        <v>1513</v>
      </c>
      <c r="C654" s="680">
        <f>C655</f>
        <v>25000</v>
      </c>
    </row>
    <row r="655" spans="1:3">
      <c r="A655" s="679" t="s">
        <v>3560</v>
      </c>
      <c r="B655" s="684" t="s">
        <v>2929</v>
      </c>
      <c r="C655" s="680">
        <f>C656</f>
        <v>25000</v>
      </c>
    </row>
    <row r="656" spans="1:3">
      <c r="A656" s="679" t="s">
        <v>3561</v>
      </c>
      <c r="B656" s="684" t="s">
        <v>1889</v>
      </c>
      <c r="C656" s="680">
        <f>C657</f>
        <v>25000</v>
      </c>
    </row>
    <row r="657" spans="1:3">
      <c r="A657" s="679" t="s">
        <v>3562</v>
      </c>
      <c r="B657" s="684" t="s">
        <v>807</v>
      </c>
      <c r="C657" s="680">
        <f>C658+C659</f>
        <v>25000</v>
      </c>
    </row>
    <row r="658" spans="1:3">
      <c r="A658" s="681" t="s">
        <v>3562</v>
      </c>
      <c r="B658" s="685" t="s">
        <v>2238</v>
      </c>
      <c r="C658" s="682">
        <f>'C. OBJETO DEL GASTO'!R236</f>
        <v>7000</v>
      </c>
    </row>
    <row r="659" spans="1:3">
      <c r="A659" s="681" t="s">
        <v>3563</v>
      </c>
      <c r="B659" s="685" t="s">
        <v>2914</v>
      </c>
      <c r="C659" s="682">
        <f>'C. OBJETO DEL GASTO'!R237</f>
        <v>18000</v>
      </c>
    </row>
    <row r="660" spans="1:3">
      <c r="A660" s="687" t="s">
        <v>3564</v>
      </c>
      <c r="B660" s="687" t="s">
        <v>2249</v>
      </c>
      <c r="C660" s="680">
        <f t="shared" ref="C660:C665" si="83">C661</f>
        <v>50000</v>
      </c>
    </row>
    <row r="661" spans="1:3">
      <c r="A661" s="687" t="s">
        <v>3565</v>
      </c>
      <c r="B661" s="687" t="s">
        <v>1501</v>
      </c>
      <c r="C661" s="680">
        <f t="shared" si="83"/>
        <v>50000</v>
      </c>
    </row>
    <row r="662" spans="1:3">
      <c r="A662" s="687" t="s">
        <v>3566</v>
      </c>
      <c r="B662" s="687" t="s">
        <v>1513</v>
      </c>
      <c r="C662" s="680">
        <f t="shared" si="83"/>
        <v>50000</v>
      </c>
    </row>
    <row r="663" spans="1:3">
      <c r="A663" s="687" t="s">
        <v>3567</v>
      </c>
      <c r="B663" s="687" t="s">
        <v>1503</v>
      </c>
      <c r="C663" s="680">
        <f t="shared" si="83"/>
        <v>50000</v>
      </c>
    </row>
    <row r="664" spans="1:3">
      <c r="A664" s="687" t="s">
        <v>3568</v>
      </c>
      <c r="B664" s="684" t="s">
        <v>1889</v>
      </c>
      <c r="C664" s="680">
        <f t="shared" si="83"/>
        <v>50000</v>
      </c>
    </row>
    <row r="665" spans="1:3">
      <c r="A665" s="687" t="s">
        <v>3569</v>
      </c>
      <c r="B665" s="687" t="s">
        <v>807</v>
      </c>
      <c r="C665" s="680">
        <f t="shared" si="83"/>
        <v>50000</v>
      </c>
    </row>
    <row r="666" spans="1:3">
      <c r="A666" s="688" t="s">
        <v>3570</v>
      </c>
      <c r="B666" s="688" t="s">
        <v>2249</v>
      </c>
      <c r="C666" s="682">
        <f>'C. OBJETO DEL GASTO'!R272</f>
        <v>50000</v>
      </c>
    </row>
    <row r="667" spans="1:3" ht="27.6">
      <c r="A667" s="687" t="s">
        <v>3571</v>
      </c>
      <c r="B667" s="687" t="s">
        <v>2255</v>
      </c>
      <c r="C667" s="680">
        <f t="shared" ref="C667:C672" si="84">C668</f>
        <v>50000</v>
      </c>
    </row>
    <row r="668" spans="1:3">
      <c r="A668" s="687" t="s">
        <v>3572</v>
      </c>
      <c r="B668" s="687" t="s">
        <v>1501</v>
      </c>
      <c r="C668" s="680">
        <f t="shared" si="84"/>
        <v>50000</v>
      </c>
    </row>
    <row r="669" spans="1:3">
      <c r="A669" s="687" t="s">
        <v>3573</v>
      </c>
      <c r="B669" s="687" t="s">
        <v>1513</v>
      </c>
      <c r="C669" s="680">
        <f t="shared" si="84"/>
        <v>50000</v>
      </c>
    </row>
    <row r="670" spans="1:3">
      <c r="A670" s="687" t="s">
        <v>3574</v>
      </c>
      <c r="B670" s="687" t="s">
        <v>1503</v>
      </c>
      <c r="C670" s="680">
        <f t="shared" si="84"/>
        <v>50000</v>
      </c>
    </row>
    <row r="671" spans="1:3">
      <c r="A671" s="687" t="s">
        <v>3575</v>
      </c>
      <c r="B671" s="684" t="s">
        <v>1889</v>
      </c>
      <c r="C671" s="680">
        <f t="shared" si="84"/>
        <v>50000</v>
      </c>
    </row>
    <row r="672" spans="1:3">
      <c r="A672" s="687" t="s">
        <v>3576</v>
      </c>
      <c r="B672" s="687" t="s">
        <v>807</v>
      </c>
      <c r="C672" s="680">
        <f t="shared" si="84"/>
        <v>50000</v>
      </c>
    </row>
    <row r="673" spans="1:3" ht="27.6">
      <c r="A673" s="688" t="s">
        <v>3577</v>
      </c>
      <c r="B673" s="688" t="s">
        <v>2255</v>
      </c>
      <c r="C673" s="682">
        <f>'C. OBJETO DEL GASTO'!R353</f>
        <v>50000</v>
      </c>
    </row>
    <row r="674" spans="1:3">
      <c r="A674" s="679" t="s">
        <v>1922</v>
      </c>
      <c r="B674" s="684" t="s">
        <v>1833</v>
      </c>
      <c r="C674" s="680">
        <f t="shared" ref="C674:C679" si="85">C675</f>
        <v>20000</v>
      </c>
    </row>
    <row r="675" spans="1:3">
      <c r="A675" s="679" t="s">
        <v>1923</v>
      </c>
      <c r="B675" s="684" t="s">
        <v>1501</v>
      </c>
      <c r="C675" s="680">
        <f t="shared" si="85"/>
        <v>20000</v>
      </c>
    </row>
    <row r="676" spans="1:3">
      <c r="A676" s="679" t="s">
        <v>1924</v>
      </c>
      <c r="B676" s="684" t="s">
        <v>1513</v>
      </c>
      <c r="C676" s="680">
        <f t="shared" si="85"/>
        <v>20000</v>
      </c>
    </row>
    <row r="677" spans="1:3">
      <c r="A677" s="679" t="s">
        <v>1925</v>
      </c>
      <c r="B677" s="684" t="s">
        <v>1503</v>
      </c>
      <c r="C677" s="680">
        <f t="shared" si="85"/>
        <v>20000</v>
      </c>
    </row>
    <row r="678" spans="1:3">
      <c r="A678" s="679" t="s">
        <v>1926</v>
      </c>
      <c r="B678" s="684" t="s">
        <v>1889</v>
      </c>
      <c r="C678" s="680">
        <f t="shared" si="85"/>
        <v>20000</v>
      </c>
    </row>
    <row r="679" spans="1:3">
      <c r="A679" s="679" t="s">
        <v>1927</v>
      </c>
      <c r="B679" s="684" t="s">
        <v>807</v>
      </c>
      <c r="C679" s="680">
        <f t="shared" si="85"/>
        <v>20000</v>
      </c>
    </row>
    <row r="680" spans="1:3">
      <c r="A680" s="681" t="s">
        <v>1928</v>
      </c>
      <c r="B680" s="685" t="s">
        <v>1833</v>
      </c>
      <c r="C680" s="682">
        <f>'C. OBJETO DEL GASTO'!R406</f>
        <v>20000</v>
      </c>
    </row>
    <row r="681" spans="1:3" ht="27.6">
      <c r="A681" s="689" t="s">
        <v>3578</v>
      </c>
      <c r="B681" s="689" t="s">
        <v>1877</v>
      </c>
      <c r="C681" s="680">
        <f t="shared" ref="C681:C686" si="86">C682</f>
        <v>450000</v>
      </c>
    </row>
    <row r="682" spans="1:3">
      <c r="A682" s="689" t="s">
        <v>3579</v>
      </c>
      <c r="B682" s="689" t="s">
        <v>1501</v>
      </c>
      <c r="C682" s="680">
        <f t="shared" si="86"/>
        <v>450000</v>
      </c>
    </row>
    <row r="683" spans="1:3">
      <c r="A683" s="689" t="s">
        <v>3580</v>
      </c>
      <c r="B683" s="689" t="s">
        <v>1878</v>
      </c>
      <c r="C683" s="680">
        <f t="shared" si="86"/>
        <v>450000</v>
      </c>
    </row>
    <row r="684" spans="1:3">
      <c r="A684" s="689" t="s">
        <v>3581</v>
      </c>
      <c r="B684" s="689" t="s">
        <v>1503</v>
      </c>
      <c r="C684" s="680">
        <f t="shared" si="86"/>
        <v>450000</v>
      </c>
    </row>
    <row r="685" spans="1:3">
      <c r="A685" s="689" t="s">
        <v>3582</v>
      </c>
      <c r="B685" s="684" t="s">
        <v>1889</v>
      </c>
      <c r="C685" s="680">
        <f t="shared" si="86"/>
        <v>450000</v>
      </c>
    </row>
    <row r="686" spans="1:3">
      <c r="A686" s="689" t="s">
        <v>3583</v>
      </c>
      <c r="B686" s="689" t="s">
        <v>807</v>
      </c>
      <c r="C686" s="680">
        <f t="shared" si="86"/>
        <v>450000</v>
      </c>
    </row>
    <row r="687" spans="1:3" ht="27.6">
      <c r="A687" s="690" t="s">
        <v>3584</v>
      </c>
      <c r="B687" s="690" t="s">
        <v>1877</v>
      </c>
      <c r="C687" s="682">
        <f>'C. OBJETO DEL GASTO'!R503</f>
        <v>450000</v>
      </c>
    </row>
    <row r="688" spans="1:3">
      <c r="A688" s="700" t="s">
        <v>1929</v>
      </c>
      <c r="B688" s="701" t="s">
        <v>770</v>
      </c>
      <c r="C688" s="702">
        <f>C689</f>
        <v>110736.50936</v>
      </c>
    </row>
    <row r="689" spans="1:3">
      <c r="A689" s="679" t="s">
        <v>1932</v>
      </c>
      <c r="B689" s="684" t="s">
        <v>1933</v>
      </c>
      <c r="C689" s="680">
        <f>C690</f>
        <v>110736.50936</v>
      </c>
    </row>
    <row r="690" spans="1:3">
      <c r="A690" s="679" t="s">
        <v>1934</v>
      </c>
      <c r="B690" s="684" t="s">
        <v>1499</v>
      </c>
      <c r="C690" s="680">
        <f>C691</f>
        <v>110736.50936</v>
      </c>
    </row>
    <row r="691" spans="1:3">
      <c r="A691" s="703" t="s">
        <v>1935</v>
      </c>
      <c r="B691" s="697" t="s">
        <v>807</v>
      </c>
      <c r="C691" s="692">
        <f>C692+C699+C706+C713+C720+C727+C734</f>
        <v>110736.50936</v>
      </c>
    </row>
    <row r="692" spans="1:3">
      <c r="A692" s="679" t="s">
        <v>1937</v>
      </c>
      <c r="B692" s="684" t="s">
        <v>1505</v>
      </c>
      <c r="C692" s="680">
        <f t="shared" ref="C692:C697" si="87">C693</f>
        <v>72000</v>
      </c>
    </row>
    <row r="693" spans="1:3">
      <c r="A693" s="679" t="s">
        <v>1938</v>
      </c>
      <c r="B693" s="684" t="s">
        <v>1501</v>
      </c>
      <c r="C693" s="680">
        <f t="shared" si="87"/>
        <v>72000</v>
      </c>
    </row>
    <row r="694" spans="1:3">
      <c r="A694" s="679" t="s">
        <v>1939</v>
      </c>
      <c r="B694" s="684" t="s">
        <v>1502</v>
      </c>
      <c r="C694" s="680">
        <f t="shared" si="87"/>
        <v>72000</v>
      </c>
    </row>
    <row r="695" spans="1:3">
      <c r="A695" s="679" t="s">
        <v>1940</v>
      </c>
      <c r="B695" s="684" t="s">
        <v>1503</v>
      </c>
      <c r="C695" s="680">
        <f t="shared" si="87"/>
        <v>72000</v>
      </c>
    </row>
    <row r="696" spans="1:3" ht="27.6">
      <c r="A696" s="679" t="s">
        <v>1941</v>
      </c>
      <c r="B696" s="684" t="s">
        <v>1936</v>
      </c>
      <c r="C696" s="680">
        <f t="shared" si="87"/>
        <v>72000</v>
      </c>
    </row>
    <row r="697" spans="1:3">
      <c r="A697" s="679" t="s">
        <v>1942</v>
      </c>
      <c r="B697" s="684" t="s">
        <v>807</v>
      </c>
      <c r="C697" s="680">
        <f t="shared" si="87"/>
        <v>72000</v>
      </c>
    </row>
    <row r="698" spans="1:3">
      <c r="A698" s="681" t="s">
        <v>1943</v>
      </c>
      <c r="B698" s="685" t="s">
        <v>1505</v>
      </c>
      <c r="C698" s="682">
        <f>'C. OBJETO DEL GASTO'!AA17</f>
        <v>72000</v>
      </c>
    </row>
    <row r="699" spans="1:3">
      <c r="A699" s="679" t="s">
        <v>1944</v>
      </c>
      <c r="B699" s="684" t="s">
        <v>1506</v>
      </c>
      <c r="C699" s="680">
        <f t="shared" ref="C699:C704" si="88">C700</f>
        <v>1500</v>
      </c>
    </row>
    <row r="700" spans="1:3">
      <c r="A700" s="679" t="s">
        <v>1945</v>
      </c>
      <c r="B700" s="684" t="s">
        <v>1501</v>
      </c>
      <c r="C700" s="680">
        <f t="shared" si="88"/>
        <v>1500</v>
      </c>
    </row>
    <row r="701" spans="1:3">
      <c r="A701" s="679" t="s">
        <v>1946</v>
      </c>
      <c r="B701" s="684" t="s">
        <v>1502</v>
      </c>
      <c r="C701" s="680">
        <f t="shared" si="88"/>
        <v>1500</v>
      </c>
    </row>
    <row r="702" spans="1:3">
      <c r="A702" s="679" t="s">
        <v>1947</v>
      </c>
      <c r="B702" s="684" t="s">
        <v>1503</v>
      </c>
      <c r="C702" s="680">
        <f t="shared" si="88"/>
        <v>1500</v>
      </c>
    </row>
    <row r="703" spans="1:3" ht="27.6">
      <c r="A703" s="679" t="s">
        <v>1948</v>
      </c>
      <c r="B703" s="684" t="s">
        <v>1949</v>
      </c>
      <c r="C703" s="680">
        <f t="shared" si="88"/>
        <v>1500</v>
      </c>
    </row>
    <row r="704" spans="1:3">
      <c r="A704" s="679" t="s">
        <v>1950</v>
      </c>
      <c r="B704" s="684" t="s">
        <v>807</v>
      </c>
      <c r="C704" s="680">
        <f t="shared" si="88"/>
        <v>1500</v>
      </c>
    </row>
    <row r="705" spans="1:3">
      <c r="A705" s="681" t="s">
        <v>1951</v>
      </c>
      <c r="B705" s="685" t="s">
        <v>1507</v>
      </c>
      <c r="C705" s="682">
        <f>'C. OBJETO DEL GASTO'!AA34</f>
        <v>1500</v>
      </c>
    </row>
    <row r="706" spans="1:3">
      <c r="A706" s="679" t="s">
        <v>1952</v>
      </c>
      <c r="B706" s="684" t="s">
        <v>1508</v>
      </c>
      <c r="C706" s="680">
        <f t="shared" ref="C706:C711" si="89">C707</f>
        <v>6000</v>
      </c>
    </row>
    <row r="707" spans="1:3">
      <c r="A707" s="679" t="s">
        <v>1953</v>
      </c>
      <c r="B707" s="684" t="s">
        <v>1501</v>
      </c>
      <c r="C707" s="680">
        <f t="shared" si="89"/>
        <v>6000</v>
      </c>
    </row>
    <row r="708" spans="1:3">
      <c r="A708" s="679" t="s">
        <v>1954</v>
      </c>
      <c r="B708" s="684" t="s">
        <v>1502</v>
      </c>
      <c r="C708" s="680">
        <f t="shared" si="89"/>
        <v>6000</v>
      </c>
    </row>
    <row r="709" spans="1:3">
      <c r="A709" s="679" t="s">
        <v>1955</v>
      </c>
      <c r="B709" s="684" t="s">
        <v>1503</v>
      </c>
      <c r="C709" s="680">
        <f t="shared" si="89"/>
        <v>6000</v>
      </c>
    </row>
    <row r="710" spans="1:3" ht="27.6">
      <c r="A710" s="679" t="s">
        <v>1956</v>
      </c>
      <c r="B710" s="684" t="s">
        <v>1949</v>
      </c>
      <c r="C710" s="680">
        <f t="shared" si="89"/>
        <v>6000</v>
      </c>
    </row>
    <row r="711" spans="1:3">
      <c r="A711" s="679" t="s">
        <v>1957</v>
      </c>
      <c r="B711" s="684" t="s">
        <v>807</v>
      </c>
      <c r="C711" s="680">
        <f t="shared" si="89"/>
        <v>6000</v>
      </c>
    </row>
    <row r="712" spans="1:3">
      <c r="A712" s="681" t="s">
        <v>1958</v>
      </c>
      <c r="B712" s="685" t="s">
        <v>1509</v>
      </c>
      <c r="C712" s="682">
        <f>'C. OBJETO DEL GASTO'!AA35</f>
        <v>6000</v>
      </c>
    </row>
    <row r="713" spans="1:3">
      <c r="A713" s="679" t="s">
        <v>1959</v>
      </c>
      <c r="B713" s="684" t="s">
        <v>1510</v>
      </c>
      <c r="C713" s="680">
        <f t="shared" ref="C713:C718" si="90">C714</f>
        <v>25005.840000000004</v>
      </c>
    </row>
    <row r="714" spans="1:3">
      <c r="A714" s="679" t="s">
        <v>1960</v>
      </c>
      <c r="B714" s="684" t="s">
        <v>1501</v>
      </c>
      <c r="C714" s="680">
        <f t="shared" si="90"/>
        <v>25005.840000000004</v>
      </c>
    </row>
    <row r="715" spans="1:3">
      <c r="A715" s="679" t="s">
        <v>1961</v>
      </c>
      <c r="B715" s="684" t="s">
        <v>1502</v>
      </c>
      <c r="C715" s="680">
        <f t="shared" si="90"/>
        <v>25005.840000000004</v>
      </c>
    </row>
    <row r="716" spans="1:3">
      <c r="A716" s="679" t="s">
        <v>1962</v>
      </c>
      <c r="B716" s="684" t="s">
        <v>1503</v>
      </c>
      <c r="C716" s="680">
        <f t="shared" si="90"/>
        <v>25005.840000000004</v>
      </c>
    </row>
    <row r="717" spans="1:3">
      <c r="A717" s="679" t="s">
        <v>1963</v>
      </c>
      <c r="B717" s="684" t="s">
        <v>1964</v>
      </c>
      <c r="C717" s="680">
        <f t="shared" si="90"/>
        <v>25005.840000000004</v>
      </c>
    </row>
    <row r="718" spans="1:3">
      <c r="A718" s="679" t="s">
        <v>1965</v>
      </c>
      <c r="B718" s="684" t="s">
        <v>807</v>
      </c>
      <c r="C718" s="680">
        <f t="shared" si="90"/>
        <v>25005.840000000004</v>
      </c>
    </row>
    <row r="719" spans="1:3">
      <c r="A719" s="681" t="s">
        <v>1966</v>
      </c>
      <c r="B719" s="685" t="s">
        <v>1511</v>
      </c>
      <c r="C719" s="682">
        <f>'C. OBJETO DEL GASTO'!AA41</f>
        <v>25005.840000000004</v>
      </c>
    </row>
    <row r="720" spans="1:3" ht="27.6">
      <c r="A720" s="679" t="s">
        <v>3785</v>
      </c>
      <c r="B720" s="684" t="s">
        <v>3032</v>
      </c>
      <c r="C720" s="680">
        <f t="shared" ref="C720:C725" si="91">C721</f>
        <v>3030.6693599999999</v>
      </c>
    </row>
    <row r="721" spans="1:3">
      <c r="A721" s="679" t="s">
        <v>3786</v>
      </c>
      <c r="B721" s="684" t="s">
        <v>1501</v>
      </c>
      <c r="C721" s="680">
        <f t="shared" si="91"/>
        <v>3030.6693599999999</v>
      </c>
    </row>
    <row r="722" spans="1:3">
      <c r="A722" s="679" t="s">
        <v>3787</v>
      </c>
      <c r="B722" s="684" t="s">
        <v>1502</v>
      </c>
      <c r="C722" s="680">
        <f t="shared" si="91"/>
        <v>3030.6693599999999</v>
      </c>
    </row>
    <row r="723" spans="1:3">
      <c r="A723" s="679" t="s">
        <v>3788</v>
      </c>
      <c r="B723" s="684" t="s">
        <v>2929</v>
      </c>
      <c r="C723" s="680">
        <f t="shared" si="91"/>
        <v>3030.6693599999999</v>
      </c>
    </row>
    <row r="724" spans="1:3">
      <c r="A724" s="689" t="s">
        <v>3789</v>
      </c>
      <c r="B724" s="684" t="s">
        <v>1964</v>
      </c>
      <c r="C724" s="680">
        <f t="shared" si="91"/>
        <v>3030.6693599999999</v>
      </c>
    </row>
    <row r="725" spans="1:3">
      <c r="A725" s="679" t="s">
        <v>3790</v>
      </c>
      <c r="B725" s="684" t="s">
        <v>807</v>
      </c>
      <c r="C725" s="680">
        <f t="shared" si="91"/>
        <v>3030.6693599999999</v>
      </c>
    </row>
    <row r="726" spans="1:3">
      <c r="A726" s="681" t="s">
        <v>3791</v>
      </c>
      <c r="B726" s="685" t="s">
        <v>90</v>
      </c>
      <c r="C726" s="682">
        <f>'C. OBJETO DEL GASTO'!AA100</f>
        <v>3030.6693599999999</v>
      </c>
    </row>
    <row r="727" spans="1:3">
      <c r="A727" s="679" t="s">
        <v>1967</v>
      </c>
      <c r="B727" s="684" t="s">
        <v>1608</v>
      </c>
      <c r="C727" s="680">
        <f t="shared" ref="C727:C732" si="92">C728</f>
        <v>2000</v>
      </c>
    </row>
    <row r="728" spans="1:3">
      <c r="A728" s="679" t="s">
        <v>1968</v>
      </c>
      <c r="B728" s="684" t="s">
        <v>1501</v>
      </c>
      <c r="C728" s="680">
        <f t="shared" si="92"/>
        <v>2000</v>
      </c>
    </row>
    <row r="729" spans="1:3">
      <c r="A729" s="679" t="s">
        <v>1969</v>
      </c>
      <c r="B729" s="684" t="s">
        <v>1513</v>
      </c>
      <c r="C729" s="680">
        <f t="shared" si="92"/>
        <v>2000</v>
      </c>
    </row>
    <row r="730" spans="1:3">
      <c r="A730" s="679" t="s">
        <v>1970</v>
      </c>
      <c r="B730" s="684" t="s">
        <v>1503</v>
      </c>
      <c r="C730" s="680">
        <f t="shared" si="92"/>
        <v>2000</v>
      </c>
    </row>
    <row r="731" spans="1:3">
      <c r="A731" s="679" t="s">
        <v>3796</v>
      </c>
      <c r="B731" s="684" t="s">
        <v>1964</v>
      </c>
      <c r="C731" s="680">
        <f t="shared" si="92"/>
        <v>2000</v>
      </c>
    </row>
    <row r="732" spans="1:3">
      <c r="A732" s="679" t="s">
        <v>3797</v>
      </c>
      <c r="B732" s="684" t="s">
        <v>807</v>
      </c>
      <c r="C732" s="680">
        <f t="shared" si="92"/>
        <v>2000</v>
      </c>
    </row>
    <row r="733" spans="1:3">
      <c r="A733" s="681" t="s">
        <v>3798</v>
      </c>
      <c r="B733" s="685" t="s">
        <v>1750</v>
      </c>
      <c r="C733" s="682">
        <f>'C. OBJETO DEL GASTO'!AA105</f>
        <v>2000</v>
      </c>
    </row>
    <row r="734" spans="1:3" ht="27.6">
      <c r="A734" s="687" t="s">
        <v>3792</v>
      </c>
      <c r="B734" s="687" t="s">
        <v>1560</v>
      </c>
      <c r="C734" s="680">
        <f t="shared" ref="C734:C739" si="93">C735</f>
        <v>1200</v>
      </c>
    </row>
    <row r="735" spans="1:3">
      <c r="A735" s="687" t="s">
        <v>3793</v>
      </c>
      <c r="B735" s="687" t="s">
        <v>1501</v>
      </c>
      <c r="C735" s="680">
        <f t="shared" si="93"/>
        <v>1200</v>
      </c>
    </row>
    <row r="736" spans="1:3">
      <c r="A736" s="687" t="s">
        <v>3794</v>
      </c>
      <c r="B736" s="687" t="s">
        <v>1513</v>
      </c>
      <c r="C736" s="680">
        <f t="shared" si="93"/>
        <v>1200</v>
      </c>
    </row>
    <row r="737" spans="1:3">
      <c r="A737" s="687" t="s">
        <v>3795</v>
      </c>
      <c r="B737" s="687" t="s">
        <v>1503</v>
      </c>
      <c r="C737" s="680">
        <f t="shared" si="93"/>
        <v>1200</v>
      </c>
    </row>
    <row r="738" spans="1:3">
      <c r="A738" s="687" t="s">
        <v>3799</v>
      </c>
      <c r="B738" s="684" t="s">
        <v>1964</v>
      </c>
      <c r="C738" s="680">
        <f t="shared" si="93"/>
        <v>1200</v>
      </c>
    </row>
    <row r="739" spans="1:3">
      <c r="A739" s="687" t="s">
        <v>3800</v>
      </c>
      <c r="B739" s="687" t="s">
        <v>807</v>
      </c>
      <c r="C739" s="680">
        <f t="shared" si="93"/>
        <v>1200</v>
      </c>
    </row>
    <row r="740" spans="1:3" ht="27.6">
      <c r="A740" s="688" t="s">
        <v>3801</v>
      </c>
      <c r="B740" s="688" t="s">
        <v>1560</v>
      </c>
      <c r="C740" s="682">
        <f>'C. OBJETO DEL GASTO'!AA115</f>
        <v>1200</v>
      </c>
    </row>
    <row r="741" spans="1:3">
      <c r="A741" s="700" t="s">
        <v>1971</v>
      </c>
      <c r="B741" s="701" t="s">
        <v>1972</v>
      </c>
      <c r="C741" s="702">
        <f>C742</f>
        <v>1004202.40757</v>
      </c>
    </row>
    <row r="742" spans="1:3">
      <c r="A742" s="679" t="s">
        <v>1973</v>
      </c>
      <c r="B742" s="684" t="s">
        <v>1974</v>
      </c>
      <c r="C742" s="680">
        <f>C743</f>
        <v>1004202.40757</v>
      </c>
    </row>
    <row r="743" spans="1:3">
      <c r="A743" s="679" t="s">
        <v>1975</v>
      </c>
      <c r="B743" s="684" t="s">
        <v>1499</v>
      </c>
      <c r="C743" s="680">
        <f>C744</f>
        <v>1004202.40757</v>
      </c>
    </row>
    <row r="744" spans="1:3">
      <c r="A744" s="703" t="s">
        <v>1976</v>
      </c>
      <c r="B744" s="697" t="s">
        <v>807</v>
      </c>
      <c r="C744" s="692">
        <f>C745+C752+C759+C766+C773+C780+C787+C795+C802+C809</f>
        <v>1004202.40757</v>
      </c>
    </row>
    <row r="745" spans="1:3">
      <c r="A745" s="679" t="s">
        <v>1977</v>
      </c>
      <c r="B745" s="684" t="s">
        <v>1500</v>
      </c>
      <c r="C745" s="680">
        <f t="shared" ref="C745:C750" si="94">C746</f>
        <v>260221.91999999998</v>
      </c>
    </row>
    <row r="746" spans="1:3">
      <c r="A746" s="679" t="s">
        <v>1978</v>
      </c>
      <c r="B746" s="684" t="s">
        <v>1501</v>
      </c>
      <c r="C746" s="680">
        <f t="shared" si="94"/>
        <v>260221.91999999998</v>
      </c>
    </row>
    <row r="747" spans="1:3">
      <c r="A747" s="679" t="s">
        <v>1979</v>
      </c>
      <c r="B747" s="684" t="s">
        <v>1502</v>
      </c>
      <c r="C747" s="680">
        <f t="shared" si="94"/>
        <v>260221.91999999998</v>
      </c>
    </row>
    <row r="748" spans="1:3">
      <c r="A748" s="679" t="s">
        <v>1980</v>
      </c>
      <c r="B748" s="684" t="s">
        <v>1503</v>
      </c>
      <c r="C748" s="680">
        <f t="shared" si="94"/>
        <v>260221.91999999998</v>
      </c>
    </row>
    <row r="749" spans="1:3">
      <c r="A749" s="679" t="s">
        <v>1981</v>
      </c>
      <c r="B749" s="684" t="s">
        <v>1982</v>
      </c>
      <c r="C749" s="680">
        <f t="shared" si="94"/>
        <v>260221.91999999998</v>
      </c>
    </row>
    <row r="750" spans="1:3">
      <c r="A750" s="679" t="s">
        <v>1983</v>
      </c>
      <c r="B750" s="684" t="s">
        <v>807</v>
      </c>
      <c r="C750" s="680">
        <f t="shared" si="94"/>
        <v>260221.91999999998</v>
      </c>
    </row>
    <row r="751" spans="1:3">
      <c r="A751" s="681" t="s">
        <v>1984</v>
      </c>
      <c r="B751" s="685" t="s">
        <v>1504</v>
      </c>
      <c r="C751" s="682">
        <f>'C. OBJETO DEL GASTO'!Z16</f>
        <v>260221.91999999998</v>
      </c>
    </row>
    <row r="752" spans="1:3">
      <c r="A752" s="679" t="s">
        <v>1985</v>
      </c>
      <c r="B752" s="684" t="s">
        <v>1505</v>
      </c>
      <c r="C752" s="680">
        <f t="shared" ref="C752:C757" si="95">C753</f>
        <v>441600</v>
      </c>
    </row>
    <row r="753" spans="1:3">
      <c r="A753" s="679" t="s">
        <v>1986</v>
      </c>
      <c r="B753" s="684" t="s">
        <v>1501</v>
      </c>
      <c r="C753" s="680">
        <f t="shared" si="95"/>
        <v>441600</v>
      </c>
    </row>
    <row r="754" spans="1:3">
      <c r="A754" s="679" t="s">
        <v>1987</v>
      </c>
      <c r="B754" s="684" t="s">
        <v>1502</v>
      </c>
      <c r="C754" s="680">
        <f t="shared" si="95"/>
        <v>441600</v>
      </c>
    </row>
    <row r="755" spans="1:3">
      <c r="A755" s="679" t="s">
        <v>1988</v>
      </c>
      <c r="B755" s="684" t="s">
        <v>1503</v>
      </c>
      <c r="C755" s="680">
        <f t="shared" si="95"/>
        <v>441600</v>
      </c>
    </row>
    <row r="756" spans="1:3">
      <c r="A756" s="679" t="s">
        <v>1989</v>
      </c>
      <c r="B756" s="684" t="s">
        <v>1982</v>
      </c>
      <c r="C756" s="680">
        <f t="shared" si="95"/>
        <v>441600</v>
      </c>
    </row>
    <row r="757" spans="1:3">
      <c r="A757" s="679" t="s">
        <v>1990</v>
      </c>
      <c r="B757" s="684" t="s">
        <v>807</v>
      </c>
      <c r="C757" s="680">
        <f t="shared" si="95"/>
        <v>441600</v>
      </c>
    </row>
    <row r="758" spans="1:3">
      <c r="A758" s="681" t="s">
        <v>1991</v>
      </c>
      <c r="B758" s="685" t="s">
        <v>1505</v>
      </c>
      <c r="C758" s="682">
        <f>'C. OBJETO DEL GASTO'!Z17</f>
        <v>441600</v>
      </c>
    </row>
    <row r="759" spans="1:3">
      <c r="A759" s="679" t="s">
        <v>1992</v>
      </c>
      <c r="B759" s="684" t="s">
        <v>1506</v>
      </c>
      <c r="C759" s="680">
        <f t="shared" ref="C759:C764" si="96">C760</f>
        <v>14621.29</v>
      </c>
    </row>
    <row r="760" spans="1:3">
      <c r="A760" s="679" t="s">
        <v>1993</v>
      </c>
      <c r="B760" s="684" t="s">
        <v>1501</v>
      </c>
      <c r="C760" s="680">
        <f t="shared" si="96"/>
        <v>14621.29</v>
      </c>
    </row>
    <row r="761" spans="1:3">
      <c r="A761" s="679" t="s">
        <v>1994</v>
      </c>
      <c r="B761" s="684" t="s">
        <v>1502</v>
      </c>
      <c r="C761" s="680">
        <f t="shared" si="96"/>
        <v>14621.29</v>
      </c>
    </row>
    <row r="762" spans="1:3">
      <c r="A762" s="679" t="s">
        <v>1995</v>
      </c>
      <c r="B762" s="684" t="s">
        <v>1503</v>
      </c>
      <c r="C762" s="680">
        <f t="shared" si="96"/>
        <v>14621.29</v>
      </c>
    </row>
    <row r="763" spans="1:3">
      <c r="A763" s="679" t="s">
        <v>1996</v>
      </c>
      <c r="B763" s="684" t="s">
        <v>1997</v>
      </c>
      <c r="C763" s="680">
        <f t="shared" si="96"/>
        <v>14621.29</v>
      </c>
    </row>
    <row r="764" spans="1:3">
      <c r="A764" s="679" t="s">
        <v>1998</v>
      </c>
      <c r="B764" s="684" t="s">
        <v>807</v>
      </c>
      <c r="C764" s="680">
        <f t="shared" si="96"/>
        <v>14621.29</v>
      </c>
    </row>
    <row r="765" spans="1:3">
      <c r="A765" s="681" t="s">
        <v>1999</v>
      </c>
      <c r="B765" s="685" t="s">
        <v>1507</v>
      </c>
      <c r="C765" s="682">
        <f>'C. OBJETO DEL GASTO'!Z34</f>
        <v>14621.29</v>
      </c>
    </row>
    <row r="766" spans="1:3">
      <c r="A766" s="679" t="s">
        <v>2000</v>
      </c>
      <c r="B766" s="684" t="s">
        <v>1508</v>
      </c>
      <c r="C766" s="680">
        <f t="shared" ref="C766:C771" si="97">C767</f>
        <v>101855.48</v>
      </c>
    </row>
    <row r="767" spans="1:3">
      <c r="A767" s="679" t="s">
        <v>2001</v>
      </c>
      <c r="B767" s="684" t="s">
        <v>1501</v>
      </c>
      <c r="C767" s="680">
        <f t="shared" si="97"/>
        <v>101855.48</v>
      </c>
    </row>
    <row r="768" spans="1:3">
      <c r="A768" s="679" t="s">
        <v>2002</v>
      </c>
      <c r="B768" s="684" t="s">
        <v>1502</v>
      </c>
      <c r="C768" s="680">
        <f t="shared" si="97"/>
        <v>101855.48</v>
      </c>
    </row>
    <row r="769" spans="1:3">
      <c r="A769" s="679" t="s">
        <v>2003</v>
      </c>
      <c r="B769" s="684" t="s">
        <v>1503</v>
      </c>
      <c r="C769" s="680">
        <f t="shared" si="97"/>
        <v>101855.48</v>
      </c>
    </row>
    <row r="770" spans="1:3">
      <c r="A770" s="679" t="s">
        <v>2004</v>
      </c>
      <c r="B770" s="684" t="s">
        <v>1997</v>
      </c>
      <c r="C770" s="680">
        <f t="shared" si="97"/>
        <v>101855.48</v>
      </c>
    </row>
    <row r="771" spans="1:3">
      <c r="A771" s="679" t="s">
        <v>2005</v>
      </c>
      <c r="B771" s="684" t="s">
        <v>807</v>
      </c>
      <c r="C771" s="680">
        <f t="shared" si="97"/>
        <v>101855.48</v>
      </c>
    </row>
    <row r="772" spans="1:3">
      <c r="A772" s="681" t="s">
        <v>2006</v>
      </c>
      <c r="B772" s="685" t="s">
        <v>1509</v>
      </c>
      <c r="C772" s="682">
        <f>'C. OBJETO DEL GASTO'!Z35</f>
        <v>101855.48</v>
      </c>
    </row>
    <row r="773" spans="1:3">
      <c r="A773" s="679" t="s">
        <v>2007</v>
      </c>
      <c r="B773" s="684" t="s">
        <v>1510</v>
      </c>
      <c r="C773" s="680">
        <f t="shared" ref="C773:C778" si="98">C774</f>
        <v>75275.040000000008</v>
      </c>
    </row>
    <row r="774" spans="1:3">
      <c r="A774" s="679" t="s">
        <v>2008</v>
      </c>
      <c r="B774" s="684" t="s">
        <v>1501</v>
      </c>
      <c r="C774" s="680">
        <f t="shared" si="98"/>
        <v>75275.040000000008</v>
      </c>
    </row>
    <row r="775" spans="1:3">
      <c r="A775" s="679" t="s">
        <v>2009</v>
      </c>
      <c r="B775" s="684" t="s">
        <v>1502</v>
      </c>
      <c r="C775" s="680">
        <f t="shared" si="98"/>
        <v>75275.040000000008</v>
      </c>
    </row>
    <row r="776" spans="1:3">
      <c r="A776" s="679" t="s">
        <v>2010</v>
      </c>
      <c r="B776" s="684" t="s">
        <v>1503</v>
      </c>
      <c r="C776" s="680">
        <f t="shared" si="98"/>
        <v>75275.040000000008</v>
      </c>
    </row>
    <row r="777" spans="1:3">
      <c r="A777" s="679" t="s">
        <v>2011</v>
      </c>
      <c r="B777" s="684" t="s">
        <v>2012</v>
      </c>
      <c r="C777" s="680">
        <f t="shared" si="98"/>
        <v>75275.040000000008</v>
      </c>
    </row>
    <row r="778" spans="1:3">
      <c r="A778" s="679" t="s">
        <v>2013</v>
      </c>
      <c r="B778" s="684" t="s">
        <v>807</v>
      </c>
      <c r="C778" s="680">
        <f t="shared" si="98"/>
        <v>75275.040000000008</v>
      </c>
    </row>
    <row r="779" spans="1:3">
      <c r="A779" s="681" t="s">
        <v>2014</v>
      </c>
      <c r="B779" s="685" t="s">
        <v>1511</v>
      </c>
      <c r="C779" s="682">
        <f>'C. OBJETO DEL GASTO'!Z41</f>
        <v>75275.040000000008</v>
      </c>
    </row>
    <row r="780" spans="1:3">
      <c r="A780" s="687" t="s">
        <v>3756</v>
      </c>
      <c r="B780" s="687" t="s">
        <v>2560</v>
      </c>
      <c r="C780" s="680">
        <f t="shared" ref="C780:C785" si="99">C781</f>
        <v>62993.039400000009</v>
      </c>
    </row>
    <row r="781" spans="1:3">
      <c r="A781" s="687" t="s">
        <v>3757</v>
      </c>
      <c r="B781" s="687" t="s">
        <v>1501</v>
      </c>
      <c r="C781" s="680">
        <f t="shared" si="99"/>
        <v>62993.039400000009</v>
      </c>
    </row>
    <row r="782" spans="1:3">
      <c r="A782" s="687" t="s">
        <v>3758</v>
      </c>
      <c r="B782" s="687" t="s">
        <v>1502</v>
      </c>
      <c r="C782" s="680">
        <f t="shared" si="99"/>
        <v>62993.039400000009</v>
      </c>
    </row>
    <row r="783" spans="1:3">
      <c r="A783" s="687" t="s">
        <v>3759</v>
      </c>
      <c r="B783" s="687" t="s">
        <v>1503</v>
      </c>
      <c r="C783" s="680">
        <f t="shared" si="99"/>
        <v>62993.039400000009</v>
      </c>
    </row>
    <row r="784" spans="1:3">
      <c r="A784" s="687" t="s">
        <v>3760</v>
      </c>
      <c r="B784" s="684" t="s">
        <v>2012</v>
      </c>
      <c r="C784" s="680">
        <f t="shared" si="99"/>
        <v>62993.039400000009</v>
      </c>
    </row>
    <row r="785" spans="1:3">
      <c r="A785" s="687" t="s">
        <v>3761</v>
      </c>
      <c r="B785" s="687" t="s">
        <v>807</v>
      </c>
      <c r="C785" s="680">
        <f t="shared" si="99"/>
        <v>62993.039400000009</v>
      </c>
    </row>
    <row r="786" spans="1:3">
      <c r="A786" s="688" t="s">
        <v>3762</v>
      </c>
      <c r="B786" s="688" t="s">
        <v>2562</v>
      </c>
      <c r="C786" s="682">
        <f>'C. OBJETO DEL GASTO'!Z57</f>
        <v>62993.039400000009</v>
      </c>
    </row>
    <row r="787" spans="1:3">
      <c r="A787" s="687" t="s">
        <v>3763</v>
      </c>
      <c r="B787" s="687" t="s">
        <v>3128</v>
      </c>
      <c r="C787" s="680">
        <f>C788</f>
        <v>18000</v>
      </c>
    </row>
    <row r="788" spans="1:3">
      <c r="A788" s="687" t="s">
        <v>3764</v>
      </c>
      <c r="B788" s="687" t="s">
        <v>1501</v>
      </c>
      <c r="C788" s="680">
        <f>C789</f>
        <v>18000</v>
      </c>
    </row>
    <row r="789" spans="1:3">
      <c r="A789" s="687" t="s">
        <v>3765</v>
      </c>
      <c r="B789" s="687" t="s">
        <v>1502</v>
      </c>
      <c r="C789" s="680">
        <f>C790</f>
        <v>18000</v>
      </c>
    </row>
    <row r="790" spans="1:3">
      <c r="A790" s="687" t="s">
        <v>3766</v>
      </c>
      <c r="B790" s="687" t="s">
        <v>2929</v>
      </c>
      <c r="C790" s="680">
        <f>C791</f>
        <v>18000</v>
      </c>
    </row>
    <row r="791" spans="1:3">
      <c r="A791" s="687" t="s">
        <v>3767</v>
      </c>
      <c r="B791" s="684" t="s">
        <v>2012</v>
      </c>
      <c r="C791" s="680">
        <f>C792</f>
        <v>18000</v>
      </c>
    </row>
    <row r="792" spans="1:3">
      <c r="A792" s="687" t="s">
        <v>3768</v>
      </c>
      <c r="B792" s="687" t="s">
        <v>807</v>
      </c>
      <c r="C792" s="680">
        <f>SUBTOTAL(9,C793:C794)</f>
        <v>18000</v>
      </c>
    </row>
    <row r="793" spans="1:3">
      <c r="A793" s="688" t="s">
        <v>3769</v>
      </c>
      <c r="B793" s="688" t="s">
        <v>3132</v>
      </c>
      <c r="C793" s="682">
        <f>'C. OBJETO DEL GASTO'!Z87</f>
        <v>9000</v>
      </c>
    </row>
    <row r="794" spans="1:3">
      <c r="A794" s="688" t="s">
        <v>3770</v>
      </c>
      <c r="B794" s="688" t="s">
        <v>3133</v>
      </c>
      <c r="C794" s="682">
        <f>'C. OBJETO DEL GASTO'!Z86</f>
        <v>9000</v>
      </c>
    </row>
    <row r="795" spans="1:3" ht="27.6">
      <c r="A795" s="679" t="s">
        <v>3771</v>
      </c>
      <c r="B795" s="684" t="s">
        <v>3032</v>
      </c>
      <c r="C795" s="680">
        <f t="shared" ref="C795:C800" si="100">C796</f>
        <v>26435.638170000002</v>
      </c>
    </row>
    <row r="796" spans="1:3">
      <c r="A796" s="679" t="s">
        <v>3772</v>
      </c>
      <c r="B796" s="684" t="s">
        <v>1501</v>
      </c>
      <c r="C796" s="680">
        <f t="shared" si="100"/>
        <v>26435.638170000002</v>
      </c>
    </row>
    <row r="797" spans="1:3">
      <c r="A797" s="679" t="s">
        <v>3773</v>
      </c>
      <c r="B797" s="684" t="s">
        <v>1502</v>
      </c>
      <c r="C797" s="680">
        <f t="shared" si="100"/>
        <v>26435.638170000002</v>
      </c>
    </row>
    <row r="798" spans="1:3">
      <c r="A798" s="679" t="s">
        <v>3774</v>
      </c>
      <c r="B798" s="684" t="s">
        <v>2929</v>
      </c>
      <c r="C798" s="680">
        <f t="shared" si="100"/>
        <v>26435.638170000002</v>
      </c>
    </row>
    <row r="799" spans="1:3">
      <c r="A799" s="689" t="s">
        <v>3775</v>
      </c>
      <c r="B799" s="684" t="s">
        <v>2012</v>
      </c>
      <c r="C799" s="680">
        <f t="shared" si="100"/>
        <v>26435.638170000002</v>
      </c>
    </row>
    <row r="800" spans="1:3">
      <c r="A800" s="679" t="s">
        <v>3776</v>
      </c>
      <c r="B800" s="684" t="s">
        <v>807</v>
      </c>
      <c r="C800" s="680">
        <f t="shared" si="100"/>
        <v>26435.638170000002</v>
      </c>
    </row>
    <row r="801" spans="1:3">
      <c r="A801" s="681" t="s">
        <v>3777</v>
      </c>
      <c r="B801" s="685" t="s">
        <v>90</v>
      </c>
      <c r="C801" s="682">
        <f>'C. OBJETO DEL GASTO'!Z100</f>
        <v>26435.638170000002</v>
      </c>
    </row>
    <row r="802" spans="1:3">
      <c r="A802" s="679" t="s">
        <v>2015</v>
      </c>
      <c r="B802" s="684" t="s">
        <v>1608</v>
      </c>
      <c r="C802" s="680">
        <f t="shared" ref="C802:C807" si="101">C803</f>
        <v>2000</v>
      </c>
    </row>
    <row r="803" spans="1:3">
      <c r="A803" s="679" t="s">
        <v>2016</v>
      </c>
      <c r="B803" s="684" t="s">
        <v>1501</v>
      </c>
      <c r="C803" s="680">
        <f t="shared" si="101"/>
        <v>2000</v>
      </c>
    </row>
    <row r="804" spans="1:3">
      <c r="A804" s="679" t="s">
        <v>2017</v>
      </c>
      <c r="B804" s="684" t="s">
        <v>1513</v>
      </c>
      <c r="C804" s="680">
        <f t="shared" si="101"/>
        <v>2000</v>
      </c>
    </row>
    <row r="805" spans="1:3">
      <c r="A805" s="679" t="s">
        <v>2018</v>
      </c>
      <c r="B805" s="684" t="s">
        <v>1503</v>
      </c>
      <c r="C805" s="680">
        <f t="shared" si="101"/>
        <v>2000</v>
      </c>
    </row>
    <row r="806" spans="1:3">
      <c r="A806" s="679" t="s">
        <v>2019</v>
      </c>
      <c r="B806" s="684" t="s">
        <v>2012</v>
      </c>
      <c r="C806" s="680">
        <f t="shared" si="101"/>
        <v>2000</v>
      </c>
    </row>
    <row r="807" spans="1:3">
      <c r="A807" s="679" t="s">
        <v>2020</v>
      </c>
      <c r="B807" s="684" t="s">
        <v>807</v>
      </c>
      <c r="C807" s="680">
        <f t="shared" si="101"/>
        <v>2000</v>
      </c>
    </row>
    <row r="808" spans="1:3">
      <c r="A808" s="681" t="s">
        <v>2021</v>
      </c>
      <c r="B808" s="685" t="s">
        <v>1750</v>
      </c>
      <c r="C808" s="682">
        <f>'C. OBJETO DEL GASTO'!Z105</f>
        <v>2000</v>
      </c>
    </row>
    <row r="809" spans="1:3" ht="27.6">
      <c r="A809" s="687" t="s">
        <v>3778</v>
      </c>
      <c r="B809" s="687" t="s">
        <v>1560</v>
      </c>
      <c r="C809" s="680">
        <f t="shared" ref="C809:C814" si="102">C810</f>
        <v>1200</v>
      </c>
    </row>
    <row r="810" spans="1:3">
      <c r="A810" s="687" t="s">
        <v>3779</v>
      </c>
      <c r="B810" s="687" t="s">
        <v>1501</v>
      </c>
      <c r="C810" s="680">
        <f t="shared" si="102"/>
        <v>1200</v>
      </c>
    </row>
    <row r="811" spans="1:3">
      <c r="A811" s="687" t="s">
        <v>3780</v>
      </c>
      <c r="B811" s="687" t="s">
        <v>1513</v>
      </c>
      <c r="C811" s="680">
        <f t="shared" si="102"/>
        <v>1200</v>
      </c>
    </row>
    <row r="812" spans="1:3">
      <c r="A812" s="687" t="s">
        <v>3781</v>
      </c>
      <c r="B812" s="687" t="s">
        <v>1503</v>
      </c>
      <c r="C812" s="680">
        <f t="shared" si="102"/>
        <v>1200</v>
      </c>
    </row>
    <row r="813" spans="1:3">
      <c r="A813" s="687" t="s">
        <v>3782</v>
      </c>
      <c r="B813" s="684" t="s">
        <v>2012</v>
      </c>
      <c r="C813" s="680">
        <f t="shared" si="102"/>
        <v>1200</v>
      </c>
    </row>
    <row r="814" spans="1:3">
      <c r="A814" s="687" t="s">
        <v>3783</v>
      </c>
      <c r="B814" s="687" t="s">
        <v>807</v>
      </c>
      <c r="C814" s="680">
        <f t="shared" si="102"/>
        <v>1200</v>
      </c>
    </row>
    <row r="815" spans="1:3" ht="27.6">
      <c r="A815" s="688" t="s">
        <v>3784</v>
      </c>
      <c r="B815" s="688" t="s">
        <v>1560</v>
      </c>
      <c r="C815" s="682">
        <f>'C. OBJETO DEL GASTO'!Z115</f>
        <v>1200</v>
      </c>
    </row>
    <row r="816" spans="1:3">
      <c r="A816" s="700" t="s">
        <v>2022</v>
      </c>
      <c r="B816" s="701" t="s">
        <v>2023</v>
      </c>
      <c r="C816" s="702">
        <f>C817</f>
        <v>276816.61543999997</v>
      </c>
    </row>
    <row r="817" spans="1:3">
      <c r="A817" s="679" t="s">
        <v>2024</v>
      </c>
      <c r="B817" s="684" t="s">
        <v>1219</v>
      </c>
      <c r="C817" s="680">
        <f>C818</f>
        <v>276816.61543999997</v>
      </c>
    </row>
    <row r="818" spans="1:3">
      <c r="A818" s="679" t="s">
        <v>2025</v>
      </c>
      <c r="B818" s="684" t="s">
        <v>1499</v>
      </c>
      <c r="C818" s="680">
        <f>C819</f>
        <v>276816.61543999997</v>
      </c>
    </row>
    <row r="819" spans="1:3">
      <c r="A819" s="703" t="s">
        <v>2026</v>
      </c>
      <c r="B819" s="697" t="s">
        <v>807</v>
      </c>
      <c r="C819" s="692">
        <f>C820+C827+C834+C841+C848+C855+C862</f>
        <v>276816.61543999997</v>
      </c>
    </row>
    <row r="820" spans="1:3">
      <c r="A820" s="679" t="s">
        <v>2028</v>
      </c>
      <c r="B820" s="684" t="s">
        <v>1505</v>
      </c>
      <c r="C820" s="680">
        <f t="shared" ref="C820:C825" si="103">C821</f>
        <v>180000</v>
      </c>
    </row>
    <row r="821" spans="1:3">
      <c r="A821" s="679" t="s">
        <v>2029</v>
      </c>
      <c r="B821" s="684" t="s">
        <v>1501</v>
      </c>
      <c r="C821" s="680">
        <f t="shared" si="103"/>
        <v>180000</v>
      </c>
    </row>
    <row r="822" spans="1:3">
      <c r="A822" s="679" t="s">
        <v>2030</v>
      </c>
      <c r="B822" s="684" t="s">
        <v>1502</v>
      </c>
      <c r="C822" s="680">
        <f t="shared" si="103"/>
        <v>180000</v>
      </c>
    </row>
    <row r="823" spans="1:3">
      <c r="A823" s="679" t="s">
        <v>3386</v>
      </c>
      <c r="B823" s="684" t="s">
        <v>2929</v>
      </c>
      <c r="C823" s="680">
        <f t="shared" si="103"/>
        <v>180000</v>
      </c>
    </row>
    <row r="824" spans="1:3" ht="27.6">
      <c r="A824" s="679" t="s">
        <v>3387</v>
      </c>
      <c r="B824" s="684" t="s">
        <v>2031</v>
      </c>
      <c r="C824" s="680">
        <f t="shared" si="103"/>
        <v>180000</v>
      </c>
    </row>
    <row r="825" spans="1:3">
      <c r="A825" s="679" t="s">
        <v>3388</v>
      </c>
      <c r="B825" s="684" t="s">
        <v>807</v>
      </c>
      <c r="C825" s="680">
        <f t="shared" si="103"/>
        <v>180000</v>
      </c>
    </row>
    <row r="826" spans="1:3">
      <c r="A826" s="681" t="s">
        <v>3389</v>
      </c>
      <c r="B826" s="685" t="s">
        <v>1505</v>
      </c>
      <c r="C826" s="682">
        <f>'C. OBJETO DEL GASTO'!P17</f>
        <v>180000</v>
      </c>
    </row>
    <row r="827" spans="1:3">
      <c r="A827" s="679" t="s">
        <v>2032</v>
      </c>
      <c r="B827" s="684" t="s">
        <v>1506</v>
      </c>
      <c r="C827" s="680">
        <f t="shared" ref="C827:C832" si="104">C828</f>
        <v>3750</v>
      </c>
    </row>
    <row r="828" spans="1:3">
      <c r="A828" s="679" t="s">
        <v>2033</v>
      </c>
      <c r="B828" s="684" t="s">
        <v>1501</v>
      </c>
      <c r="C828" s="680">
        <f t="shared" si="104"/>
        <v>3750</v>
      </c>
    </row>
    <row r="829" spans="1:3">
      <c r="A829" s="679" t="s">
        <v>2034</v>
      </c>
      <c r="B829" s="684" t="s">
        <v>1502</v>
      </c>
      <c r="C829" s="680">
        <f t="shared" si="104"/>
        <v>3750</v>
      </c>
    </row>
    <row r="830" spans="1:3">
      <c r="A830" s="679" t="s">
        <v>3390</v>
      </c>
      <c r="B830" s="684" t="s">
        <v>2929</v>
      </c>
      <c r="C830" s="680">
        <f t="shared" si="104"/>
        <v>3750</v>
      </c>
    </row>
    <row r="831" spans="1:3">
      <c r="A831" s="679" t="s">
        <v>3391</v>
      </c>
      <c r="B831" s="684" t="s">
        <v>2035</v>
      </c>
      <c r="C831" s="680">
        <f t="shared" si="104"/>
        <v>3750</v>
      </c>
    </row>
    <row r="832" spans="1:3">
      <c r="A832" s="679" t="s">
        <v>3392</v>
      </c>
      <c r="B832" s="684" t="s">
        <v>807</v>
      </c>
      <c r="C832" s="680">
        <f t="shared" si="104"/>
        <v>3750</v>
      </c>
    </row>
    <row r="833" spans="1:3">
      <c r="A833" s="681" t="s">
        <v>3393</v>
      </c>
      <c r="B833" s="685" t="s">
        <v>1507</v>
      </c>
      <c r="C833" s="682">
        <f>'C. OBJETO DEL GASTO'!P34</f>
        <v>3750</v>
      </c>
    </row>
    <row r="834" spans="1:3">
      <c r="A834" s="679" t="s">
        <v>2036</v>
      </c>
      <c r="B834" s="684" t="s">
        <v>1508</v>
      </c>
      <c r="C834" s="680">
        <f t="shared" ref="C834:C839" si="105">C835</f>
        <v>15000</v>
      </c>
    </row>
    <row r="835" spans="1:3">
      <c r="A835" s="679" t="s">
        <v>2037</v>
      </c>
      <c r="B835" s="684" t="s">
        <v>1501</v>
      </c>
      <c r="C835" s="680">
        <f t="shared" si="105"/>
        <v>15000</v>
      </c>
    </row>
    <row r="836" spans="1:3">
      <c r="A836" s="679" t="s">
        <v>2038</v>
      </c>
      <c r="B836" s="684" t="s">
        <v>1502</v>
      </c>
      <c r="C836" s="680">
        <f t="shared" si="105"/>
        <v>15000</v>
      </c>
    </row>
    <row r="837" spans="1:3">
      <c r="A837" s="679" t="s">
        <v>3394</v>
      </c>
      <c r="B837" s="684" t="s">
        <v>2929</v>
      </c>
      <c r="C837" s="680">
        <f t="shared" si="105"/>
        <v>15000</v>
      </c>
    </row>
    <row r="838" spans="1:3">
      <c r="A838" s="679" t="s">
        <v>3395</v>
      </c>
      <c r="B838" s="684" t="s">
        <v>2027</v>
      </c>
      <c r="C838" s="680">
        <f t="shared" si="105"/>
        <v>15000</v>
      </c>
    </row>
    <row r="839" spans="1:3">
      <c r="A839" s="679" t="s">
        <v>3396</v>
      </c>
      <c r="B839" s="684" t="s">
        <v>807</v>
      </c>
      <c r="C839" s="680">
        <f t="shared" si="105"/>
        <v>15000</v>
      </c>
    </row>
    <row r="840" spans="1:3">
      <c r="A840" s="681" t="s">
        <v>3397</v>
      </c>
      <c r="B840" s="685" t="s">
        <v>1509</v>
      </c>
      <c r="C840" s="682">
        <f>'C. OBJETO DEL GASTO'!P35</f>
        <v>15000</v>
      </c>
    </row>
    <row r="841" spans="1:3">
      <c r="A841" s="679" t="s">
        <v>2039</v>
      </c>
      <c r="B841" s="684" t="s">
        <v>1510</v>
      </c>
      <c r="C841" s="680">
        <f t="shared" ref="C841:C846" si="106">C842</f>
        <v>67155.360000000001</v>
      </c>
    </row>
    <row r="842" spans="1:3">
      <c r="A842" s="679" t="s">
        <v>2040</v>
      </c>
      <c r="B842" s="684" t="s">
        <v>1501</v>
      </c>
      <c r="C842" s="680">
        <f t="shared" si="106"/>
        <v>67155.360000000001</v>
      </c>
    </row>
    <row r="843" spans="1:3">
      <c r="A843" s="679" t="s">
        <v>2041</v>
      </c>
      <c r="B843" s="684" t="s">
        <v>1502</v>
      </c>
      <c r="C843" s="680">
        <f t="shared" si="106"/>
        <v>67155.360000000001</v>
      </c>
    </row>
    <row r="844" spans="1:3">
      <c r="A844" s="679" t="s">
        <v>3398</v>
      </c>
      <c r="B844" s="684" t="s">
        <v>2929</v>
      </c>
      <c r="C844" s="680">
        <f t="shared" si="106"/>
        <v>67155.360000000001</v>
      </c>
    </row>
    <row r="845" spans="1:3" ht="27.6">
      <c r="A845" s="679" t="s">
        <v>3399</v>
      </c>
      <c r="B845" s="684" t="s">
        <v>2031</v>
      </c>
      <c r="C845" s="680">
        <f t="shared" si="106"/>
        <v>67155.360000000001</v>
      </c>
    </row>
    <row r="846" spans="1:3">
      <c r="A846" s="679" t="s">
        <v>3400</v>
      </c>
      <c r="B846" s="684" t="s">
        <v>807</v>
      </c>
      <c r="C846" s="680">
        <f t="shared" si="106"/>
        <v>67155.360000000001</v>
      </c>
    </row>
    <row r="847" spans="1:3">
      <c r="A847" s="681" t="s">
        <v>3401</v>
      </c>
      <c r="B847" s="685" t="s">
        <v>1511</v>
      </c>
      <c r="C847" s="682">
        <f>'C. OBJETO DEL GASTO'!P41</f>
        <v>67155.360000000001</v>
      </c>
    </row>
    <row r="848" spans="1:3" ht="27.6">
      <c r="A848" s="679" t="s">
        <v>3373</v>
      </c>
      <c r="B848" s="684" t="s">
        <v>3032</v>
      </c>
      <c r="C848" s="680">
        <f t="shared" ref="C848:C852" si="107">C849</f>
        <v>7711.255439999999</v>
      </c>
    </row>
    <row r="849" spans="1:3">
      <c r="A849" s="679" t="s">
        <v>3374</v>
      </c>
      <c r="B849" s="684" t="s">
        <v>1501</v>
      </c>
      <c r="C849" s="680">
        <f t="shared" si="107"/>
        <v>7711.255439999999</v>
      </c>
    </row>
    <row r="850" spans="1:3">
      <c r="A850" s="679" t="s">
        <v>3375</v>
      </c>
      <c r="B850" s="684" t="s">
        <v>1502</v>
      </c>
      <c r="C850" s="680">
        <f t="shared" si="107"/>
        <v>7711.255439999999</v>
      </c>
    </row>
    <row r="851" spans="1:3">
      <c r="A851" s="679" t="s">
        <v>3376</v>
      </c>
      <c r="B851" s="684" t="s">
        <v>2929</v>
      </c>
      <c r="C851" s="680">
        <f t="shared" si="107"/>
        <v>7711.255439999999</v>
      </c>
    </row>
    <row r="852" spans="1:3" ht="27.6">
      <c r="A852" s="689" t="s">
        <v>3377</v>
      </c>
      <c r="B852" s="684" t="s">
        <v>2031</v>
      </c>
      <c r="C852" s="680">
        <f t="shared" si="107"/>
        <v>7711.255439999999</v>
      </c>
    </row>
    <row r="853" spans="1:3">
      <c r="A853" s="679" t="s">
        <v>3378</v>
      </c>
      <c r="B853" s="684" t="s">
        <v>807</v>
      </c>
      <c r="C853" s="680">
        <f>C854</f>
        <v>7711.255439999999</v>
      </c>
    </row>
    <row r="854" spans="1:3">
      <c r="A854" s="681" t="s">
        <v>3379</v>
      </c>
      <c r="B854" s="685" t="s">
        <v>90</v>
      </c>
      <c r="C854" s="682">
        <f>'C. OBJETO DEL GASTO'!P100</f>
        <v>7711.255439999999</v>
      </c>
    </row>
    <row r="855" spans="1:3">
      <c r="A855" s="687" t="s">
        <v>3380</v>
      </c>
      <c r="B855" s="687" t="s">
        <v>1608</v>
      </c>
      <c r="C855" s="680">
        <f t="shared" ref="C855:C860" si="108">C856</f>
        <v>2000</v>
      </c>
    </row>
    <row r="856" spans="1:3">
      <c r="A856" s="687" t="s">
        <v>3381</v>
      </c>
      <c r="B856" s="687" t="s">
        <v>1501</v>
      </c>
      <c r="C856" s="680">
        <f t="shared" si="108"/>
        <v>2000</v>
      </c>
    </row>
    <row r="857" spans="1:3">
      <c r="A857" s="687" t="s">
        <v>3382</v>
      </c>
      <c r="B857" s="687" t="s">
        <v>1513</v>
      </c>
      <c r="C857" s="680">
        <f t="shared" si="108"/>
        <v>2000</v>
      </c>
    </row>
    <row r="858" spans="1:3">
      <c r="A858" s="687" t="s">
        <v>3402</v>
      </c>
      <c r="B858" s="687" t="s">
        <v>2929</v>
      </c>
      <c r="C858" s="680">
        <f t="shared" si="108"/>
        <v>2000</v>
      </c>
    </row>
    <row r="859" spans="1:3" ht="27.6">
      <c r="A859" s="687" t="s">
        <v>3403</v>
      </c>
      <c r="B859" s="684" t="s">
        <v>2031</v>
      </c>
      <c r="C859" s="680">
        <f t="shared" si="108"/>
        <v>2000</v>
      </c>
    </row>
    <row r="860" spans="1:3">
      <c r="A860" s="687" t="s">
        <v>3404</v>
      </c>
      <c r="B860" s="687" t="s">
        <v>807</v>
      </c>
      <c r="C860" s="680">
        <f t="shared" si="108"/>
        <v>2000</v>
      </c>
    </row>
    <row r="861" spans="1:3">
      <c r="A861" s="688" t="s">
        <v>3405</v>
      </c>
      <c r="B861" s="688" t="s">
        <v>1608</v>
      </c>
      <c r="C861" s="682">
        <f>'C. OBJETO DEL GASTO'!P105</f>
        <v>2000</v>
      </c>
    </row>
    <row r="862" spans="1:3" ht="27.6">
      <c r="A862" s="687" t="s">
        <v>3383</v>
      </c>
      <c r="B862" s="687" t="s">
        <v>1560</v>
      </c>
      <c r="C862" s="680">
        <f t="shared" ref="C862:C867" si="109">C863</f>
        <v>1200</v>
      </c>
    </row>
    <row r="863" spans="1:3">
      <c r="A863" s="687" t="s">
        <v>3384</v>
      </c>
      <c r="B863" s="687" t="s">
        <v>1501</v>
      </c>
      <c r="C863" s="680">
        <f t="shared" si="109"/>
        <v>1200</v>
      </c>
    </row>
    <row r="864" spans="1:3">
      <c r="A864" s="687" t="s">
        <v>3385</v>
      </c>
      <c r="B864" s="687" t="s">
        <v>1513</v>
      </c>
      <c r="C864" s="680">
        <f t="shared" si="109"/>
        <v>1200</v>
      </c>
    </row>
    <row r="865" spans="1:3">
      <c r="A865" s="687" t="s">
        <v>3406</v>
      </c>
      <c r="B865" s="687" t="s">
        <v>2929</v>
      </c>
      <c r="C865" s="680">
        <f t="shared" si="109"/>
        <v>1200</v>
      </c>
    </row>
    <row r="866" spans="1:3" ht="27.6">
      <c r="A866" s="687" t="s">
        <v>3407</v>
      </c>
      <c r="B866" s="684" t="s">
        <v>2031</v>
      </c>
      <c r="C866" s="680">
        <f t="shared" si="109"/>
        <v>1200</v>
      </c>
    </row>
    <row r="867" spans="1:3">
      <c r="A867" s="687" t="s">
        <v>3408</v>
      </c>
      <c r="B867" s="687" t="s">
        <v>807</v>
      </c>
      <c r="C867" s="680">
        <f t="shared" si="109"/>
        <v>1200</v>
      </c>
    </row>
    <row r="868" spans="1:3">
      <c r="A868" s="688" t="s">
        <v>3409</v>
      </c>
      <c r="B868" s="688" t="s">
        <v>1564</v>
      </c>
      <c r="C868" s="682">
        <f>'C. OBJETO DEL GASTO'!P115</f>
        <v>1200</v>
      </c>
    </row>
    <row r="869" spans="1:3">
      <c r="A869" s="700" t="s">
        <v>2042</v>
      </c>
      <c r="B869" s="701" t="s">
        <v>2043</v>
      </c>
      <c r="C869" s="702">
        <f>C870</f>
        <v>151640.00023999999</v>
      </c>
    </row>
    <row r="870" spans="1:3">
      <c r="A870" s="679" t="s">
        <v>2044</v>
      </c>
      <c r="B870" s="684" t="s">
        <v>2045</v>
      </c>
      <c r="C870" s="680">
        <f>C871</f>
        <v>151640.00023999999</v>
      </c>
    </row>
    <row r="871" spans="1:3">
      <c r="A871" s="679" t="s">
        <v>2046</v>
      </c>
      <c r="B871" s="684" t="s">
        <v>1499</v>
      </c>
      <c r="C871" s="680">
        <f>C872</f>
        <v>151640.00023999999</v>
      </c>
    </row>
    <row r="872" spans="1:3">
      <c r="A872" s="703" t="s">
        <v>2047</v>
      </c>
      <c r="B872" s="697" t="s">
        <v>807</v>
      </c>
      <c r="C872" s="692">
        <f>C873+C880+C887+C894+C901+C908+C915</f>
        <v>151640.00023999999</v>
      </c>
    </row>
    <row r="873" spans="1:3">
      <c r="A873" s="679" t="s">
        <v>2048</v>
      </c>
      <c r="B873" s="684" t="s">
        <v>1505</v>
      </c>
      <c r="C873" s="680">
        <f t="shared" ref="C873:C878" si="110">C874</f>
        <v>108000</v>
      </c>
    </row>
    <row r="874" spans="1:3">
      <c r="A874" s="679" t="s">
        <v>2049</v>
      </c>
      <c r="B874" s="684" t="s">
        <v>1501</v>
      </c>
      <c r="C874" s="680">
        <f t="shared" si="110"/>
        <v>108000</v>
      </c>
    </row>
    <row r="875" spans="1:3">
      <c r="A875" s="679" t="s">
        <v>2050</v>
      </c>
      <c r="B875" s="684" t="s">
        <v>1502</v>
      </c>
      <c r="C875" s="680">
        <f t="shared" si="110"/>
        <v>108000</v>
      </c>
    </row>
    <row r="876" spans="1:3">
      <c r="A876" s="679" t="s">
        <v>2051</v>
      </c>
      <c r="B876" s="684" t="s">
        <v>1503</v>
      </c>
      <c r="C876" s="680">
        <f t="shared" si="110"/>
        <v>108000</v>
      </c>
    </row>
    <row r="877" spans="1:3">
      <c r="A877" s="679" t="s">
        <v>2052</v>
      </c>
      <c r="B877" s="684" t="s">
        <v>2053</v>
      </c>
      <c r="C877" s="680">
        <f t="shared" si="110"/>
        <v>108000</v>
      </c>
    </row>
    <row r="878" spans="1:3">
      <c r="A878" s="679" t="s">
        <v>2054</v>
      </c>
      <c r="B878" s="684" t="s">
        <v>807</v>
      </c>
      <c r="C878" s="680">
        <f t="shared" si="110"/>
        <v>108000</v>
      </c>
    </row>
    <row r="879" spans="1:3">
      <c r="A879" s="681" t="s">
        <v>2055</v>
      </c>
      <c r="B879" s="685" t="s">
        <v>1505</v>
      </c>
      <c r="C879" s="682">
        <f>'C. OBJETO DEL GASTO'!AB17</f>
        <v>108000</v>
      </c>
    </row>
    <row r="880" spans="1:3">
      <c r="A880" s="679" t="s">
        <v>2056</v>
      </c>
      <c r="B880" s="684" t="s">
        <v>1506</v>
      </c>
      <c r="C880" s="680">
        <f t="shared" ref="C880:C885" si="111">C881</f>
        <v>2250</v>
      </c>
    </row>
    <row r="881" spans="1:3">
      <c r="A881" s="679" t="s">
        <v>2057</v>
      </c>
      <c r="B881" s="684" t="s">
        <v>1501</v>
      </c>
      <c r="C881" s="680">
        <f t="shared" si="111"/>
        <v>2250</v>
      </c>
    </row>
    <row r="882" spans="1:3">
      <c r="A882" s="679" t="s">
        <v>2058</v>
      </c>
      <c r="B882" s="684" t="s">
        <v>1502</v>
      </c>
      <c r="C882" s="680">
        <f t="shared" si="111"/>
        <v>2250</v>
      </c>
    </row>
    <row r="883" spans="1:3">
      <c r="A883" s="679" t="s">
        <v>2059</v>
      </c>
      <c r="B883" s="684" t="s">
        <v>1503</v>
      </c>
      <c r="C883" s="680">
        <f t="shared" si="111"/>
        <v>2250</v>
      </c>
    </row>
    <row r="884" spans="1:3" ht="27.6">
      <c r="A884" s="679" t="s">
        <v>2060</v>
      </c>
      <c r="B884" s="684" t="s">
        <v>2061</v>
      </c>
      <c r="C884" s="680">
        <f t="shared" si="111"/>
        <v>2250</v>
      </c>
    </row>
    <row r="885" spans="1:3">
      <c r="A885" s="679" t="s">
        <v>2062</v>
      </c>
      <c r="B885" s="684" t="s">
        <v>807</v>
      </c>
      <c r="C885" s="680">
        <f t="shared" si="111"/>
        <v>2250</v>
      </c>
    </row>
    <row r="886" spans="1:3">
      <c r="A886" s="681" t="s">
        <v>2063</v>
      </c>
      <c r="B886" s="685" t="s">
        <v>1507</v>
      </c>
      <c r="C886" s="682">
        <f>'C. OBJETO DEL GASTO'!AB34</f>
        <v>2250</v>
      </c>
    </row>
    <row r="887" spans="1:3">
      <c r="A887" s="679" t="s">
        <v>2064</v>
      </c>
      <c r="B887" s="684" t="s">
        <v>1508</v>
      </c>
      <c r="C887" s="680">
        <f t="shared" ref="C887:C892" si="112">C888</f>
        <v>9000</v>
      </c>
    </row>
    <row r="888" spans="1:3">
      <c r="A888" s="679" t="s">
        <v>2065</v>
      </c>
      <c r="B888" s="684" t="s">
        <v>1501</v>
      </c>
      <c r="C888" s="680">
        <f t="shared" si="112"/>
        <v>9000</v>
      </c>
    </row>
    <row r="889" spans="1:3">
      <c r="A889" s="679" t="s">
        <v>2066</v>
      </c>
      <c r="B889" s="684" t="s">
        <v>1502</v>
      </c>
      <c r="C889" s="680">
        <f t="shared" si="112"/>
        <v>9000</v>
      </c>
    </row>
    <row r="890" spans="1:3">
      <c r="A890" s="679" t="s">
        <v>2067</v>
      </c>
      <c r="B890" s="684" t="s">
        <v>1503</v>
      </c>
      <c r="C890" s="680">
        <f t="shared" si="112"/>
        <v>9000</v>
      </c>
    </row>
    <row r="891" spans="1:3">
      <c r="A891" s="679" t="s">
        <v>2068</v>
      </c>
      <c r="B891" s="684" t="s">
        <v>2069</v>
      </c>
      <c r="C891" s="680">
        <f t="shared" si="112"/>
        <v>9000</v>
      </c>
    </row>
    <row r="892" spans="1:3">
      <c r="A892" s="679" t="s">
        <v>2070</v>
      </c>
      <c r="B892" s="684" t="s">
        <v>807</v>
      </c>
      <c r="C892" s="680">
        <f t="shared" si="112"/>
        <v>9000</v>
      </c>
    </row>
    <row r="893" spans="1:3">
      <c r="A893" s="681" t="s">
        <v>2071</v>
      </c>
      <c r="B893" s="685" t="s">
        <v>1509</v>
      </c>
      <c r="C893" s="682">
        <f>'C. OBJETO DEL GASTO'!AB35</f>
        <v>9000</v>
      </c>
    </row>
    <row r="894" spans="1:3">
      <c r="A894" s="679" t="s">
        <v>2072</v>
      </c>
      <c r="B894" s="684" t="s">
        <v>1510</v>
      </c>
      <c r="C894" s="680">
        <f t="shared" ref="C894:C899" si="113">C895</f>
        <v>25006.560000000001</v>
      </c>
    </row>
    <row r="895" spans="1:3">
      <c r="A895" s="679" t="s">
        <v>2073</v>
      </c>
      <c r="B895" s="684" t="s">
        <v>1501</v>
      </c>
      <c r="C895" s="680">
        <f t="shared" si="113"/>
        <v>25006.560000000001</v>
      </c>
    </row>
    <row r="896" spans="1:3">
      <c r="A896" s="679" t="s">
        <v>2074</v>
      </c>
      <c r="B896" s="684" t="s">
        <v>1502</v>
      </c>
      <c r="C896" s="680">
        <f t="shared" si="113"/>
        <v>25006.560000000001</v>
      </c>
    </row>
    <row r="897" spans="1:3">
      <c r="A897" s="679" t="s">
        <v>2075</v>
      </c>
      <c r="B897" s="684" t="s">
        <v>1503</v>
      </c>
      <c r="C897" s="680">
        <f t="shared" si="113"/>
        <v>25006.560000000001</v>
      </c>
    </row>
    <row r="898" spans="1:3" ht="41.4">
      <c r="A898" s="679" t="s">
        <v>2076</v>
      </c>
      <c r="B898" s="684" t="s">
        <v>2077</v>
      </c>
      <c r="C898" s="680">
        <f t="shared" si="113"/>
        <v>25006.560000000001</v>
      </c>
    </row>
    <row r="899" spans="1:3">
      <c r="A899" s="679" t="s">
        <v>2078</v>
      </c>
      <c r="B899" s="684" t="s">
        <v>807</v>
      </c>
      <c r="C899" s="680">
        <f t="shared" si="113"/>
        <v>25006.560000000001</v>
      </c>
    </row>
    <row r="900" spans="1:3">
      <c r="A900" s="681" t="s">
        <v>2079</v>
      </c>
      <c r="B900" s="685" t="s">
        <v>1511</v>
      </c>
      <c r="C900" s="682">
        <f>'C. OBJETO DEL GASTO'!AB41</f>
        <v>25006.560000000001</v>
      </c>
    </row>
    <row r="901" spans="1:3" ht="27.6">
      <c r="A901" s="679" t="s">
        <v>3802</v>
      </c>
      <c r="B901" s="684" t="s">
        <v>3032</v>
      </c>
      <c r="C901" s="680">
        <f t="shared" ref="C901:C906" si="114">C902</f>
        <v>4183.4402399999999</v>
      </c>
    </row>
    <row r="902" spans="1:3">
      <c r="A902" s="679" t="s">
        <v>3803</v>
      </c>
      <c r="B902" s="684" t="s">
        <v>1501</v>
      </c>
      <c r="C902" s="680">
        <f t="shared" si="114"/>
        <v>4183.4402399999999</v>
      </c>
    </row>
    <row r="903" spans="1:3">
      <c r="A903" s="679" t="s">
        <v>3804</v>
      </c>
      <c r="B903" s="684" t="s">
        <v>1502</v>
      </c>
      <c r="C903" s="680">
        <f t="shared" si="114"/>
        <v>4183.4402399999999</v>
      </c>
    </row>
    <row r="904" spans="1:3">
      <c r="A904" s="679" t="s">
        <v>3805</v>
      </c>
      <c r="B904" s="684" t="s">
        <v>2929</v>
      </c>
      <c r="C904" s="680">
        <f t="shared" si="114"/>
        <v>4183.4402399999999</v>
      </c>
    </row>
    <row r="905" spans="1:3" ht="41.4">
      <c r="A905" s="689" t="s">
        <v>3806</v>
      </c>
      <c r="B905" s="684" t="s">
        <v>2077</v>
      </c>
      <c r="C905" s="680">
        <f t="shared" si="114"/>
        <v>4183.4402399999999</v>
      </c>
    </row>
    <row r="906" spans="1:3">
      <c r="A906" s="679" t="s">
        <v>3807</v>
      </c>
      <c r="B906" s="684" t="s">
        <v>807</v>
      </c>
      <c r="C906" s="680">
        <f t="shared" si="114"/>
        <v>4183.4402399999999</v>
      </c>
    </row>
    <row r="907" spans="1:3">
      <c r="A907" s="681" t="s">
        <v>3808</v>
      </c>
      <c r="B907" s="685" t="s">
        <v>90</v>
      </c>
      <c r="C907" s="682">
        <f>'C. OBJETO DEL GASTO'!AB100</f>
        <v>4183.4402399999999</v>
      </c>
    </row>
    <row r="908" spans="1:3">
      <c r="A908" s="679" t="s">
        <v>2080</v>
      </c>
      <c r="B908" s="684" t="s">
        <v>1608</v>
      </c>
      <c r="C908" s="680">
        <f t="shared" ref="C908:C913" si="115">C909</f>
        <v>2000</v>
      </c>
    </row>
    <row r="909" spans="1:3">
      <c r="A909" s="679" t="s">
        <v>2081</v>
      </c>
      <c r="B909" s="684" t="s">
        <v>1501</v>
      </c>
      <c r="C909" s="680">
        <f t="shared" si="115"/>
        <v>2000</v>
      </c>
    </row>
    <row r="910" spans="1:3">
      <c r="A910" s="679" t="s">
        <v>2082</v>
      </c>
      <c r="B910" s="684" t="s">
        <v>1513</v>
      </c>
      <c r="C910" s="680">
        <f t="shared" si="115"/>
        <v>2000</v>
      </c>
    </row>
    <row r="911" spans="1:3">
      <c r="A911" s="679" t="s">
        <v>2083</v>
      </c>
      <c r="B911" s="684" t="s">
        <v>1503</v>
      </c>
      <c r="C911" s="680">
        <f t="shared" si="115"/>
        <v>2000</v>
      </c>
    </row>
    <row r="912" spans="1:3" ht="27.6">
      <c r="A912" s="679" t="s">
        <v>2084</v>
      </c>
      <c r="B912" s="684" t="s">
        <v>2061</v>
      </c>
      <c r="C912" s="680">
        <f t="shared" si="115"/>
        <v>2000</v>
      </c>
    </row>
    <row r="913" spans="1:4">
      <c r="A913" s="679" t="s">
        <v>2085</v>
      </c>
      <c r="B913" s="684" t="s">
        <v>807</v>
      </c>
      <c r="C913" s="680">
        <f t="shared" si="115"/>
        <v>2000</v>
      </c>
    </row>
    <row r="914" spans="1:4">
      <c r="A914" s="681" t="s">
        <v>2086</v>
      </c>
      <c r="B914" s="685" t="s">
        <v>1750</v>
      </c>
      <c r="C914" s="682">
        <f>'C. OBJETO DEL GASTO'!AB105</f>
        <v>2000</v>
      </c>
    </row>
    <row r="915" spans="1:4" ht="27.6">
      <c r="A915" s="687" t="s">
        <v>3809</v>
      </c>
      <c r="B915" s="687" t="s">
        <v>1560</v>
      </c>
      <c r="C915" s="680">
        <f t="shared" ref="C915:C920" si="116">C916</f>
        <v>1200</v>
      </c>
    </row>
    <row r="916" spans="1:4">
      <c r="A916" s="687" t="s">
        <v>3810</v>
      </c>
      <c r="B916" s="687" t="s">
        <v>1501</v>
      </c>
      <c r="C916" s="680">
        <f t="shared" si="116"/>
        <v>1200</v>
      </c>
    </row>
    <row r="917" spans="1:4">
      <c r="A917" s="687" t="s">
        <v>3811</v>
      </c>
      <c r="B917" s="687" t="s">
        <v>1513</v>
      </c>
      <c r="C917" s="680">
        <f t="shared" si="116"/>
        <v>1200</v>
      </c>
    </row>
    <row r="918" spans="1:4">
      <c r="A918" s="687" t="s">
        <v>3812</v>
      </c>
      <c r="B918" s="687" t="s">
        <v>1503</v>
      </c>
      <c r="C918" s="680">
        <f t="shared" si="116"/>
        <v>1200</v>
      </c>
    </row>
    <row r="919" spans="1:4" ht="27.6">
      <c r="A919" s="687" t="s">
        <v>3813</v>
      </c>
      <c r="B919" s="687" t="s">
        <v>2061</v>
      </c>
      <c r="C919" s="680">
        <f t="shared" si="116"/>
        <v>1200</v>
      </c>
    </row>
    <row r="920" spans="1:4">
      <c r="A920" s="687" t="s">
        <v>3814</v>
      </c>
      <c r="B920" s="687" t="s">
        <v>807</v>
      </c>
      <c r="C920" s="680">
        <f t="shared" si="116"/>
        <v>1200</v>
      </c>
    </row>
    <row r="921" spans="1:4" ht="27.6">
      <c r="A921" s="688" t="s">
        <v>3815</v>
      </c>
      <c r="B921" s="688" t="s">
        <v>1560</v>
      </c>
      <c r="C921" s="682">
        <f>'C. OBJETO DEL GASTO'!AB115</f>
        <v>1200</v>
      </c>
    </row>
    <row r="922" spans="1:4">
      <c r="A922" s="700" t="s">
        <v>2087</v>
      </c>
      <c r="B922" s="701" t="s">
        <v>1331</v>
      </c>
      <c r="C922" s="702">
        <f>C923+C996+C1007+C1079+C1095</f>
        <v>36917693.220479995</v>
      </c>
    </row>
    <row r="923" spans="1:4">
      <c r="A923" s="679" t="s">
        <v>2088</v>
      </c>
      <c r="B923" s="684" t="s">
        <v>1573</v>
      </c>
      <c r="C923" s="680">
        <f>C924</f>
        <v>725187.00047999993</v>
      </c>
      <c r="D923" s="693"/>
    </row>
    <row r="924" spans="1:4">
      <c r="A924" s="679" t="s">
        <v>2089</v>
      </c>
      <c r="B924" s="684" t="s">
        <v>1499</v>
      </c>
      <c r="C924" s="680">
        <f>C925</f>
        <v>725187.00047999993</v>
      </c>
    </row>
    <row r="925" spans="1:4">
      <c r="A925" s="703" t="s">
        <v>2090</v>
      </c>
      <c r="B925" s="697" t="s">
        <v>807</v>
      </c>
      <c r="C925" s="692">
        <f>C926+C933+C940+C947+C954+C961+C968+C975+C982+C989</f>
        <v>725187.00047999993</v>
      </c>
    </row>
    <row r="926" spans="1:4">
      <c r="A926" s="679" t="s">
        <v>2092</v>
      </c>
      <c r="B926" s="684" t="s">
        <v>1505</v>
      </c>
      <c r="C926" s="680">
        <f t="shared" ref="C926:C931" si="117">C927</f>
        <v>360000</v>
      </c>
    </row>
    <row r="927" spans="1:4">
      <c r="A927" s="679" t="s">
        <v>2093</v>
      </c>
      <c r="B927" s="684" t="s">
        <v>1501</v>
      </c>
      <c r="C927" s="680">
        <f t="shared" si="117"/>
        <v>360000</v>
      </c>
    </row>
    <row r="928" spans="1:4">
      <c r="A928" s="679" t="s">
        <v>2094</v>
      </c>
      <c r="B928" s="684" t="s">
        <v>1502</v>
      </c>
      <c r="C928" s="680">
        <f t="shared" si="117"/>
        <v>360000</v>
      </c>
    </row>
    <row r="929" spans="1:3">
      <c r="A929" s="679" t="s">
        <v>3410</v>
      </c>
      <c r="B929" s="684" t="s">
        <v>2929</v>
      </c>
      <c r="C929" s="680">
        <f t="shared" si="117"/>
        <v>360000</v>
      </c>
    </row>
    <row r="930" spans="1:3">
      <c r="A930" s="679" t="s">
        <v>3411</v>
      </c>
      <c r="B930" s="684" t="s">
        <v>2091</v>
      </c>
      <c r="C930" s="680">
        <f t="shared" si="117"/>
        <v>360000</v>
      </c>
    </row>
    <row r="931" spans="1:3">
      <c r="A931" s="679" t="s">
        <v>3412</v>
      </c>
      <c r="B931" s="684" t="s">
        <v>807</v>
      </c>
      <c r="C931" s="680">
        <f t="shared" si="117"/>
        <v>360000</v>
      </c>
    </row>
    <row r="932" spans="1:3">
      <c r="A932" s="681" t="s">
        <v>3413</v>
      </c>
      <c r="B932" s="685" t="s">
        <v>1505</v>
      </c>
      <c r="C932" s="682">
        <f>'C. OBJETO DEL GASTO'!O17</f>
        <v>360000</v>
      </c>
    </row>
    <row r="933" spans="1:3">
      <c r="A933" s="679" t="s">
        <v>2095</v>
      </c>
      <c r="B933" s="684" t="s">
        <v>1506</v>
      </c>
      <c r="C933" s="680">
        <f t="shared" ref="C933:C938" si="118">C934</f>
        <v>7500</v>
      </c>
    </row>
    <row r="934" spans="1:3">
      <c r="A934" s="679" t="s">
        <v>2096</v>
      </c>
      <c r="B934" s="684" t="s">
        <v>1501</v>
      </c>
      <c r="C934" s="680">
        <f t="shared" si="118"/>
        <v>7500</v>
      </c>
    </row>
    <row r="935" spans="1:3">
      <c r="A935" s="679" t="s">
        <v>2097</v>
      </c>
      <c r="B935" s="684" t="s">
        <v>1502</v>
      </c>
      <c r="C935" s="680">
        <f t="shared" si="118"/>
        <v>7500</v>
      </c>
    </row>
    <row r="936" spans="1:3">
      <c r="A936" s="679" t="s">
        <v>3414</v>
      </c>
      <c r="B936" s="684" t="s">
        <v>2929</v>
      </c>
      <c r="C936" s="680">
        <f t="shared" si="118"/>
        <v>7500</v>
      </c>
    </row>
    <row r="937" spans="1:3">
      <c r="A937" s="679" t="s">
        <v>3415</v>
      </c>
      <c r="B937" s="684" t="s">
        <v>2098</v>
      </c>
      <c r="C937" s="680">
        <f t="shared" si="118"/>
        <v>7500</v>
      </c>
    </row>
    <row r="938" spans="1:3">
      <c r="A938" s="679" t="s">
        <v>3416</v>
      </c>
      <c r="B938" s="684" t="s">
        <v>807</v>
      </c>
      <c r="C938" s="680">
        <f t="shared" si="118"/>
        <v>7500</v>
      </c>
    </row>
    <row r="939" spans="1:3">
      <c r="A939" s="681" t="s">
        <v>3417</v>
      </c>
      <c r="B939" s="685" t="s">
        <v>1507</v>
      </c>
      <c r="C939" s="682">
        <f>'C. OBJETO DEL GASTO'!O34</f>
        <v>7500</v>
      </c>
    </row>
    <row r="940" spans="1:3">
      <c r="A940" s="679" t="s">
        <v>2099</v>
      </c>
      <c r="B940" s="684" t="s">
        <v>1508</v>
      </c>
      <c r="C940" s="680">
        <f t="shared" ref="C940:C945" si="119">C941</f>
        <v>30000</v>
      </c>
    </row>
    <row r="941" spans="1:3">
      <c r="A941" s="679" t="s">
        <v>2100</v>
      </c>
      <c r="B941" s="684" t="s">
        <v>1501</v>
      </c>
      <c r="C941" s="680">
        <f t="shared" si="119"/>
        <v>30000</v>
      </c>
    </row>
    <row r="942" spans="1:3">
      <c r="A942" s="679" t="s">
        <v>2101</v>
      </c>
      <c r="B942" s="684" t="s">
        <v>1502</v>
      </c>
      <c r="C942" s="680">
        <f t="shared" si="119"/>
        <v>30000</v>
      </c>
    </row>
    <row r="943" spans="1:3">
      <c r="A943" s="679" t="s">
        <v>3418</v>
      </c>
      <c r="B943" s="684" t="s">
        <v>2929</v>
      </c>
      <c r="C943" s="680">
        <f t="shared" si="119"/>
        <v>30000</v>
      </c>
    </row>
    <row r="944" spans="1:3">
      <c r="A944" s="679" t="s">
        <v>3419</v>
      </c>
      <c r="B944" s="684" t="s">
        <v>2098</v>
      </c>
      <c r="C944" s="680">
        <f t="shared" si="119"/>
        <v>30000</v>
      </c>
    </row>
    <row r="945" spans="1:3">
      <c r="A945" s="679" t="s">
        <v>3420</v>
      </c>
      <c r="B945" s="684" t="s">
        <v>807</v>
      </c>
      <c r="C945" s="680">
        <f t="shared" si="119"/>
        <v>30000</v>
      </c>
    </row>
    <row r="946" spans="1:3">
      <c r="A946" s="681" t="s">
        <v>3421</v>
      </c>
      <c r="B946" s="685" t="s">
        <v>1509</v>
      </c>
      <c r="C946" s="682">
        <f>'C. OBJETO DEL GASTO'!O35</f>
        <v>30000</v>
      </c>
    </row>
    <row r="947" spans="1:3">
      <c r="A947" s="679" t="s">
        <v>2102</v>
      </c>
      <c r="B947" s="684" t="s">
        <v>1510</v>
      </c>
      <c r="C947" s="680">
        <f t="shared" ref="C947:C952" si="120">C948</f>
        <v>74013.119999999995</v>
      </c>
    </row>
    <row r="948" spans="1:3">
      <c r="A948" s="679" t="s">
        <v>2103</v>
      </c>
      <c r="B948" s="684" t="s">
        <v>1501</v>
      </c>
      <c r="C948" s="680">
        <f t="shared" si="120"/>
        <v>74013.119999999995</v>
      </c>
    </row>
    <row r="949" spans="1:3">
      <c r="A949" s="679" t="s">
        <v>2104</v>
      </c>
      <c r="B949" s="684" t="s">
        <v>1502</v>
      </c>
      <c r="C949" s="680">
        <f t="shared" si="120"/>
        <v>74013.119999999995</v>
      </c>
    </row>
    <row r="950" spans="1:3">
      <c r="A950" s="679" t="s">
        <v>3422</v>
      </c>
      <c r="B950" s="684" t="s">
        <v>2929</v>
      </c>
      <c r="C950" s="680">
        <f t="shared" si="120"/>
        <v>74013.119999999995</v>
      </c>
    </row>
    <row r="951" spans="1:3">
      <c r="A951" s="679" t="s">
        <v>3423</v>
      </c>
      <c r="B951" s="684" t="s">
        <v>2098</v>
      </c>
      <c r="C951" s="680">
        <f t="shared" si="120"/>
        <v>74013.119999999995</v>
      </c>
    </row>
    <row r="952" spans="1:3">
      <c r="A952" s="679" t="s">
        <v>3424</v>
      </c>
      <c r="B952" s="684" t="s">
        <v>807</v>
      </c>
      <c r="C952" s="680">
        <f t="shared" si="120"/>
        <v>74013.119999999995</v>
      </c>
    </row>
    <row r="953" spans="1:3">
      <c r="A953" s="681" t="s">
        <v>3425</v>
      </c>
      <c r="B953" s="685" t="s">
        <v>1511</v>
      </c>
      <c r="C953" s="682">
        <f>'C. OBJETO DEL GASTO'!O41</f>
        <v>74013.119999999995</v>
      </c>
    </row>
    <row r="954" spans="1:3" ht="27.6">
      <c r="A954" s="679" t="s">
        <v>3348</v>
      </c>
      <c r="B954" s="684" t="s">
        <v>3032</v>
      </c>
      <c r="C954" s="680">
        <f t="shared" ref="C954:C959" si="121">C955</f>
        <v>13673.88048</v>
      </c>
    </row>
    <row r="955" spans="1:3">
      <c r="A955" s="679" t="s">
        <v>3347</v>
      </c>
      <c r="B955" s="684" t="s">
        <v>1501</v>
      </c>
      <c r="C955" s="680">
        <f t="shared" si="121"/>
        <v>13673.88048</v>
      </c>
    </row>
    <row r="956" spans="1:3">
      <c r="A956" s="679" t="s">
        <v>3349</v>
      </c>
      <c r="B956" s="684" t="s">
        <v>1502</v>
      </c>
      <c r="C956" s="680">
        <f t="shared" si="121"/>
        <v>13673.88048</v>
      </c>
    </row>
    <row r="957" spans="1:3">
      <c r="A957" s="679" t="s">
        <v>3350</v>
      </c>
      <c r="B957" s="684" t="s">
        <v>2929</v>
      </c>
      <c r="C957" s="680">
        <f t="shared" si="121"/>
        <v>13673.88048</v>
      </c>
    </row>
    <row r="958" spans="1:3">
      <c r="A958" s="689" t="s">
        <v>3351</v>
      </c>
      <c r="B958" s="684" t="s">
        <v>2098</v>
      </c>
      <c r="C958" s="680">
        <f t="shared" si="121"/>
        <v>13673.88048</v>
      </c>
    </row>
    <row r="959" spans="1:3">
      <c r="A959" s="679" t="s">
        <v>3352</v>
      </c>
      <c r="B959" s="684" t="s">
        <v>807</v>
      </c>
      <c r="C959" s="680">
        <f t="shared" si="121"/>
        <v>13673.88048</v>
      </c>
    </row>
    <row r="960" spans="1:3">
      <c r="A960" s="681" t="s">
        <v>3353</v>
      </c>
      <c r="B960" s="685" t="s">
        <v>90</v>
      </c>
      <c r="C960" s="682">
        <f>'C. OBJETO DEL GASTO'!O100</f>
        <v>13673.88048</v>
      </c>
    </row>
    <row r="961" spans="1:3">
      <c r="A961" s="687" t="s">
        <v>3354</v>
      </c>
      <c r="B961" s="687" t="s">
        <v>1608</v>
      </c>
      <c r="C961" s="680">
        <f t="shared" ref="C961:C966" si="122">C962</f>
        <v>20000</v>
      </c>
    </row>
    <row r="962" spans="1:3">
      <c r="A962" s="687" t="s">
        <v>3355</v>
      </c>
      <c r="B962" s="687" t="s">
        <v>1501</v>
      </c>
      <c r="C962" s="680">
        <f t="shared" si="122"/>
        <v>20000</v>
      </c>
    </row>
    <row r="963" spans="1:3">
      <c r="A963" s="687" t="s">
        <v>3356</v>
      </c>
      <c r="B963" s="687" t="s">
        <v>1513</v>
      </c>
      <c r="C963" s="680">
        <f t="shared" si="122"/>
        <v>20000</v>
      </c>
    </row>
    <row r="964" spans="1:3">
      <c r="A964" s="687" t="s">
        <v>3426</v>
      </c>
      <c r="B964" s="687" t="s">
        <v>2929</v>
      </c>
      <c r="C964" s="680">
        <f t="shared" si="122"/>
        <v>20000</v>
      </c>
    </row>
    <row r="965" spans="1:3">
      <c r="A965" s="687" t="s">
        <v>3427</v>
      </c>
      <c r="B965" s="684" t="s">
        <v>2098</v>
      </c>
      <c r="C965" s="680">
        <f t="shared" si="122"/>
        <v>20000</v>
      </c>
    </row>
    <row r="966" spans="1:3">
      <c r="A966" s="687" t="s">
        <v>3428</v>
      </c>
      <c r="B966" s="687" t="s">
        <v>807</v>
      </c>
      <c r="C966" s="680">
        <f t="shared" si="122"/>
        <v>20000</v>
      </c>
    </row>
    <row r="967" spans="1:3">
      <c r="A967" s="688" t="s">
        <v>3429</v>
      </c>
      <c r="B967" s="688" t="s">
        <v>1750</v>
      </c>
      <c r="C967" s="682">
        <f>'C. OBJETO DEL GASTO'!O105</f>
        <v>20000</v>
      </c>
    </row>
    <row r="968" spans="1:3" ht="27.6">
      <c r="A968" s="687" t="s">
        <v>3357</v>
      </c>
      <c r="B968" s="687" t="s">
        <v>1560</v>
      </c>
      <c r="C968" s="680">
        <f t="shared" ref="C968:C973" si="123">C969</f>
        <v>20000</v>
      </c>
    </row>
    <row r="969" spans="1:3">
      <c r="A969" s="687" t="s">
        <v>3358</v>
      </c>
      <c r="B969" s="687" t="s">
        <v>1501</v>
      </c>
      <c r="C969" s="680">
        <f t="shared" si="123"/>
        <v>20000</v>
      </c>
    </row>
    <row r="970" spans="1:3">
      <c r="A970" s="687" t="s">
        <v>3359</v>
      </c>
      <c r="B970" s="687" t="s">
        <v>1513</v>
      </c>
      <c r="C970" s="680">
        <f t="shared" si="123"/>
        <v>20000</v>
      </c>
    </row>
    <row r="971" spans="1:3">
      <c r="A971" s="687" t="s">
        <v>3430</v>
      </c>
      <c r="B971" s="687" t="s">
        <v>2929</v>
      </c>
      <c r="C971" s="680">
        <f t="shared" si="123"/>
        <v>20000</v>
      </c>
    </row>
    <row r="972" spans="1:3">
      <c r="A972" s="687" t="s">
        <v>3431</v>
      </c>
      <c r="B972" s="684" t="s">
        <v>2098</v>
      </c>
      <c r="C972" s="680">
        <f t="shared" si="123"/>
        <v>20000</v>
      </c>
    </row>
    <row r="973" spans="1:3">
      <c r="A973" s="687" t="s">
        <v>3432</v>
      </c>
      <c r="B973" s="687" t="s">
        <v>807</v>
      </c>
      <c r="C973" s="680">
        <f t="shared" si="123"/>
        <v>20000</v>
      </c>
    </row>
    <row r="974" spans="1:3">
      <c r="A974" s="688" t="s">
        <v>3433</v>
      </c>
      <c r="B974" s="688" t="s">
        <v>1564</v>
      </c>
      <c r="C974" s="682">
        <f>'C. OBJETO DEL GASTO'!O115</f>
        <v>20000</v>
      </c>
    </row>
    <row r="975" spans="1:3" ht="41.4">
      <c r="A975" s="679" t="s">
        <v>2107</v>
      </c>
      <c r="B975" s="684" t="s">
        <v>1512</v>
      </c>
      <c r="C975" s="680">
        <f t="shared" ref="C975:C980" si="124">C976</f>
        <v>100000</v>
      </c>
    </row>
    <row r="976" spans="1:3">
      <c r="A976" s="679" t="s">
        <v>2108</v>
      </c>
      <c r="B976" s="684" t="s">
        <v>1501</v>
      </c>
      <c r="C976" s="680">
        <f t="shared" si="124"/>
        <v>100000</v>
      </c>
    </row>
    <row r="977" spans="1:3">
      <c r="A977" s="679" t="s">
        <v>2109</v>
      </c>
      <c r="B977" s="684" t="s">
        <v>1513</v>
      </c>
      <c r="C977" s="680">
        <f t="shared" si="124"/>
        <v>100000</v>
      </c>
    </row>
    <row r="978" spans="1:3">
      <c r="A978" s="679" t="s">
        <v>3434</v>
      </c>
      <c r="B978" s="684" t="s">
        <v>2929</v>
      </c>
      <c r="C978" s="680">
        <f t="shared" si="124"/>
        <v>100000</v>
      </c>
    </row>
    <row r="979" spans="1:3">
      <c r="A979" s="679" t="s">
        <v>3435</v>
      </c>
      <c r="B979" s="684" t="s">
        <v>2110</v>
      </c>
      <c r="C979" s="680">
        <f t="shared" si="124"/>
        <v>100000</v>
      </c>
    </row>
    <row r="980" spans="1:3">
      <c r="A980" s="679" t="s">
        <v>3436</v>
      </c>
      <c r="B980" s="684" t="s">
        <v>807</v>
      </c>
      <c r="C980" s="680">
        <f t="shared" si="124"/>
        <v>100000</v>
      </c>
    </row>
    <row r="981" spans="1:3" ht="41.4">
      <c r="A981" s="681" t="s">
        <v>3437</v>
      </c>
      <c r="B981" s="685" t="s">
        <v>1512</v>
      </c>
      <c r="C981" s="682">
        <f>'C. OBJETO DEL GASTO'!O201</f>
        <v>100000</v>
      </c>
    </row>
    <row r="982" spans="1:3" ht="27.6">
      <c r="A982" s="687" t="s">
        <v>3360</v>
      </c>
      <c r="B982" s="687" t="s">
        <v>2255</v>
      </c>
      <c r="C982" s="680">
        <f t="shared" ref="C982:C987" si="125">C983</f>
        <v>50000</v>
      </c>
    </row>
    <row r="983" spans="1:3">
      <c r="A983" s="687" t="s">
        <v>3361</v>
      </c>
      <c r="B983" s="687" t="s">
        <v>1501</v>
      </c>
      <c r="C983" s="680">
        <f t="shared" si="125"/>
        <v>50000</v>
      </c>
    </row>
    <row r="984" spans="1:3">
      <c r="A984" s="687" t="s">
        <v>3362</v>
      </c>
      <c r="B984" s="687" t="s">
        <v>1513</v>
      </c>
      <c r="C984" s="680">
        <f t="shared" si="125"/>
        <v>50000</v>
      </c>
    </row>
    <row r="985" spans="1:3">
      <c r="A985" s="687" t="s">
        <v>3438</v>
      </c>
      <c r="B985" s="687" t="s">
        <v>2929</v>
      </c>
      <c r="C985" s="680">
        <f t="shared" si="125"/>
        <v>50000</v>
      </c>
    </row>
    <row r="986" spans="1:3">
      <c r="A986" s="687" t="s">
        <v>3439</v>
      </c>
      <c r="B986" s="684" t="s">
        <v>2110</v>
      </c>
      <c r="C986" s="680">
        <f t="shared" si="125"/>
        <v>50000</v>
      </c>
    </row>
    <row r="987" spans="1:3">
      <c r="A987" s="687" t="s">
        <v>3440</v>
      </c>
      <c r="B987" s="687" t="s">
        <v>807</v>
      </c>
      <c r="C987" s="680">
        <f t="shared" si="125"/>
        <v>50000</v>
      </c>
    </row>
    <row r="988" spans="1:3" ht="27.6">
      <c r="A988" s="688" t="s">
        <v>3441</v>
      </c>
      <c r="B988" s="688" t="s">
        <v>2255</v>
      </c>
      <c r="C988" s="682">
        <f>'C. OBJETO DEL GASTO'!O353</f>
        <v>50000</v>
      </c>
    </row>
    <row r="989" spans="1:3" ht="27.6">
      <c r="A989" s="679" t="s">
        <v>2111</v>
      </c>
      <c r="B989" s="684" t="s">
        <v>1659</v>
      </c>
      <c r="C989" s="680">
        <f t="shared" ref="C989:C994" si="126">C990</f>
        <v>50000</v>
      </c>
    </row>
    <row r="990" spans="1:3">
      <c r="A990" s="679" t="s">
        <v>2112</v>
      </c>
      <c r="B990" s="684" t="s">
        <v>1501</v>
      </c>
      <c r="C990" s="680">
        <f t="shared" si="126"/>
        <v>50000</v>
      </c>
    </row>
    <row r="991" spans="1:3">
      <c r="A991" s="679" t="s">
        <v>2113</v>
      </c>
      <c r="B991" s="684" t="s">
        <v>1513</v>
      </c>
      <c r="C991" s="680">
        <f t="shared" si="126"/>
        <v>50000</v>
      </c>
    </row>
    <row r="992" spans="1:3">
      <c r="A992" s="679" t="s">
        <v>3442</v>
      </c>
      <c r="B992" s="684" t="s">
        <v>2929</v>
      </c>
      <c r="C992" s="680">
        <f t="shared" si="126"/>
        <v>50000</v>
      </c>
    </row>
    <row r="993" spans="1:3">
      <c r="A993" s="679" t="s">
        <v>3443</v>
      </c>
      <c r="B993" s="684" t="s">
        <v>2110</v>
      </c>
      <c r="C993" s="680">
        <f t="shared" si="126"/>
        <v>50000</v>
      </c>
    </row>
    <row r="994" spans="1:3">
      <c r="A994" s="679" t="s">
        <v>3444</v>
      </c>
      <c r="B994" s="684" t="s">
        <v>807</v>
      </c>
      <c r="C994" s="680">
        <f t="shared" si="126"/>
        <v>50000</v>
      </c>
    </row>
    <row r="995" spans="1:3" ht="27.6">
      <c r="A995" s="681" t="s">
        <v>3445</v>
      </c>
      <c r="B995" s="685" t="s">
        <v>1659</v>
      </c>
      <c r="C995" s="682">
        <f>'C. OBJETO DEL GASTO'!O406</f>
        <v>50000</v>
      </c>
    </row>
    <row r="996" spans="1:3">
      <c r="A996" s="684" t="s">
        <v>4185</v>
      </c>
      <c r="B996" s="684" t="s">
        <v>4182</v>
      </c>
      <c r="C996" s="680">
        <f t="shared" ref="C996:C1005" si="127">C997</f>
        <v>3090423.5</v>
      </c>
    </row>
    <row r="997" spans="1:3">
      <c r="A997" s="684" t="s">
        <v>4186</v>
      </c>
      <c r="B997" s="684" t="s">
        <v>1499</v>
      </c>
      <c r="C997" s="680">
        <f t="shared" si="127"/>
        <v>3090423.5</v>
      </c>
    </row>
    <row r="998" spans="1:3">
      <c r="A998" s="684" t="s">
        <v>4210</v>
      </c>
      <c r="B998" s="684" t="s">
        <v>1568</v>
      </c>
      <c r="C998" s="680">
        <f t="shared" si="127"/>
        <v>3090423.5</v>
      </c>
    </row>
    <row r="999" spans="1:3">
      <c r="A999" s="684" t="s">
        <v>4211</v>
      </c>
      <c r="B999" s="684" t="s">
        <v>4183</v>
      </c>
      <c r="C999" s="680">
        <f t="shared" si="127"/>
        <v>3090423.5</v>
      </c>
    </row>
    <row r="1000" spans="1:3">
      <c r="A1000" s="684" t="s">
        <v>4212</v>
      </c>
      <c r="B1000" s="684" t="s">
        <v>2613</v>
      </c>
      <c r="C1000" s="680">
        <f t="shared" si="127"/>
        <v>3090423.5</v>
      </c>
    </row>
    <row r="1001" spans="1:3">
      <c r="A1001" s="684" t="s">
        <v>4213</v>
      </c>
      <c r="B1001" s="684" t="s">
        <v>2123</v>
      </c>
      <c r="C1001" s="680">
        <f t="shared" si="127"/>
        <v>3090423.5</v>
      </c>
    </row>
    <row r="1002" spans="1:3">
      <c r="A1002" s="684" t="s">
        <v>4214</v>
      </c>
      <c r="B1002" s="684" t="s">
        <v>2929</v>
      </c>
      <c r="C1002" s="680">
        <f t="shared" si="127"/>
        <v>3090423.5</v>
      </c>
    </row>
    <row r="1003" spans="1:3">
      <c r="A1003" s="684" t="s">
        <v>4215</v>
      </c>
      <c r="B1003" s="684" t="s">
        <v>2124</v>
      </c>
      <c r="C1003" s="680">
        <f t="shared" si="127"/>
        <v>3090423.5</v>
      </c>
    </row>
    <row r="1004" spans="1:3">
      <c r="A1004" s="684" t="s">
        <v>4216</v>
      </c>
      <c r="B1004" s="684" t="s">
        <v>2644</v>
      </c>
      <c r="C1004" s="680">
        <f t="shared" si="127"/>
        <v>3090423.5</v>
      </c>
    </row>
    <row r="1005" spans="1:3">
      <c r="A1005" s="684" t="s">
        <v>4217</v>
      </c>
      <c r="B1005" s="684" t="s">
        <v>4187</v>
      </c>
      <c r="C1005" s="680">
        <f t="shared" si="127"/>
        <v>3090423.5</v>
      </c>
    </row>
    <row r="1006" spans="1:3" ht="27.6">
      <c r="A1006" s="685" t="s">
        <v>4218</v>
      </c>
      <c r="B1006" s="685" t="s">
        <v>4188</v>
      </c>
      <c r="C1006" s="682">
        <v>3090423.5</v>
      </c>
    </row>
    <row r="1007" spans="1:3">
      <c r="A1007" s="679" t="s">
        <v>2114</v>
      </c>
      <c r="B1007" s="684" t="s">
        <v>2115</v>
      </c>
      <c r="C1007" s="680">
        <f>C1008</f>
        <v>23802082.719999999</v>
      </c>
    </row>
    <row r="1008" spans="1:3">
      <c r="A1008" s="679" t="s">
        <v>2116</v>
      </c>
      <c r="B1008" s="684" t="s">
        <v>2117</v>
      </c>
      <c r="C1008" s="680">
        <f>C1009</f>
        <v>23802082.719999999</v>
      </c>
    </row>
    <row r="1009" spans="1:3">
      <c r="A1009" s="679" t="s">
        <v>2118</v>
      </c>
      <c r="B1009" s="684" t="s">
        <v>1568</v>
      </c>
      <c r="C1009" s="680">
        <f>C1010+C1052+C1061</f>
        <v>23802082.719999999</v>
      </c>
    </row>
    <row r="1010" spans="1:3">
      <c r="A1010" s="679" t="s">
        <v>2119</v>
      </c>
      <c r="B1010" s="684" t="s">
        <v>2120</v>
      </c>
      <c r="C1010" s="680">
        <f>C1011+C1019</f>
        <v>21354957.399999999</v>
      </c>
    </row>
    <row r="1011" spans="1:3">
      <c r="A1011" s="679" t="s">
        <v>2121</v>
      </c>
      <c r="B1011" s="684" t="s">
        <v>1501</v>
      </c>
      <c r="C1011" s="680">
        <f t="shared" ref="C1011:C1017" si="128">C1012</f>
        <v>1500000</v>
      </c>
    </row>
    <row r="1012" spans="1:3">
      <c r="A1012" s="679" t="s">
        <v>2122</v>
      </c>
      <c r="B1012" s="684" t="s">
        <v>2123</v>
      </c>
      <c r="C1012" s="680">
        <f t="shared" si="128"/>
        <v>1500000</v>
      </c>
    </row>
    <row r="1013" spans="1:3">
      <c r="A1013" s="679" t="s">
        <v>3446</v>
      </c>
      <c r="B1013" s="684" t="s">
        <v>2929</v>
      </c>
      <c r="C1013" s="680">
        <f t="shared" si="128"/>
        <v>1500000</v>
      </c>
    </row>
    <row r="1014" spans="1:3">
      <c r="A1014" s="679" t="s">
        <v>3447</v>
      </c>
      <c r="B1014" s="684" t="s">
        <v>2124</v>
      </c>
      <c r="C1014" s="680">
        <f t="shared" si="128"/>
        <v>1500000</v>
      </c>
    </row>
    <row r="1015" spans="1:3">
      <c r="A1015" s="679" t="s">
        <v>3448</v>
      </c>
      <c r="B1015" s="684" t="s">
        <v>807</v>
      </c>
      <c r="C1015" s="680">
        <f t="shared" si="128"/>
        <v>1500000</v>
      </c>
    </row>
    <row r="1016" spans="1:3">
      <c r="A1016" s="679" t="s">
        <v>3449</v>
      </c>
      <c r="B1016" s="684" t="s">
        <v>1250</v>
      </c>
      <c r="C1016" s="680">
        <f t="shared" si="128"/>
        <v>1500000</v>
      </c>
    </row>
    <row r="1017" spans="1:3">
      <c r="A1017" s="679" t="s">
        <v>3450</v>
      </c>
      <c r="B1017" s="684" t="s">
        <v>2125</v>
      </c>
      <c r="C1017" s="680">
        <f t="shared" si="128"/>
        <v>1500000</v>
      </c>
    </row>
    <row r="1018" spans="1:3" ht="27.6">
      <c r="A1018" s="681" t="s">
        <v>3451</v>
      </c>
      <c r="B1018" s="685" t="s">
        <v>3363</v>
      </c>
      <c r="C1018" s="682">
        <f>'C. OBJETO DEL GASTO'!O690</f>
        <v>1500000</v>
      </c>
    </row>
    <row r="1019" spans="1:3">
      <c r="A1019" s="679" t="s">
        <v>2645</v>
      </c>
      <c r="B1019" s="684" t="s">
        <v>2613</v>
      </c>
      <c r="C1019" s="680">
        <f t="shared" ref="C1019:C1024" si="129">C1020</f>
        <v>19854957.399999999</v>
      </c>
    </row>
    <row r="1020" spans="1:3">
      <c r="A1020" s="679" t="s">
        <v>2646</v>
      </c>
      <c r="B1020" s="684" t="s">
        <v>2123</v>
      </c>
      <c r="C1020" s="680">
        <f t="shared" si="129"/>
        <v>19854957.399999999</v>
      </c>
    </row>
    <row r="1021" spans="1:3">
      <c r="A1021" s="679" t="s">
        <v>3464</v>
      </c>
      <c r="B1021" s="684" t="s">
        <v>2929</v>
      </c>
      <c r="C1021" s="680">
        <f t="shared" si="129"/>
        <v>19854957.399999999</v>
      </c>
    </row>
    <row r="1022" spans="1:3">
      <c r="A1022" s="679" t="s">
        <v>3465</v>
      </c>
      <c r="B1022" s="684" t="s">
        <v>2124</v>
      </c>
      <c r="C1022" s="680">
        <f t="shared" si="129"/>
        <v>19854957.399999999</v>
      </c>
    </row>
    <row r="1023" spans="1:3">
      <c r="A1023" s="679" t="s">
        <v>3466</v>
      </c>
      <c r="B1023" s="684" t="s">
        <v>2644</v>
      </c>
      <c r="C1023" s="680">
        <f t="shared" si="129"/>
        <v>19854957.399999999</v>
      </c>
    </row>
    <row r="1024" spans="1:3">
      <c r="A1024" s="679" t="s">
        <v>3467</v>
      </c>
      <c r="B1024" s="684" t="s">
        <v>1250</v>
      </c>
      <c r="C1024" s="680">
        <f t="shared" si="129"/>
        <v>19854957.399999999</v>
      </c>
    </row>
    <row r="1025" spans="1:3">
      <c r="A1025" s="679" t="s">
        <v>3468</v>
      </c>
      <c r="B1025" s="684" t="s">
        <v>2125</v>
      </c>
      <c r="C1025" s="680">
        <f>SUBTOTAL(9,C1026:C1051)</f>
        <v>19854957.399999999</v>
      </c>
    </row>
    <row r="1026" spans="1:3">
      <c r="A1026" s="681" t="s">
        <v>3469</v>
      </c>
      <c r="B1026" s="685" t="s">
        <v>4158</v>
      </c>
      <c r="C1026" s="682">
        <v>400000</v>
      </c>
    </row>
    <row r="1027" spans="1:3">
      <c r="A1027" s="681" t="s">
        <v>3470</v>
      </c>
      <c r="B1027" s="685" t="s">
        <v>4115</v>
      </c>
      <c r="C1027" s="682">
        <v>1300000</v>
      </c>
    </row>
    <row r="1028" spans="1:3" ht="27.6">
      <c r="A1028" s="681" t="s">
        <v>3471</v>
      </c>
      <c r="B1028" s="685" t="s">
        <v>4116</v>
      </c>
      <c r="C1028" s="682">
        <v>2000000</v>
      </c>
    </row>
    <row r="1029" spans="1:3" ht="41.4">
      <c r="A1029" s="681" t="s">
        <v>3472</v>
      </c>
      <c r="B1029" s="685" t="s">
        <v>4117</v>
      </c>
      <c r="C1029" s="682">
        <v>500000</v>
      </c>
    </row>
    <row r="1030" spans="1:3" ht="41.4">
      <c r="A1030" s="681" t="s">
        <v>3473</v>
      </c>
      <c r="B1030" s="685" t="s">
        <v>4118</v>
      </c>
      <c r="C1030" s="682">
        <v>700000</v>
      </c>
    </row>
    <row r="1031" spans="1:3">
      <c r="A1031" s="681" t="s">
        <v>3474</v>
      </c>
      <c r="B1031" s="685" t="s">
        <v>4119</v>
      </c>
      <c r="C1031" s="682">
        <v>500000</v>
      </c>
    </row>
    <row r="1032" spans="1:3" ht="27.6">
      <c r="A1032" s="681" t="s">
        <v>3475</v>
      </c>
      <c r="B1032" s="685" t="s">
        <v>4120</v>
      </c>
      <c r="C1032" s="682">
        <v>450000</v>
      </c>
    </row>
    <row r="1033" spans="1:3" ht="41.4">
      <c r="A1033" s="681" t="s">
        <v>4122</v>
      </c>
      <c r="B1033" s="685" t="s">
        <v>4121</v>
      </c>
      <c r="C1033" s="682">
        <v>500000</v>
      </c>
    </row>
    <row r="1034" spans="1:3">
      <c r="A1034" s="681" t="s">
        <v>4125</v>
      </c>
      <c r="B1034" s="685" t="s">
        <v>4124</v>
      </c>
      <c r="C1034" s="682">
        <v>2604957.4</v>
      </c>
    </row>
    <row r="1035" spans="1:3" ht="41.4">
      <c r="A1035" s="681" t="s">
        <v>4127</v>
      </c>
      <c r="B1035" s="685" t="s">
        <v>4123</v>
      </c>
      <c r="C1035" s="682">
        <v>2000000</v>
      </c>
    </row>
    <row r="1036" spans="1:3" ht="27.6">
      <c r="A1036" s="681" t="s">
        <v>4128</v>
      </c>
      <c r="B1036" s="685" t="s">
        <v>4126</v>
      </c>
      <c r="C1036" s="682">
        <v>800000</v>
      </c>
    </row>
    <row r="1037" spans="1:3" ht="27.6">
      <c r="A1037" s="681" t="s">
        <v>4131</v>
      </c>
      <c r="B1037" s="685" t="s">
        <v>4129</v>
      </c>
      <c r="C1037" s="682">
        <v>400000</v>
      </c>
    </row>
    <row r="1038" spans="1:3">
      <c r="A1038" s="681" t="s">
        <v>4133</v>
      </c>
      <c r="B1038" s="685" t="s">
        <v>4130</v>
      </c>
      <c r="C1038" s="682">
        <v>400000</v>
      </c>
    </row>
    <row r="1039" spans="1:3" ht="27.6">
      <c r="A1039" s="681" t="s">
        <v>4135</v>
      </c>
      <c r="B1039" s="685" t="s">
        <v>4132</v>
      </c>
      <c r="C1039" s="682">
        <v>500000</v>
      </c>
    </row>
    <row r="1040" spans="1:3">
      <c r="A1040" s="681" t="s">
        <v>4137</v>
      </c>
      <c r="B1040" s="685" t="s">
        <v>4134</v>
      </c>
      <c r="C1040" s="682">
        <v>350000</v>
      </c>
    </row>
    <row r="1041" spans="1:3">
      <c r="A1041" s="681" t="s">
        <v>4138</v>
      </c>
      <c r="B1041" s="685" t="s">
        <v>4136</v>
      </c>
      <c r="C1041" s="682">
        <v>350000</v>
      </c>
    </row>
    <row r="1042" spans="1:3">
      <c r="A1042" s="681" t="s">
        <v>4141</v>
      </c>
      <c r="B1042" s="685" t="s">
        <v>4139</v>
      </c>
      <c r="C1042" s="682">
        <v>400000</v>
      </c>
    </row>
    <row r="1043" spans="1:3">
      <c r="A1043" s="681" t="s">
        <v>4143</v>
      </c>
      <c r="B1043" s="685" t="s">
        <v>4140</v>
      </c>
      <c r="C1043" s="682">
        <v>350000</v>
      </c>
    </row>
    <row r="1044" spans="1:3" ht="27.6">
      <c r="A1044" s="681" t="s">
        <v>4145</v>
      </c>
      <c r="B1044" s="685" t="s">
        <v>4142</v>
      </c>
      <c r="C1044" s="682">
        <v>400000</v>
      </c>
    </row>
    <row r="1045" spans="1:3">
      <c r="A1045" s="681" t="s">
        <v>4147</v>
      </c>
      <c r="B1045" s="685" t="s">
        <v>4144</v>
      </c>
      <c r="C1045" s="682">
        <v>500000</v>
      </c>
    </row>
    <row r="1046" spans="1:3" ht="27.6">
      <c r="A1046" s="681" t="s">
        <v>4149</v>
      </c>
      <c r="B1046" s="685" t="s">
        <v>4146</v>
      </c>
      <c r="C1046" s="682">
        <v>1000000</v>
      </c>
    </row>
    <row r="1047" spans="1:3">
      <c r="A1047" s="681" t="s">
        <v>4151</v>
      </c>
      <c r="B1047" s="685" t="s">
        <v>4148</v>
      </c>
      <c r="C1047" s="682">
        <v>400000</v>
      </c>
    </row>
    <row r="1048" spans="1:3">
      <c r="A1048" s="681" t="s">
        <v>4153</v>
      </c>
      <c r="B1048" s="685" t="s">
        <v>4150</v>
      </c>
      <c r="C1048" s="682">
        <v>450000</v>
      </c>
    </row>
    <row r="1049" spans="1:3" ht="27.6">
      <c r="A1049" s="681" t="s">
        <v>4155</v>
      </c>
      <c r="B1049" s="685" t="s">
        <v>4152</v>
      </c>
      <c r="C1049" s="682">
        <v>600000</v>
      </c>
    </row>
    <row r="1050" spans="1:3">
      <c r="A1050" s="681" t="s">
        <v>4157</v>
      </c>
      <c r="B1050" s="685" t="s">
        <v>4154</v>
      </c>
      <c r="C1050" s="682">
        <v>500000</v>
      </c>
    </row>
    <row r="1051" spans="1:3" ht="27.6">
      <c r="A1051" s="681" t="s">
        <v>4159</v>
      </c>
      <c r="B1051" s="685" t="s">
        <v>4156</v>
      </c>
      <c r="C1051" s="682">
        <v>1500000</v>
      </c>
    </row>
    <row r="1052" spans="1:3">
      <c r="A1052" s="679" t="s">
        <v>3365</v>
      </c>
      <c r="B1052" s="684" t="s">
        <v>3364</v>
      </c>
      <c r="C1052" s="680">
        <f t="shared" ref="C1052:C1059" si="130">C1053</f>
        <v>200000</v>
      </c>
    </row>
    <row r="1053" spans="1:3">
      <c r="A1053" s="679" t="s">
        <v>3367</v>
      </c>
      <c r="B1053" s="684" t="s">
        <v>1501</v>
      </c>
      <c r="C1053" s="680">
        <f t="shared" si="130"/>
        <v>200000</v>
      </c>
    </row>
    <row r="1054" spans="1:3">
      <c r="A1054" s="679" t="s">
        <v>3368</v>
      </c>
      <c r="B1054" s="684" t="s">
        <v>2123</v>
      </c>
      <c r="C1054" s="680">
        <f t="shared" si="130"/>
        <v>200000</v>
      </c>
    </row>
    <row r="1055" spans="1:3">
      <c r="A1055" s="679" t="s">
        <v>3452</v>
      </c>
      <c r="B1055" s="684" t="s">
        <v>2929</v>
      </c>
      <c r="C1055" s="680">
        <f t="shared" si="130"/>
        <v>200000</v>
      </c>
    </row>
    <row r="1056" spans="1:3">
      <c r="A1056" s="679" t="s">
        <v>3453</v>
      </c>
      <c r="B1056" s="684" t="s">
        <v>2124</v>
      </c>
      <c r="C1056" s="680">
        <f t="shared" si="130"/>
        <v>200000</v>
      </c>
    </row>
    <row r="1057" spans="1:3">
      <c r="A1057" s="679" t="s">
        <v>3454</v>
      </c>
      <c r="B1057" s="684" t="s">
        <v>807</v>
      </c>
      <c r="C1057" s="680">
        <f t="shared" si="130"/>
        <v>200000</v>
      </c>
    </row>
    <row r="1058" spans="1:3">
      <c r="A1058" s="679" t="s">
        <v>3455</v>
      </c>
      <c r="B1058" s="684" t="s">
        <v>1250</v>
      </c>
      <c r="C1058" s="680">
        <f t="shared" si="130"/>
        <v>200000</v>
      </c>
    </row>
    <row r="1059" spans="1:3">
      <c r="A1059" s="679" t="s">
        <v>3456</v>
      </c>
      <c r="B1059" s="684" t="s">
        <v>2125</v>
      </c>
      <c r="C1059" s="680">
        <f t="shared" si="130"/>
        <v>200000</v>
      </c>
    </row>
    <row r="1060" spans="1:3" ht="27.6">
      <c r="A1060" s="681" t="s">
        <v>3457</v>
      </c>
      <c r="B1060" s="685" t="s">
        <v>3366</v>
      </c>
      <c r="C1060" s="682">
        <f>'C. OBJETO DEL GASTO'!O708</f>
        <v>200000</v>
      </c>
    </row>
    <row r="1061" spans="1:3" ht="27.6">
      <c r="A1061" s="679" t="s">
        <v>3370</v>
      </c>
      <c r="B1061" s="684" t="s">
        <v>3369</v>
      </c>
      <c r="C1061" s="680">
        <f>C1062+C1070</f>
        <v>2247125.3199999998</v>
      </c>
    </row>
    <row r="1062" spans="1:3">
      <c r="A1062" s="679" t="s">
        <v>3371</v>
      </c>
      <c r="B1062" s="684" t="s">
        <v>1501</v>
      </c>
      <c r="C1062" s="680">
        <f t="shared" ref="C1062:C1068" si="131">C1063</f>
        <v>550000</v>
      </c>
    </row>
    <row r="1063" spans="1:3">
      <c r="A1063" s="679" t="s">
        <v>3372</v>
      </c>
      <c r="B1063" s="684" t="s">
        <v>2123</v>
      </c>
      <c r="C1063" s="680">
        <f t="shared" si="131"/>
        <v>550000</v>
      </c>
    </row>
    <row r="1064" spans="1:3">
      <c r="A1064" s="679" t="s">
        <v>3458</v>
      </c>
      <c r="B1064" s="684" t="s">
        <v>2929</v>
      </c>
      <c r="C1064" s="680">
        <f t="shared" si="131"/>
        <v>550000</v>
      </c>
    </row>
    <row r="1065" spans="1:3">
      <c r="A1065" s="679" t="s">
        <v>3459</v>
      </c>
      <c r="B1065" s="684" t="s">
        <v>2643</v>
      </c>
      <c r="C1065" s="680">
        <f t="shared" si="131"/>
        <v>550000</v>
      </c>
    </row>
    <row r="1066" spans="1:3">
      <c r="A1066" s="679" t="s">
        <v>3463</v>
      </c>
      <c r="B1066" s="684" t="s">
        <v>807</v>
      </c>
      <c r="C1066" s="680">
        <f t="shared" si="131"/>
        <v>550000</v>
      </c>
    </row>
    <row r="1067" spans="1:3">
      <c r="A1067" s="679" t="s">
        <v>3460</v>
      </c>
      <c r="B1067" s="684" t="s">
        <v>1250</v>
      </c>
      <c r="C1067" s="680">
        <f t="shared" si="131"/>
        <v>550000</v>
      </c>
    </row>
    <row r="1068" spans="1:3">
      <c r="A1068" s="679" t="s">
        <v>3461</v>
      </c>
      <c r="B1068" s="684" t="s">
        <v>2125</v>
      </c>
      <c r="C1068" s="680">
        <f t="shared" si="131"/>
        <v>550000</v>
      </c>
    </row>
    <row r="1069" spans="1:3">
      <c r="A1069" s="681" t="s">
        <v>3462</v>
      </c>
      <c r="B1069" s="685" t="s">
        <v>2643</v>
      </c>
      <c r="C1069" s="682">
        <f>'C. OBJETO DEL GASTO'!O711</f>
        <v>550000</v>
      </c>
    </row>
    <row r="1070" spans="1:3">
      <c r="A1070" s="679" t="s">
        <v>2647</v>
      </c>
      <c r="B1070" s="684" t="s">
        <v>2613</v>
      </c>
      <c r="C1070" s="680">
        <f t="shared" ref="C1070:C1075" si="132">C1071</f>
        <v>1697125.3199999998</v>
      </c>
    </row>
    <row r="1071" spans="1:3">
      <c r="A1071" s="679" t="s">
        <v>2648</v>
      </c>
      <c r="B1071" s="684" t="s">
        <v>2123</v>
      </c>
      <c r="C1071" s="680">
        <f t="shared" si="132"/>
        <v>1697125.3199999998</v>
      </c>
    </row>
    <row r="1072" spans="1:3">
      <c r="A1072" s="679" t="s">
        <v>3476</v>
      </c>
      <c r="B1072" s="684" t="s">
        <v>2929</v>
      </c>
      <c r="C1072" s="680">
        <f t="shared" si="132"/>
        <v>1697125.3199999998</v>
      </c>
    </row>
    <row r="1073" spans="1:3">
      <c r="A1073" s="679" t="s">
        <v>3477</v>
      </c>
      <c r="B1073" s="684" t="s">
        <v>2643</v>
      </c>
      <c r="C1073" s="680">
        <f t="shared" si="132"/>
        <v>1697125.3199999998</v>
      </c>
    </row>
    <row r="1074" spans="1:3">
      <c r="A1074" s="679" t="s">
        <v>3478</v>
      </c>
      <c r="B1074" s="684" t="s">
        <v>2644</v>
      </c>
      <c r="C1074" s="680">
        <f t="shared" si="132"/>
        <v>1697125.3199999998</v>
      </c>
    </row>
    <row r="1075" spans="1:3">
      <c r="A1075" s="679" t="s">
        <v>3479</v>
      </c>
      <c r="B1075" s="684" t="s">
        <v>2649</v>
      </c>
      <c r="C1075" s="680">
        <f t="shared" si="132"/>
        <v>1697125.3199999998</v>
      </c>
    </row>
    <row r="1076" spans="1:3">
      <c r="A1076" s="679" t="s">
        <v>3480</v>
      </c>
      <c r="B1076" s="684" t="s">
        <v>2125</v>
      </c>
      <c r="C1076" s="680">
        <f>SUBTOTAL(9,C1077:C1078)</f>
        <v>1697125.3199999998</v>
      </c>
    </row>
    <row r="1077" spans="1:3">
      <c r="A1077" s="681" t="s">
        <v>4180</v>
      </c>
      <c r="B1077" s="685" t="s">
        <v>1251</v>
      </c>
      <c r="C1077" s="682">
        <v>678850.13</v>
      </c>
    </row>
    <row r="1078" spans="1:3">
      <c r="A1078" s="681" t="s">
        <v>4181</v>
      </c>
      <c r="B1078" s="685" t="s">
        <v>1254</v>
      </c>
      <c r="C1078" s="682">
        <v>1018275.19</v>
      </c>
    </row>
    <row r="1079" spans="1:3">
      <c r="A1079" s="679" t="s">
        <v>2650</v>
      </c>
      <c r="B1079" s="684" t="s">
        <v>1517</v>
      </c>
      <c r="C1079" s="680">
        <f t="shared" ref="C1079:C1086" si="133">C1080</f>
        <v>4600000</v>
      </c>
    </row>
    <row r="1080" spans="1:3">
      <c r="A1080" s="679" t="s">
        <v>2651</v>
      </c>
      <c r="B1080" s="684" t="s">
        <v>2117</v>
      </c>
      <c r="C1080" s="680">
        <f t="shared" si="133"/>
        <v>4600000</v>
      </c>
    </row>
    <row r="1081" spans="1:3">
      <c r="A1081" s="679" t="s">
        <v>2652</v>
      </c>
      <c r="B1081" s="684" t="s">
        <v>1568</v>
      </c>
      <c r="C1081" s="680">
        <f t="shared" si="133"/>
        <v>4600000</v>
      </c>
    </row>
    <row r="1082" spans="1:3" ht="27.6">
      <c r="A1082" s="679" t="s">
        <v>2653</v>
      </c>
      <c r="B1082" s="684" t="s">
        <v>2654</v>
      </c>
      <c r="C1082" s="680">
        <f t="shared" si="133"/>
        <v>4600000</v>
      </c>
    </row>
    <row r="1083" spans="1:3">
      <c r="A1083" s="679" t="s">
        <v>2655</v>
      </c>
      <c r="B1083" s="684" t="s">
        <v>2613</v>
      </c>
      <c r="C1083" s="680">
        <f t="shared" si="133"/>
        <v>4600000</v>
      </c>
    </row>
    <row r="1084" spans="1:3">
      <c r="A1084" s="679" t="s">
        <v>2656</v>
      </c>
      <c r="B1084" s="684" t="s">
        <v>2123</v>
      </c>
      <c r="C1084" s="680">
        <f t="shared" si="133"/>
        <v>4600000</v>
      </c>
    </row>
    <row r="1085" spans="1:3">
      <c r="A1085" s="679" t="s">
        <v>3481</v>
      </c>
      <c r="B1085" s="684" t="s">
        <v>2929</v>
      </c>
      <c r="C1085" s="680">
        <f t="shared" si="133"/>
        <v>4600000</v>
      </c>
    </row>
    <row r="1086" spans="1:3">
      <c r="A1086" s="679" t="s">
        <v>3482</v>
      </c>
      <c r="B1086" s="684" t="s">
        <v>2657</v>
      </c>
      <c r="C1086" s="680">
        <f t="shared" si="133"/>
        <v>4600000</v>
      </c>
    </row>
    <row r="1087" spans="1:3">
      <c r="A1087" s="679" t="s">
        <v>3483</v>
      </c>
      <c r="B1087" s="684" t="s">
        <v>2644</v>
      </c>
      <c r="C1087" s="680">
        <f>C1088+C1092</f>
        <v>4600000</v>
      </c>
    </row>
    <row r="1088" spans="1:3">
      <c r="A1088" s="679" t="s">
        <v>3484</v>
      </c>
      <c r="B1088" s="684" t="s">
        <v>2658</v>
      </c>
      <c r="C1088" s="680">
        <f>C1089</f>
        <v>2600000</v>
      </c>
    </row>
    <row r="1089" spans="1:3">
      <c r="A1089" s="679" t="s">
        <v>3485</v>
      </c>
      <c r="B1089" s="684" t="s">
        <v>2125</v>
      </c>
      <c r="C1089" s="680">
        <f>SUBTOTAL(9,C1090:C1091)</f>
        <v>2600000</v>
      </c>
    </row>
    <row r="1090" spans="1:3">
      <c r="A1090" s="681" t="s">
        <v>4161</v>
      </c>
      <c r="B1090" s="685" t="s">
        <v>4160</v>
      </c>
      <c r="C1090" s="682">
        <v>2000000</v>
      </c>
    </row>
    <row r="1091" spans="1:3" ht="27.6">
      <c r="A1091" s="681" t="s">
        <v>4163</v>
      </c>
      <c r="B1091" s="685" t="s">
        <v>4162</v>
      </c>
      <c r="C1091" s="682">
        <v>600000</v>
      </c>
    </row>
    <row r="1092" spans="1:3">
      <c r="A1092" s="679" t="s">
        <v>3486</v>
      </c>
      <c r="B1092" s="684" t="s">
        <v>2659</v>
      </c>
      <c r="C1092" s="680">
        <f>C1093</f>
        <v>2000000</v>
      </c>
    </row>
    <row r="1093" spans="1:3">
      <c r="A1093" s="679" t="s">
        <v>3487</v>
      </c>
      <c r="B1093" s="684" t="s">
        <v>2125</v>
      </c>
      <c r="C1093" s="680">
        <f>C1094</f>
        <v>2000000</v>
      </c>
    </row>
    <row r="1094" spans="1:3">
      <c r="A1094" s="681" t="s">
        <v>4165</v>
      </c>
      <c r="B1094" s="685" t="s">
        <v>4164</v>
      </c>
      <c r="C1094" s="682">
        <v>2000000</v>
      </c>
    </row>
    <row r="1095" spans="1:3">
      <c r="A1095" s="684" t="s">
        <v>2660</v>
      </c>
      <c r="B1095" s="684" t="s">
        <v>2661</v>
      </c>
      <c r="C1095" s="680">
        <f t="shared" ref="C1095:C1104" si="134">C1096</f>
        <v>4700000</v>
      </c>
    </row>
    <row r="1096" spans="1:3">
      <c r="A1096" s="684" t="s">
        <v>2662</v>
      </c>
      <c r="B1096" s="684" t="s">
        <v>2117</v>
      </c>
      <c r="C1096" s="680">
        <f t="shared" si="134"/>
        <v>4700000</v>
      </c>
    </row>
    <row r="1097" spans="1:3">
      <c r="A1097" s="684" t="s">
        <v>2663</v>
      </c>
      <c r="B1097" s="684" t="s">
        <v>1568</v>
      </c>
      <c r="C1097" s="680">
        <f t="shared" si="134"/>
        <v>4700000</v>
      </c>
    </row>
    <row r="1098" spans="1:3">
      <c r="A1098" s="684" t="s">
        <v>2664</v>
      </c>
      <c r="B1098" s="684" t="s">
        <v>2665</v>
      </c>
      <c r="C1098" s="680">
        <f t="shared" si="134"/>
        <v>4700000</v>
      </c>
    </row>
    <row r="1099" spans="1:3">
      <c r="A1099" s="684" t="s">
        <v>2666</v>
      </c>
      <c r="B1099" s="684" t="s">
        <v>2613</v>
      </c>
      <c r="C1099" s="680">
        <f t="shared" si="134"/>
        <v>4700000</v>
      </c>
    </row>
    <row r="1100" spans="1:3">
      <c r="A1100" s="684" t="s">
        <v>2667</v>
      </c>
      <c r="B1100" s="684" t="s">
        <v>2123</v>
      </c>
      <c r="C1100" s="680">
        <f t="shared" si="134"/>
        <v>4700000</v>
      </c>
    </row>
    <row r="1101" spans="1:3">
      <c r="A1101" s="684" t="s">
        <v>3488</v>
      </c>
      <c r="B1101" s="684" t="s">
        <v>2929</v>
      </c>
      <c r="C1101" s="680">
        <f t="shared" si="134"/>
        <v>4700000</v>
      </c>
    </row>
    <row r="1102" spans="1:3" ht="27.6">
      <c r="A1102" s="684" t="s">
        <v>3489</v>
      </c>
      <c r="B1102" s="684" t="s">
        <v>2668</v>
      </c>
      <c r="C1102" s="680">
        <f t="shared" si="134"/>
        <v>4700000</v>
      </c>
    </row>
    <row r="1103" spans="1:3">
      <c r="A1103" s="684" t="s">
        <v>3490</v>
      </c>
      <c r="B1103" s="684" t="s">
        <v>2644</v>
      </c>
      <c r="C1103" s="680">
        <f t="shared" si="134"/>
        <v>4700000</v>
      </c>
    </row>
    <row r="1104" spans="1:3">
      <c r="A1104" s="679" t="s">
        <v>3491</v>
      </c>
      <c r="B1104" s="684" t="s">
        <v>2669</v>
      </c>
      <c r="C1104" s="680">
        <f t="shared" si="134"/>
        <v>4700000</v>
      </c>
    </row>
    <row r="1105" spans="1:3">
      <c r="A1105" s="679" t="s">
        <v>3492</v>
      </c>
      <c r="B1105" s="684" t="s">
        <v>2125</v>
      </c>
      <c r="C1105" s="680">
        <f>SUBTOTAL(9,C1106:C1112)</f>
        <v>4700000</v>
      </c>
    </row>
    <row r="1106" spans="1:3">
      <c r="A1106" s="681" t="s">
        <v>4167</v>
      </c>
      <c r="B1106" s="685" t="s">
        <v>4166</v>
      </c>
      <c r="C1106" s="682">
        <v>500000</v>
      </c>
    </row>
    <row r="1107" spans="1:3" ht="27.6">
      <c r="A1107" s="681" t="s">
        <v>4169</v>
      </c>
      <c r="B1107" s="685" t="s">
        <v>4168</v>
      </c>
      <c r="C1107" s="682">
        <v>800000</v>
      </c>
    </row>
    <row r="1108" spans="1:3" ht="27.6">
      <c r="A1108" s="681" t="s">
        <v>4171</v>
      </c>
      <c r="B1108" s="685" t="s">
        <v>4170</v>
      </c>
      <c r="C1108" s="682">
        <v>800000</v>
      </c>
    </row>
    <row r="1109" spans="1:3" ht="27.6">
      <c r="A1109" s="681" t="s">
        <v>4173</v>
      </c>
      <c r="B1109" s="685" t="s">
        <v>4172</v>
      </c>
      <c r="C1109" s="682">
        <v>800000</v>
      </c>
    </row>
    <row r="1110" spans="1:3" ht="27.6">
      <c r="A1110" s="681" t="s">
        <v>4175</v>
      </c>
      <c r="B1110" s="685" t="s">
        <v>4174</v>
      </c>
      <c r="C1110" s="682">
        <v>800000</v>
      </c>
    </row>
    <row r="1111" spans="1:3" ht="27.6">
      <c r="A1111" s="681" t="s">
        <v>4177</v>
      </c>
      <c r="B1111" s="685" t="s">
        <v>4176</v>
      </c>
      <c r="C1111" s="682">
        <v>400000</v>
      </c>
    </row>
    <row r="1112" spans="1:3" ht="27.6">
      <c r="A1112" s="681" t="s">
        <v>4179</v>
      </c>
      <c r="B1112" s="685" t="s">
        <v>4178</v>
      </c>
      <c r="C1112" s="682">
        <v>600000</v>
      </c>
    </row>
    <row r="1113" spans="1:3">
      <c r="A1113" s="700" t="s">
        <v>2126</v>
      </c>
      <c r="B1113" s="701" t="s">
        <v>1390</v>
      </c>
      <c r="C1113" s="702">
        <f>C1114</f>
        <v>326657.61543999997</v>
      </c>
    </row>
    <row r="1114" spans="1:3">
      <c r="A1114" s="679" t="s">
        <v>2127</v>
      </c>
      <c r="B1114" s="684" t="s">
        <v>2128</v>
      </c>
      <c r="C1114" s="680">
        <f>C1115</f>
        <v>326657.61543999997</v>
      </c>
    </row>
    <row r="1115" spans="1:3">
      <c r="A1115" s="679" t="s">
        <v>2129</v>
      </c>
      <c r="B1115" s="684" t="s">
        <v>1499</v>
      </c>
      <c r="C1115" s="680">
        <f>C1116</f>
        <v>326657.61543999997</v>
      </c>
    </row>
    <row r="1116" spans="1:3">
      <c r="A1116" s="703" t="s">
        <v>2130</v>
      </c>
      <c r="B1116" s="697" t="s">
        <v>807</v>
      </c>
      <c r="C1116" s="692">
        <f>C1117+C1124+C1131+C1138+C1145+C1152+C1159+C1166</f>
        <v>326657.61543999997</v>
      </c>
    </row>
    <row r="1117" spans="1:3">
      <c r="A1117" s="679" t="s">
        <v>2132</v>
      </c>
      <c r="B1117" s="684" t="s">
        <v>2133</v>
      </c>
      <c r="C1117" s="680">
        <f t="shared" ref="C1117:C1122" si="135">C1118</f>
        <v>228000</v>
      </c>
    </row>
    <row r="1118" spans="1:3">
      <c r="A1118" s="679" t="s">
        <v>2134</v>
      </c>
      <c r="B1118" s="684" t="s">
        <v>1501</v>
      </c>
      <c r="C1118" s="680">
        <f t="shared" si="135"/>
        <v>228000</v>
      </c>
    </row>
    <row r="1119" spans="1:3">
      <c r="A1119" s="679" t="s">
        <v>2135</v>
      </c>
      <c r="B1119" s="684" t="s">
        <v>1502</v>
      </c>
      <c r="C1119" s="680">
        <f t="shared" si="135"/>
        <v>228000</v>
      </c>
    </row>
    <row r="1120" spans="1:3">
      <c r="A1120" s="679" t="s">
        <v>3201</v>
      </c>
      <c r="B1120" s="684" t="s">
        <v>2929</v>
      </c>
      <c r="C1120" s="680">
        <f t="shared" si="135"/>
        <v>228000</v>
      </c>
    </row>
    <row r="1121" spans="1:3" ht="27.6">
      <c r="A1121" s="679" t="s">
        <v>3202</v>
      </c>
      <c r="B1121" s="684" t="s">
        <v>2136</v>
      </c>
      <c r="C1121" s="680">
        <f t="shared" si="135"/>
        <v>228000</v>
      </c>
    </row>
    <row r="1122" spans="1:3">
      <c r="A1122" s="679" t="s">
        <v>3203</v>
      </c>
      <c r="B1122" s="684" t="s">
        <v>807</v>
      </c>
      <c r="C1122" s="680">
        <f t="shared" si="135"/>
        <v>228000</v>
      </c>
    </row>
    <row r="1123" spans="1:3">
      <c r="A1123" s="681" t="s">
        <v>3204</v>
      </c>
      <c r="B1123" s="685" t="s">
        <v>2133</v>
      </c>
      <c r="C1123" s="682">
        <f>'C. OBJETO DEL GASTO'!L17</f>
        <v>228000</v>
      </c>
    </row>
    <row r="1124" spans="1:3">
      <c r="A1124" s="679" t="s">
        <v>2137</v>
      </c>
      <c r="B1124" s="684" t="s">
        <v>1506</v>
      </c>
      <c r="C1124" s="680">
        <f t="shared" ref="C1124:C1129" si="136">C1125</f>
        <v>4750</v>
      </c>
    </row>
    <row r="1125" spans="1:3">
      <c r="A1125" s="679" t="s">
        <v>2138</v>
      </c>
      <c r="B1125" s="684" t="s">
        <v>1501</v>
      </c>
      <c r="C1125" s="680">
        <f t="shared" si="136"/>
        <v>4750</v>
      </c>
    </row>
    <row r="1126" spans="1:3">
      <c r="A1126" s="679" t="s">
        <v>2139</v>
      </c>
      <c r="B1126" s="684" t="s">
        <v>1502</v>
      </c>
      <c r="C1126" s="680">
        <f t="shared" si="136"/>
        <v>4750</v>
      </c>
    </row>
    <row r="1127" spans="1:3">
      <c r="A1127" s="679" t="s">
        <v>3205</v>
      </c>
      <c r="B1127" s="684" t="s">
        <v>2929</v>
      </c>
      <c r="C1127" s="680">
        <f t="shared" si="136"/>
        <v>4750</v>
      </c>
    </row>
    <row r="1128" spans="1:3" ht="41.4">
      <c r="A1128" s="679" t="s">
        <v>3206</v>
      </c>
      <c r="B1128" s="684" t="s">
        <v>2131</v>
      </c>
      <c r="C1128" s="680">
        <f t="shared" si="136"/>
        <v>4750</v>
      </c>
    </row>
    <row r="1129" spans="1:3">
      <c r="A1129" s="679" t="s">
        <v>3207</v>
      </c>
      <c r="B1129" s="684" t="s">
        <v>807</v>
      </c>
      <c r="C1129" s="680">
        <f t="shared" si="136"/>
        <v>4750</v>
      </c>
    </row>
    <row r="1130" spans="1:3">
      <c r="A1130" s="681" t="s">
        <v>3208</v>
      </c>
      <c r="B1130" s="685" t="s">
        <v>1507</v>
      </c>
      <c r="C1130" s="682">
        <f>'C. OBJETO DEL GASTO'!L34</f>
        <v>4750</v>
      </c>
    </row>
    <row r="1131" spans="1:3">
      <c r="A1131" s="679" t="s">
        <v>2140</v>
      </c>
      <c r="B1131" s="684" t="s">
        <v>1508</v>
      </c>
      <c r="C1131" s="680">
        <f t="shared" ref="C1131:C1136" si="137">C1132</f>
        <v>19000</v>
      </c>
    </row>
    <row r="1132" spans="1:3">
      <c r="A1132" s="679" t="s">
        <v>2141</v>
      </c>
      <c r="B1132" s="684" t="s">
        <v>1501</v>
      </c>
      <c r="C1132" s="680">
        <f t="shared" si="137"/>
        <v>19000</v>
      </c>
    </row>
    <row r="1133" spans="1:3">
      <c r="A1133" s="679" t="s">
        <v>2142</v>
      </c>
      <c r="B1133" s="684" t="s">
        <v>1502</v>
      </c>
      <c r="C1133" s="680">
        <f t="shared" si="137"/>
        <v>19000</v>
      </c>
    </row>
    <row r="1134" spans="1:3">
      <c r="A1134" s="679" t="s">
        <v>3209</v>
      </c>
      <c r="B1134" s="684" t="s">
        <v>2929</v>
      </c>
      <c r="C1134" s="680">
        <f t="shared" si="137"/>
        <v>19000</v>
      </c>
    </row>
    <row r="1135" spans="1:3" ht="27.6">
      <c r="A1135" s="679" t="s">
        <v>3210</v>
      </c>
      <c r="B1135" s="684" t="s">
        <v>2136</v>
      </c>
      <c r="C1135" s="680">
        <f t="shared" si="137"/>
        <v>19000</v>
      </c>
    </row>
    <row r="1136" spans="1:3">
      <c r="A1136" s="679" t="s">
        <v>3211</v>
      </c>
      <c r="B1136" s="684" t="s">
        <v>807</v>
      </c>
      <c r="C1136" s="680">
        <f t="shared" si="137"/>
        <v>19000</v>
      </c>
    </row>
    <row r="1137" spans="1:3">
      <c r="A1137" s="681" t="s">
        <v>3212</v>
      </c>
      <c r="B1137" s="685" t="s">
        <v>1509</v>
      </c>
      <c r="C1137" s="682">
        <f>'C. OBJETO DEL GASTO'!L35</f>
        <v>19000</v>
      </c>
    </row>
    <row r="1138" spans="1:3">
      <c r="A1138" s="679" t="s">
        <v>2143</v>
      </c>
      <c r="B1138" s="684" t="s">
        <v>1510</v>
      </c>
      <c r="C1138" s="680">
        <f t="shared" ref="C1138:C1143" si="138">C1139</f>
        <v>43155.360000000001</v>
      </c>
    </row>
    <row r="1139" spans="1:3">
      <c r="A1139" s="679" t="s">
        <v>2144</v>
      </c>
      <c r="B1139" s="684" t="s">
        <v>1501</v>
      </c>
      <c r="C1139" s="680">
        <f t="shared" si="138"/>
        <v>43155.360000000001</v>
      </c>
    </row>
    <row r="1140" spans="1:3">
      <c r="A1140" s="679" t="s">
        <v>2145</v>
      </c>
      <c r="B1140" s="684" t="s">
        <v>1502</v>
      </c>
      <c r="C1140" s="680">
        <f t="shared" si="138"/>
        <v>43155.360000000001</v>
      </c>
    </row>
    <row r="1141" spans="1:3">
      <c r="A1141" s="679" t="s">
        <v>3213</v>
      </c>
      <c r="B1141" s="684" t="s">
        <v>2929</v>
      </c>
      <c r="C1141" s="680">
        <f t="shared" si="138"/>
        <v>43155.360000000001</v>
      </c>
    </row>
    <row r="1142" spans="1:3" ht="41.4">
      <c r="A1142" s="679" t="s">
        <v>3214</v>
      </c>
      <c r="B1142" s="684" t="s">
        <v>2131</v>
      </c>
      <c r="C1142" s="680">
        <f t="shared" si="138"/>
        <v>43155.360000000001</v>
      </c>
    </row>
    <row r="1143" spans="1:3">
      <c r="A1143" s="679" t="s">
        <v>3215</v>
      </c>
      <c r="B1143" s="684" t="s">
        <v>807</v>
      </c>
      <c r="C1143" s="680">
        <f t="shared" si="138"/>
        <v>43155.360000000001</v>
      </c>
    </row>
    <row r="1144" spans="1:3">
      <c r="A1144" s="681" t="s">
        <v>3216</v>
      </c>
      <c r="B1144" s="685" t="s">
        <v>1511</v>
      </c>
      <c r="C1144" s="682">
        <f>'C. OBJETO DEL GASTO'!L41</f>
        <v>43155.360000000001</v>
      </c>
    </row>
    <row r="1145" spans="1:3" ht="27.6">
      <c r="A1145" s="679" t="s">
        <v>3191</v>
      </c>
      <c r="B1145" s="684" t="s">
        <v>3032</v>
      </c>
      <c r="C1145" s="680">
        <f t="shared" ref="C1145:C1150" si="139">C1146</f>
        <v>8552.255439999999</v>
      </c>
    </row>
    <row r="1146" spans="1:3">
      <c r="A1146" s="679" t="s">
        <v>3192</v>
      </c>
      <c r="B1146" s="684" t="s">
        <v>1501</v>
      </c>
      <c r="C1146" s="680">
        <f t="shared" si="139"/>
        <v>8552.255439999999</v>
      </c>
    </row>
    <row r="1147" spans="1:3">
      <c r="A1147" s="679" t="s">
        <v>3193</v>
      </c>
      <c r="B1147" s="684" t="s">
        <v>1502</v>
      </c>
      <c r="C1147" s="680">
        <f t="shared" si="139"/>
        <v>8552.255439999999</v>
      </c>
    </row>
    <row r="1148" spans="1:3">
      <c r="A1148" s="679" t="s">
        <v>3194</v>
      </c>
      <c r="B1148" s="684" t="s">
        <v>2929</v>
      </c>
      <c r="C1148" s="680">
        <f t="shared" si="139"/>
        <v>8552.255439999999</v>
      </c>
    </row>
    <row r="1149" spans="1:3" ht="41.4">
      <c r="A1149" s="689" t="s">
        <v>3195</v>
      </c>
      <c r="B1149" s="684" t="s">
        <v>2131</v>
      </c>
      <c r="C1149" s="680">
        <f t="shared" si="139"/>
        <v>8552.255439999999</v>
      </c>
    </row>
    <row r="1150" spans="1:3">
      <c r="A1150" s="679" t="s">
        <v>3196</v>
      </c>
      <c r="B1150" s="684" t="s">
        <v>807</v>
      </c>
      <c r="C1150" s="680">
        <f t="shared" si="139"/>
        <v>8552.255439999999</v>
      </c>
    </row>
    <row r="1151" spans="1:3">
      <c r="A1151" s="681" t="s">
        <v>3197</v>
      </c>
      <c r="B1151" s="685" t="s">
        <v>90</v>
      </c>
      <c r="C1151" s="682">
        <f>'C. OBJETO DEL GASTO'!L100</f>
        <v>8552.255439999999</v>
      </c>
    </row>
    <row r="1152" spans="1:3">
      <c r="A1152" s="679" t="s">
        <v>2146</v>
      </c>
      <c r="B1152" s="684" t="s">
        <v>1608</v>
      </c>
      <c r="C1152" s="680">
        <f t="shared" ref="C1152:C1157" si="140">C1153</f>
        <v>2000</v>
      </c>
    </row>
    <row r="1153" spans="1:3">
      <c r="A1153" s="679" t="s">
        <v>2147</v>
      </c>
      <c r="B1153" s="684" t="s">
        <v>1501</v>
      </c>
      <c r="C1153" s="680">
        <f t="shared" si="140"/>
        <v>2000</v>
      </c>
    </row>
    <row r="1154" spans="1:3">
      <c r="A1154" s="679" t="s">
        <v>2148</v>
      </c>
      <c r="B1154" s="684" t="s">
        <v>1513</v>
      </c>
      <c r="C1154" s="680">
        <f t="shared" si="140"/>
        <v>2000</v>
      </c>
    </row>
    <row r="1155" spans="1:3">
      <c r="A1155" s="679" t="s">
        <v>3217</v>
      </c>
      <c r="B1155" s="684" t="s">
        <v>2929</v>
      </c>
      <c r="C1155" s="680">
        <f t="shared" si="140"/>
        <v>2000</v>
      </c>
    </row>
    <row r="1156" spans="1:3" ht="27.6">
      <c r="A1156" s="679" t="s">
        <v>3218</v>
      </c>
      <c r="B1156" s="684" t="s">
        <v>2136</v>
      </c>
      <c r="C1156" s="680">
        <f t="shared" si="140"/>
        <v>2000</v>
      </c>
    </row>
    <row r="1157" spans="1:3">
      <c r="A1157" s="679" t="s">
        <v>3219</v>
      </c>
      <c r="B1157" s="684" t="s">
        <v>807</v>
      </c>
      <c r="C1157" s="680">
        <f t="shared" si="140"/>
        <v>2000</v>
      </c>
    </row>
    <row r="1158" spans="1:3">
      <c r="A1158" s="681" t="s">
        <v>3220</v>
      </c>
      <c r="B1158" s="685" t="s">
        <v>1608</v>
      </c>
      <c r="C1158" s="682">
        <f>'C. OBJETO DEL GASTO'!L105</f>
        <v>2000</v>
      </c>
    </row>
    <row r="1159" spans="1:3" ht="27.6">
      <c r="A1159" s="687" t="s">
        <v>3198</v>
      </c>
      <c r="B1159" s="687" t="s">
        <v>1560</v>
      </c>
      <c r="C1159" s="680">
        <f t="shared" ref="C1159:C1164" si="141">C1160</f>
        <v>1200</v>
      </c>
    </row>
    <row r="1160" spans="1:3">
      <c r="A1160" s="687" t="s">
        <v>3199</v>
      </c>
      <c r="B1160" s="687" t="s">
        <v>1501</v>
      </c>
      <c r="C1160" s="680">
        <f t="shared" si="141"/>
        <v>1200</v>
      </c>
    </row>
    <row r="1161" spans="1:3">
      <c r="A1161" s="687" t="s">
        <v>3200</v>
      </c>
      <c r="B1161" s="687" t="s">
        <v>1513</v>
      </c>
      <c r="C1161" s="680">
        <f t="shared" si="141"/>
        <v>1200</v>
      </c>
    </row>
    <row r="1162" spans="1:3">
      <c r="A1162" s="687" t="s">
        <v>3221</v>
      </c>
      <c r="B1162" s="687" t="s">
        <v>2929</v>
      </c>
      <c r="C1162" s="680">
        <f t="shared" si="141"/>
        <v>1200</v>
      </c>
    </row>
    <row r="1163" spans="1:3" ht="27.6">
      <c r="A1163" s="687" t="s">
        <v>3222</v>
      </c>
      <c r="B1163" s="684" t="s">
        <v>2136</v>
      </c>
      <c r="C1163" s="680">
        <f t="shared" si="141"/>
        <v>1200</v>
      </c>
    </row>
    <row r="1164" spans="1:3">
      <c r="A1164" s="687" t="s">
        <v>3223</v>
      </c>
      <c r="B1164" s="687" t="s">
        <v>807</v>
      </c>
      <c r="C1164" s="680">
        <f t="shared" si="141"/>
        <v>1200</v>
      </c>
    </row>
    <row r="1165" spans="1:3" ht="27.6">
      <c r="A1165" s="688" t="s">
        <v>3224</v>
      </c>
      <c r="B1165" s="688" t="s">
        <v>1560</v>
      </c>
      <c r="C1165" s="682">
        <f>'C. OBJETO DEL GASTO'!L115</f>
        <v>1200</v>
      </c>
    </row>
    <row r="1166" spans="1:3" ht="27.6">
      <c r="A1166" s="679" t="s">
        <v>2149</v>
      </c>
      <c r="B1166" s="684" t="s">
        <v>1659</v>
      </c>
      <c r="C1166" s="680">
        <f t="shared" ref="C1166:C1171" si="142">C1167</f>
        <v>20000</v>
      </c>
    </row>
    <row r="1167" spans="1:3">
      <c r="A1167" s="679" t="s">
        <v>2150</v>
      </c>
      <c r="B1167" s="684" t="s">
        <v>1501</v>
      </c>
      <c r="C1167" s="680">
        <f t="shared" si="142"/>
        <v>20000</v>
      </c>
    </row>
    <row r="1168" spans="1:3">
      <c r="A1168" s="679" t="s">
        <v>2151</v>
      </c>
      <c r="B1168" s="684" t="s">
        <v>1513</v>
      </c>
      <c r="C1168" s="680">
        <f t="shared" si="142"/>
        <v>20000</v>
      </c>
    </row>
    <row r="1169" spans="1:3">
      <c r="A1169" s="679" t="s">
        <v>3225</v>
      </c>
      <c r="B1169" s="684" t="s">
        <v>2929</v>
      </c>
      <c r="C1169" s="680">
        <f t="shared" si="142"/>
        <v>20000</v>
      </c>
    </row>
    <row r="1170" spans="1:3" ht="27.6">
      <c r="A1170" s="679" t="s">
        <v>3226</v>
      </c>
      <c r="B1170" s="684" t="s">
        <v>2136</v>
      </c>
      <c r="C1170" s="680">
        <f t="shared" si="142"/>
        <v>20000</v>
      </c>
    </row>
    <row r="1171" spans="1:3">
      <c r="A1171" s="679" t="s">
        <v>3227</v>
      </c>
      <c r="B1171" s="684" t="s">
        <v>807</v>
      </c>
      <c r="C1171" s="680">
        <f t="shared" si="142"/>
        <v>20000</v>
      </c>
    </row>
    <row r="1172" spans="1:3" ht="27.6">
      <c r="A1172" s="681" t="s">
        <v>3228</v>
      </c>
      <c r="B1172" s="685" t="s">
        <v>1659</v>
      </c>
      <c r="C1172" s="682">
        <f>'C. OBJETO DEL GASTO'!L406</f>
        <v>20000</v>
      </c>
    </row>
    <row r="1173" spans="1:3">
      <c r="A1173" s="700" t="s">
        <v>2152</v>
      </c>
      <c r="B1173" s="701" t="s">
        <v>766</v>
      </c>
      <c r="C1173" s="702">
        <f>C1174</f>
        <v>110736.50936</v>
      </c>
    </row>
    <row r="1174" spans="1:3">
      <c r="A1174" s="679" t="s">
        <v>2153</v>
      </c>
      <c r="B1174" s="684" t="s">
        <v>1573</v>
      </c>
      <c r="C1174" s="680">
        <f>C1175</f>
        <v>110736.50936</v>
      </c>
    </row>
    <row r="1175" spans="1:3">
      <c r="A1175" s="679" t="s">
        <v>2154</v>
      </c>
      <c r="B1175" s="684" t="s">
        <v>1499</v>
      </c>
      <c r="C1175" s="680">
        <f>C1176</f>
        <v>110736.50936</v>
      </c>
    </row>
    <row r="1176" spans="1:3">
      <c r="A1176" s="703" t="s">
        <v>2155</v>
      </c>
      <c r="B1176" s="697" t="s">
        <v>807</v>
      </c>
      <c r="C1176" s="692">
        <f>C1177+C1184+C1191+C1198+C1205+C1212+C1219</f>
        <v>110736.50936</v>
      </c>
    </row>
    <row r="1177" spans="1:3">
      <c r="A1177" s="679" t="s">
        <v>2157</v>
      </c>
      <c r="B1177" s="684" t="s">
        <v>1505</v>
      </c>
      <c r="C1177" s="680">
        <f t="shared" ref="C1177:C1182" si="143">C1178</f>
        <v>72000</v>
      </c>
    </row>
    <row r="1178" spans="1:3">
      <c r="A1178" s="679" t="s">
        <v>2158</v>
      </c>
      <c r="B1178" s="684" t="s">
        <v>1501</v>
      </c>
      <c r="C1178" s="680">
        <f t="shared" si="143"/>
        <v>72000</v>
      </c>
    </row>
    <row r="1179" spans="1:3">
      <c r="A1179" s="679" t="s">
        <v>2159</v>
      </c>
      <c r="B1179" s="684" t="s">
        <v>1502</v>
      </c>
      <c r="C1179" s="680">
        <f t="shared" si="143"/>
        <v>72000</v>
      </c>
    </row>
    <row r="1180" spans="1:3">
      <c r="A1180" s="679" t="s">
        <v>2160</v>
      </c>
      <c r="B1180" s="684" t="s">
        <v>1503</v>
      </c>
      <c r="C1180" s="680">
        <f t="shared" si="143"/>
        <v>72000</v>
      </c>
    </row>
    <row r="1181" spans="1:3">
      <c r="A1181" s="679" t="s">
        <v>2161</v>
      </c>
      <c r="B1181" s="684" t="s">
        <v>2156</v>
      </c>
      <c r="C1181" s="680">
        <f t="shared" si="143"/>
        <v>72000</v>
      </c>
    </row>
    <row r="1182" spans="1:3">
      <c r="A1182" s="679" t="s">
        <v>2162</v>
      </c>
      <c r="B1182" s="684" t="s">
        <v>807</v>
      </c>
      <c r="C1182" s="680">
        <f t="shared" si="143"/>
        <v>72000</v>
      </c>
    </row>
    <row r="1183" spans="1:3">
      <c r="A1183" s="681" t="s">
        <v>2163</v>
      </c>
      <c r="B1183" s="685" t="s">
        <v>1505</v>
      </c>
      <c r="C1183" s="682">
        <f>'C. OBJETO DEL GASTO'!X17</f>
        <v>72000</v>
      </c>
    </row>
    <row r="1184" spans="1:3">
      <c r="A1184" s="679" t="s">
        <v>2164</v>
      </c>
      <c r="B1184" s="684" t="s">
        <v>1506</v>
      </c>
      <c r="C1184" s="680">
        <f t="shared" ref="C1184:C1189" si="144">C1185</f>
        <v>1500</v>
      </c>
    </row>
    <row r="1185" spans="1:3">
      <c r="A1185" s="679" t="s">
        <v>2165</v>
      </c>
      <c r="B1185" s="684" t="s">
        <v>1501</v>
      </c>
      <c r="C1185" s="680">
        <f t="shared" si="144"/>
        <v>1500</v>
      </c>
    </row>
    <row r="1186" spans="1:3">
      <c r="A1186" s="679" t="s">
        <v>2166</v>
      </c>
      <c r="B1186" s="684" t="s">
        <v>1502</v>
      </c>
      <c r="C1186" s="680">
        <f t="shared" si="144"/>
        <v>1500</v>
      </c>
    </row>
    <row r="1187" spans="1:3">
      <c r="A1187" s="679" t="s">
        <v>2167</v>
      </c>
      <c r="B1187" s="684" t="s">
        <v>1503</v>
      </c>
      <c r="C1187" s="680">
        <f t="shared" si="144"/>
        <v>1500</v>
      </c>
    </row>
    <row r="1188" spans="1:3">
      <c r="A1188" s="679" t="s">
        <v>2168</v>
      </c>
      <c r="B1188" s="684" t="s">
        <v>2169</v>
      </c>
      <c r="C1188" s="680">
        <f t="shared" si="144"/>
        <v>1500</v>
      </c>
    </row>
    <row r="1189" spans="1:3">
      <c r="A1189" s="679" t="s">
        <v>2170</v>
      </c>
      <c r="B1189" s="684" t="s">
        <v>807</v>
      </c>
      <c r="C1189" s="680">
        <f t="shared" si="144"/>
        <v>1500</v>
      </c>
    </row>
    <row r="1190" spans="1:3">
      <c r="A1190" s="681" t="s">
        <v>2171</v>
      </c>
      <c r="B1190" s="685" t="s">
        <v>1507</v>
      </c>
      <c r="C1190" s="682">
        <f>'C. OBJETO DEL GASTO'!X34</f>
        <v>1500</v>
      </c>
    </row>
    <row r="1191" spans="1:3">
      <c r="A1191" s="679" t="s">
        <v>2172</v>
      </c>
      <c r="B1191" s="684" t="s">
        <v>1508</v>
      </c>
      <c r="C1191" s="680">
        <f t="shared" ref="C1191:C1196" si="145">C1192</f>
        <v>6000</v>
      </c>
    </row>
    <row r="1192" spans="1:3">
      <c r="A1192" s="679" t="s">
        <v>2173</v>
      </c>
      <c r="B1192" s="684" t="s">
        <v>1501</v>
      </c>
      <c r="C1192" s="680">
        <f t="shared" si="145"/>
        <v>6000</v>
      </c>
    </row>
    <row r="1193" spans="1:3">
      <c r="A1193" s="679" t="s">
        <v>2174</v>
      </c>
      <c r="B1193" s="684" t="s">
        <v>1502</v>
      </c>
      <c r="C1193" s="680">
        <f t="shared" si="145"/>
        <v>6000</v>
      </c>
    </row>
    <row r="1194" spans="1:3">
      <c r="A1194" s="679" t="s">
        <v>2175</v>
      </c>
      <c r="B1194" s="684" t="s">
        <v>1503</v>
      </c>
      <c r="C1194" s="680">
        <f t="shared" si="145"/>
        <v>6000</v>
      </c>
    </row>
    <row r="1195" spans="1:3">
      <c r="A1195" s="679" t="s">
        <v>2176</v>
      </c>
      <c r="B1195" s="684" t="s">
        <v>2169</v>
      </c>
      <c r="C1195" s="680">
        <f t="shared" si="145"/>
        <v>6000</v>
      </c>
    </row>
    <row r="1196" spans="1:3">
      <c r="A1196" s="679" t="s">
        <v>2177</v>
      </c>
      <c r="B1196" s="684" t="s">
        <v>807</v>
      </c>
      <c r="C1196" s="680">
        <f t="shared" si="145"/>
        <v>6000</v>
      </c>
    </row>
    <row r="1197" spans="1:3">
      <c r="A1197" s="681" t="s">
        <v>2178</v>
      </c>
      <c r="B1197" s="685" t="s">
        <v>1509</v>
      </c>
      <c r="C1197" s="682">
        <f>'C. OBJETO DEL GASTO'!X35</f>
        <v>6000</v>
      </c>
    </row>
    <row r="1198" spans="1:3">
      <c r="A1198" s="679" t="s">
        <v>2179</v>
      </c>
      <c r="B1198" s="684" t="s">
        <v>1510</v>
      </c>
      <c r="C1198" s="680">
        <f t="shared" ref="C1198:C1203" si="146">C1199</f>
        <v>25005.840000000004</v>
      </c>
    </row>
    <row r="1199" spans="1:3">
      <c r="A1199" s="679" t="s">
        <v>2180</v>
      </c>
      <c r="B1199" s="684" t="s">
        <v>1501</v>
      </c>
      <c r="C1199" s="680">
        <f t="shared" si="146"/>
        <v>25005.840000000004</v>
      </c>
    </row>
    <row r="1200" spans="1:3">
      <c r="A1200" s="679" t="s">
        <v>2181</v>
      </c>
      <c r="B1200" s="684" t="s">
        <v>1502</v>
      </c>
      <c r="C1200" s="680">
        <f t="shared" si="146"/>
        <v>25005.840000000004</v>
      </c>
    </row>
    <row r="1201" spans="1:3">
      <c r="A1201" s="679" t="s">
        <v>2182</v>
      </c>
      <c r="B1201" s="684" t="s">
        <v>1503</v>
      </c>
      <c r="C1201" s="680">
        <f t="shared" si="146"/>
        <v>25005.840000000004</v>
      </c>
    </row>
    <row r="1202" spans="1:3">
      <c r="A1202" s="679" t="s">
        <v>2183</v>
      </c>
      <c r="B1202" s="684" t="s">
        <v>2156</v>
      </c>
      <c r="C1202" s="680">
        <f t="shared" si="146"/>
        <v>25005.840000000004</v>
      </c>
    </row>
    <row r="1203" spans="1:3">
      <c r="A1203" s="679" t="s">
        <v>2184</v>
      </c>
      <c r="B1203" s="684" t="s">
        <v>807</v>
      </c>
      <c r="C1203" s="680">
        <f t="shared" si="146"/>
        <v>25005.840000000004</v>
      </c>
    </row>
    <row r="1204" spans="1:3">
      <c r="A1204" s="681" t="s">
        <v>2185</v>
      </c>
      <c r="B1204" s="685" t="s">
        <v>1511</v>
      </c>
      <c r="C1204" s="682">
        <f>'C. OBJETO DEL GASTO'!X41</f>
        <v>25005.840000000004</v>
      </c>
    </row>
    <row r="1205" spans="1:3" ht="27.6">
      <c r="A1205" s="679" t="s">
        <v>3728</v>
      </c>
      <c r="B1205" s="684" t="s">
        <v>3032</v>
      </c>
      <c r="C1205" s="680">
        <f t="shared" ref="C1205:C1207" si="147">C1206</f>
        <v>3030.6693599999999</v>
      </c>
    </row>
    <row r="1206" spans="1:3">
      <c r="A1206" s="679" t="s">
        <v>3729</v>
      </c>
      <c r="B1206" s="684" t="s">
        <v>1501</v>
      </c>
      <c r="C1206" s="680">
        <f t="shared" si="147"/>
        <v>3030.6693599999999</v>
      </c>
    </row>
    <row r="1207" spans="1:3">
      <c r="A1207" s="679" t="s">
        <v>3730</v>
      </c>
      <c r="B1207" s="684" t="s">
        <v>1502</v>
      </c>
      <c r="C1207" s="680">
        <f t="shared" si="147"/>
        <v>3030.6693599999999</v>
      </c>
    </row>
    <row r="1208" spans="1:3">
      <c r="A1208" s="679" t="s">
        <v>3731</v>
      </c>
      <c r="B1208" s="684" t="s">
        <v>2929</v>
      </c>
      <c r="C1208" s="680">
        <f>C1209</f>
        <v>3030.6693599999999</v>
      </c>
    </row>
    <row r="1209" spans="1:3">
      <c r="A1209" s="689" t="s">
        <v>3732</v>
      </c>
      <c r="B1209" s="684" t="s">
        <v>2156</v>
      </c>
      <c r="C1209" s="680">
        <f>C1210</f>
        <v>3030.6693599999999</v>
      </c>
    </row>
    <row r="1210" spans="1:3">
      <c r="A1210" s="679" t="s">
        <v>3733</v>
      </c>
      <c r="B1210" s="684" t="s">
        <v>807</v>
      </c>
      <c r="C1210" s="680">
        <f>C1211</f>
        <v>3030.6693599999999</v>
      </c>
    </row>
    <row r="1211" spans="1:3">
      <c r="A1211" s="681" t="s">
        <v>3734</v>
      </c>
      <c r="B1211" s="685" t="s">
        <v>90</v>
      </c>
      <c r="C1211" s="682">
        <f>'C. OBJETO DEL GASTO'!X100</f>
        <v>3030.6693599999999</v>
      </c>
    </row>
    <row r="1212" spans="1:3">
      <c r="A1212" s="679" t="s">
        <v>2186</v>
      </c>
      <c r="B1212" s="684" t="s">
        <v>1608</v>
      </c>
      <c r="C1212" s="680">
        <f t="shared" ref="C1212:C1217" si="148">C1213</f>
        <v>2000</v>
      </c>
    </row>
    <row r="1213" spans="1:3">
      <c r="A1213" s="679" t="s">
        <v>2187</v>
      </c>
      <c r="B1213" s="684" t="s">
        <v>1501</v>
      </c>
      <c r="C1213" s="680">
        <f t="shared" si="148"/>
        <v>2000</v>
      </c>
    </row>
    <row r="1214" spans="1:3">
      <c r="A1214" s="679" t="s">
        <v>2188</v>
      </c>
      <c r="B1214" s="684" t="s">
        <v>1513</v>
      </c>
      <c r="C1214" s="680">
        <f t="shared" si="148"/>
        <v>2000</v>
      </c>
    </row>
    <row r="1215" spans="1:3">
      <c r="A1215" s="679" t="s">
        <v>2189</v>
      </c>
      <c r="B1215" s="684" t="s">
        <v>1503</v>
      </c>
      <c r="C1215" s="680">
        <f t="shared" si="148"/>
        <v>2000</v>
      </c>
    </row>
    <row r="1216" spans="1:3">
      <c r="A1216" s="679" t="s">
        <v>2190</v>
      </c>
      <c r="B1216" s="684" t="s">
        <v>2169</v>
      </c>
      <c r="C1216" s="680">
        <f t="shared" si="148"/>
        <v>2000</v>
      </c>
    </row>
    <row r="1217" spans="1:3">
      <c r="A1217" s="679" t="s">
        <v>2191</v>
      </c>
      <c r="B1217" s="684" t="s">
        <v>807</v>
      </c>
      <c r="C1217" s="680">
        <f t="shared" si="148"/>
        <v>2000</v>
      </c>
    </row>
    <row r="1218" spans="1:3">
      <c r="A1218" s="681" t="s">
        <v>2192</v>
      </c>
      <c r="B1218" s="685" t="s">
        <v>1750</v>
      </c>
      <c r="C1218" s="682">
        <f>'C. OBJETO DEL GASTO'!X105</f>
        <v>2000</v>
      </c>
    </row>
    <row r="1219" spans="1:3" ht="27.6">
      <c r="A1219" s="687" t="s">
        <v>3735</v>
      </c>
      <c r="B1219" s="687" t="s">
        <v>1560</v>
      </c>
      <c r="C1219" s="680">
        <f t="shared" ref="C1219:C1224" si="149">C1220</f>
        <v>1200</v>
      </c>
    </row>
    <row r="1220" spans="1:3">
      <c r="A1220" s="687" t="s">
        <v>3736</v>
      </c>
      <c r="B1220" s="687" t="s">
        <v>1501</v>
      </c>
      <c r="C1220" s="680">
        <f t="shared" si="149"/>
        <v>1200</v>
      </c>
    </row>
    <row r="1221" spans="1:3">
      <c r="A1221" s="687" t="s">
        <v>3737</v>
      </c>
      <c r="B1221" s="687" t="s">
        <v>1513</v>
      </c>
      <c r="C1221" s="680">
        <f t="shared" si="149"/>
        <v>1200</v>
      </c>
    </row>
    <row r="1222" spans="1:3">
      <c r="A1222" s="687" t="s">
        <v>3738</v>
      </c>
      <c r="B1222" s="687" t="s">
        <v>1503</v>
      </c>
      <c r="C1222" s="680">
        <f t="shared" si="149"/>
        <v>1200</v>
      </c>
    </row>
    <row r="1223" spans="1:3">
      <c r="A1223" s="687" t="s">
        <v>3739</v>
      </c>
      <c r="B1223" s="684" t="s">
        <v>2169</v>
      </c>
      <c r="C1223" s="680">
        <f t="shared" si="149"/>
        <v>1200</v>
      </c>
    </row>
    <row r="1224" spans="1:3">
      <c r="A1224" s="687" t="s">
        <v>3740</v>
      </c>
      <c r="B1224" s="687" t="s">
        <v>807</v>
      </c>
      <c r="C1224" s="680">
        <f t="shared" si="149"/>
        <v>1200</v>
      </c>
    </row>
    <row r="1225" spans="1:3" ht="27.6">
      <c r="A1225" s="688" t="s">
        <v>3741</v>
      </c>
      <c r="B1225" s="688" t="s">
        <v>1560</v>
      </c>
      <c r="C1225" s="682">
        <f>'C. OBJETO DEL GASTO'!X115</f>
        <v>1200</v>
      </c>
    </row>
    <row r="1226" spans="1:3">
      <c r="A1226" s="700" t="s">
        <v>2193</v>
      </c>
      <c r="B1226" s="701" t="s">
        <v>699</v>
      </c>
      <c r="C1226" s="702">
        <f>C1227</f>
        <v>13453418.16168</v>
      </c>
    </row>
    <row r="1227" spans="1:3">
      <c r="A1227" s="679" t="s">
        <v>2194</v>
      </c>
      <c r="B1227" s="684" t="s">
        <v>1930</v>
      </c>
      <c r="C1227" s="680">
        <f>C1228</f>
        <v>13453418.16168</v>
      </c>
    </row>
    <row r="1228" spans="1:3">
      <c r="A1228" s="679" t="s">
        <v>2195</v>
      </c>
      <c r="B1228" s="684" t="s">
        <v>1499</v>
      </c>
      <c r="C1228" s="680">
        <f>C1229+C1393</f>
        <v>13453418.16168</v>
      </c>
    </row>
    <row r="1229" spans="1:3">
      <c r="A1229" s="703" t="s">
        <v>2196</v>
      </c>
      <c r="B1229" s="697" t="s">
        <v>807</v>
      </c>
      <c r="C1229" s="692">
        <f>C1230+C1237+C1244+C1251+C1258+C1265+C1272+C1279+C1286+C1293+C1300+C1307+C1314+C1322+C1330+C1337+C1344+C1351+C1358+C1365+C1372+C1379+C1386</f>
        <v>11253418.16168</v>
      </c>
    </row>
    <row r="1230" spans="1:3">
      <c r="A1230" s="679" t="s">
        <v>2198</v>
      </c>
      <c r="B1230" s="684" t="s">
        <v>2133</v>
      </c>
      <c r="C1230" s="680">
        <f t="shared" ref="C1230:C1235" si="150">C1231</f>
        <v>799200</v>
      </c>
    </row>
    <row r="1231" spans="1:3">
      <c r="A1231" s="679" t="s">
        <v>2199</v>
      </c>
      <c r="B1231" s="684" t="s">
        <v>1501</v>
      </c>
      <c r="C1231" s="680">
        <f t="shared" si="150"/>
        <v>799200</v>
      </c>
    </row>
    <row r="1232" spans="1:3">
      <c r="A1232" s="679" t="s">
        <v>2200</v>
      </c>
      <c r="B1232" s="684" t="s">
        <v>1502</v>
      </c>
      <c r="C1232" s="680">
        <f t="shared" si="150"/>
        <v>799200</v>
      </c>
    </row>
    <row r="1233" spans="1:3">
      <c r="A1233" s="679" t="s">
        <v>2928</v>
      </c>
      <c r="B1233" s="684" t="s">
        <v>2929</v>
      </c>
      <c r="C1233" s="680">
        <f t="shared" si="150"/>
        <v>799200</v>
      </c>
    </row>
    <row r="1234" spans="1:3">
      <c r="A1234" s="679" t="s">
        <v>2930</v>
      </c>
      <c r="B1234" s="684" t="s">
        <v>2201</v>
      </c>
      <c r="C1234" s="680">
        <f t="shared" si="150"/>
        <v>799200</v>
      </c>
    </row>
    <row r="1235" spans="1:3">
      <c r="A1235" s="679" t="s">
        <v>2931</v>
      </c>
      <c r="B1235" s="684" t="s">
        <v>807</v>
      </c>
      <c r="C1235" s="680">
        <f t="shared" si="150"/>
        <v>799200</v>
      </c>
    </row>
    <row r="1236" spans="1:3">
      <c r="A1236" s="681" t="s">
        <v>2932</v>
      </c>
      <c r="B1236" s="685" t="s">
        <v>2133</v>
      </c>
      <c r="C1236" s="682">
        <f>'C. OBJETO DEL GASTO'!H17</f>
        <v>799200</v>
      </c>
    </row>
    <row r="1237" spans="1:3">
      <c r="A1237" s="679" t="s">
        <v>2202</v>
      </c>
      <c r="B1237" s="684" t="s">
        <v>1506</v>
      </c>
      <c r="C1237" s="680">
        <f t="shared" ref="C1237:C1242" si="151">C1238</f>
        <v>16650</v>
      </c>
    </row>
    <row r="1238" spans="1:3">
      <c r="A1238" s="679" t="s">
        <v>2203</v>
      </c>
      <c r="B1238" s="684" t="s">
        <v>1501</v>
      </c>
      <c r="C1238" s="680">
        <f t="shared" si="151"/>
        <v>16650</v>
      </c>
    </row>
    <row r="1239" spans="1:3">
      <c r="A1239" s="679" t="s">
        <v>2204</v>
      </c>
      <c r="B1239" s="684" t="s">
        <v>1502</v>
      </c>
      <c r="C1239" s="680">
        <f t="shared" si="151"/>
        <v>16650</v>
      </c>
    </row>
    <row r="1240" spans="1:3">
      <c r="A1240" s="679" t="s">
        <v>2933</v>
      </c>
      <c r="B1240" s="684" t="s">
        <v>2929</v>
      </c>
      <c r="C1240" s="680">
        <f t="shared" si="151"/>
        <v>16650</v>
      </c>
    </row>
    <row r="1241" spans="1:3" ht="27.6">
      <c r="A1241" s="679" t="s">
        <v>2934</v>
      </c>
      <c r="B1241" s="684" t="s">
        <v>1931</v>
      </c>
      <c r="C1241" s="680">
        <f t="shared" si="151"/>
        <v>16650</v>
      </c>
    </row>
    <row r="1242" spans="1:3">
      <c r="A1242" s="679" t="s">
        <v>2935</v>
      </c>
      <c r="B1242" s="684" t="s">
        <v>807</v>
      </c>
      <c r="C1242" s="680">
        <f t="shared" si="151"/>
        <v>16650</v>
      </c>
    </row>
    <row r="1243" spans="1:3">
      <c r="A1243" s="681" t="s">
        <v>2936</v>
      </c>
      <c r="B1243" s="685" t="s">
        <v>1507</v>
      </c>
      <c r="C1243" s="682">
        <f>'C. OBJETO DEL GASTO'!H34</f>
        <v>16650</v>
      </c>
    </row>
    <row r="1244" spans="1:3">
      <c r="A1244" s="679" t="s">
        <v>2205</v>
      </c>
      <c r="B1244" s="684" t="s">
        <v>1508</v>
      </c>
      <c r="C1244" s="680">
        <f t="shared" ref="C1244:C1249" si="152">C1245</f>
        <v>66600</v>
      </c>
    </row>
    <row r="1245" spans="1:3">
      <c r="A1245" s="679" t="s">
        <v>2206</v>
      </c>
      <c r="B1245" s="684" t="s">
        <v>1501</v>
      </c>
      <c r="C1245" s="680">
        <f t="shared" si="152"/>
        <v>66600</v>
      </c>
    </row>
    <row r="1246" spans="1:3">
      <c r="A1246" s="679" t="s">
        <v>2207</v>
      </c>
      <c r="B1246" s="684" t="s">
        <v>1502</v>
      </c>
      <c r="C1246" s="680">
        <f t="shared" si="152"/>
        <v>66600</v>
      </c>
    </row>
    <row r="1247" spans="1:3">
      <c r="A1247" s="679" t="s">
        <v>2937</v>
      </c>
      <c r="B1247" s="684" t="s">
        <v>2929</v>
      </c>
      <c r="C1247" s="680">
        <f t="shared" si="152"/>
        <v>66600</v>
      </c>
    </row>
    <row r="1248" spans="1:3">
      <c r="A1248" s="679" t="s">
        <v>2938</v>
      </c>
      <c r="B1248" s="684" t="s">
        <v>2201</v>
      </c>
      <c r="C1248" s="680">
        <f t="shared" si="152"/>
        <v>66600</v>
      </c>
    </row>
    <row r="1249" spans="1:3">
      <c r="A1249" s="679" t="s">
        <v>2939</v>
      </c>
      <c r="B1249" s="684" t="s">
        <v>807</v>
      </c>
      <c r="C1249" s="680">
        <f t="shared" si="152"/>
        <v>66600</v>
      </c>
    </row>
    <row r="1250" spans="1:3">
      <c r="A1250" s="681" t="s">
        <v>2940</v>
      </c>
      <c r="B1250" s="685" t="s">
        <v>1509</v>
      </c>
      <c r="C1250" s="682">
        <f>'C. OBJETO DEL GASTO'!H35</f>
        <v>66600</v>
      </c>
    </row>
    <row r="1251" spans="1:3">
      <c r="A1251" s="679" t="s">
        <v>2208</v>
      </c>
      <c r="B1251" s="684" t="s">
        <v>1510</v>
      </c>
      <c r="C1251" s="680">
        <f t="shared" ref="C1251:C1256" si="153">C1252</f>
        <v>339775.92000000004</v>
      </c>
    </row>
    <row r="1252" spans="1:3">
      <c r="A1252" s="679" t="s">
        <v>2209</v>
      </c>
      <c r="B1252" s="684" t="s">
        <v>1501</v>
      </c>
      <c r="C1252" s="680">
        <f t="shared" si="153"/>
        <v>339775.92000000004</v>
      </c>
    </row>
    <row r="1253" spans="1:3">
      <c r="A1253" s="679" t="s">
        <v>2210</v>
      </c>
      <c r="B1253" s="684" t="s">
        <v>1502</v>
      </c>
      <c r="C1253" s="680">
        <f t="shared" si="153"/>
        <v>339775.92000000004</v>
      </c>
    </row>
    <row r="1254" spans="1:3">
      <c r="A1254" s="679" t="s">
        <v>2941</v>
      </c>
      <c r="B1254" s="684" t="s">
        <v>2929</v>
      </c>
      <c r="C1254" s="680">
        <f t="shared" si="153"/>
        <v>339775.92000000004</v>
      </c>
    </row>
    <row r="1255" spans="1:3" ht="27.6">
      <c r="A1255" s="679" t="s">
        <v>2942</v>
      </c>
      <c r="B1255" s="684" t="s">
        <v>1931</v>
      </c>
      <c r="C1255" s="680">
        <f t="shared" si="153"/>
        <v>339775.92000000004</v>
      </c>
    </row>
    <row r="1256" spans="1:3">
      <c r="A1256" s="679" t="s">
        <v>2943</v>
      </c>
      <c r="B1256" s="684" t="s">
        <v>807</v>
      </c>
      <c r="C1256" s="680">
        <f t="shared" si="153"/>
        <v>339775.92000000004</v>
      </c>
    </row>
    <row r="1257" spans="1:3">
      <c r="A1257" s="681" t="s">
        <v>2944</v>
      </c>
      <c r="B1257" s="685" t="s">
        <v>1511</v>
      </c>
      <c r="C1257" s="682">
        <f>'C. OBJETO DEL GASTO'!H41</f>
        <v>339775.92000000004</v>
      </c>
    </row>
    <row r="1258" spans="1:3">
      <c r="A1258" s="679" t="s">
        <v>2212</v>
      </c>
      <c r="B1258" s="684" t="s">
        <v>2105</v>
      </c>
      <c r="C1258" s="680">
        <f t="shared" ref="C1258:C1263" si="154">C1259</f>
        <v>1750000</v>
      </c>
    </row>
    <row r="1259" spans="1:3">
      <c r="A1259" s="679" t="s">
        <v>2213</v>
      </c>
      <c r="B1259" s="684" t="s">
        <v>1501</v>
      </c>
      <c r="C1259" s="680">
        <f t="shared" si="154"/>
        <v>1750000</v>
      </c>
    </row>
    <row r="1260" spans="1:3">
      <c r="A1260" s="679" t="s">
        <v>2214</v>
      </c>
      <c r="B1260" s="684" t="s">
        <v>1502</v>
      </c>
      <c r="C1260" s="680">
        <f t="shared" si="154"/>
        <v>1750000</v>
      </c>
    </row>
    <row r="1261" spans="1:3">
      <c r="A1261" s="679" t="s">
        <v>2945</v>
      </c>
      <c r="B1261" s="684" t="s">
        <v>2929</v>
      </c>
      <c r="C1261" s="680">
        <f t="shared" si="154"/>
        <v>1750000</v>
      </c>
    </row>
    <row r="1262" spans="1:3">
      <c r="A1262" s="679" t="s">
        <v>2946</v>
      </c>
      <c r="B1262" s="684" t="s">
        <v>2197</v>
      </c>
      <c r="C1262" s="680">
        <f t="shared" si="154"/>
        <v>1750000</v>
      </c>
    </row>
    <row r="1263" spans="1:3">
      <c r="A1263" s="679" t="s">
        <v>2947</v>
      </c>
      <c r="B1263" s="684" t="s">
        <v>807</v>
      </c>
      <c r="C1263" s="680">
        <f t="shared" si="154"/>
        <v>1750000</v>
      </c>
    </row>
    <row r="1264" spans="1:3" ht="27.6">
      <c r="A1264" s="681" t="s">
        <v>2948</v>
      </c>
      <c r="B1264" s="685" t="s">
        <v>2106</v>
      </c>
      <c r="C1264" s="682">
        <f>'C. OBJETO DEL GASTO'!H70</f>
        <v>1750000</v>
      </c>
    </row>
    <row r="1265" spans="1:4" ht="27.6">
      <c r="A1265" s="679" t="s">
        <v>2911</v>
      </c>
      <c r="B1265" s="684" t="s">
        <v>3032</v>
      </c>
      <c r="C1265" s="680">
        <f t="shared" ref="C1265:C1270" si="155">C1266</f>
        <v>35444.551680000004</v>
      </c>
      <c r="D1265" s="684"/>
    </row>
    <row r="1266" spans="1:4">
      <c r="A1266" s="679" t="s">
        <v>2912</v>
      </c>
      <c r="B1266" s="684" t="s">
        <v>1501</v>
      </c>
      <c r="C1266" s="680">
        <f t="shared" si="155"/>
        <v>35444.551680000004</v>
      </c>
    </row>
    <row r="1267" spans="1:4">
      <c r="A1267" s="679" t="s">
        <v>2913</v>
      </c>
      <c r="B1267" s="684" t="s">
        <v>1502</v>
      </c>
      <c r="C1267" s="680">
        <f t="shared" si="155"/>
        <v>35444.551680000004</v>
      </c>
    </row>
    <row r="1268" spans="1:4">
      <c r="A1268" s="679" t="s">
        <v>2949</v>
      </c>
      <c r="B1268" s="684" t="s">
        <v>2929</v>
      </c>
      <c r="C1268" s="680">
        <f t="shared" si="155"/>
        <v>35444.551680000004</v>
      </c>
    </row>
    <row r="1269" spans="1:4">
      <c r="A1269" s="689" t="s">
        <v>3033</v>
      </c>
      <c r="B1269" s="684" t="s">
        <v>2201</v>
      </c>
      <c r="C1269" s="680">
        <f t="shared" si="155"/>
        <v>35444.551680000004</v>
      </c>
    </row>
    <row r="1270" spans="1:4">
      <c r="A1270" s="679" t="s">
        <v>3034</v>
      </c>
      <c r="B1270" s="684" t="s">
        <v>807</v>
      </c>
      <c r="C1270" s="680">
        <f t="shared" si="155"/>
        <v>35444.551680000004</v>
      </c>
    </row>
    <row r="1271" spans="1:4">
      <c r="A1271" s="681" t="s">
        <v>3035</v>
      </c>
      <c r="B1271" s="685" t="s">
        <v>90</v>
      </c>
      <c r="C1271" s="682">
        <f>'C. OBJETO DEL GASTO'!H100</f>
        <v>35444.551680000004</v>
      </c>
    </row>
    <row r="1272" spans="1:4">
      <c r="A1272" s="679" t="s">
        <v>2215</v>
      </c>
      <c r="B1272" s="684" t="s">
        <v>1608</v>
      </c>
      <c r="C1272" s="680">
        <f t="shared" ref="C1272:C1277" si="156">C1273</f>
        <v>50000</v>
      </c>
    </row>
    <row r="1273" spans="1:4">
      <c r="A1273" s="679" t="s">
        <v>2216</v>
      </c>
      <c r="B1273" s="684" t="s">
        <v>1501</v>
      </c>
      <c r="C1273" s="680">
        <f t="shared" si="156"/>
        <v>50000</v>
      </c>
    </row>
    <row r="1274" spans="1:4">
      <c r="A1274" s="679" t="s">
        <v>2217</v>
      </c>
      <c r="B1274" s="684" t="s">
        <v>1513</v>
      </c>
      <c r="C1274" s="680">
        <f t="shared" si="156"/>
        <v>50000</v>
      </c>
    </row>
    <row r="1275" spans="1:4">
      <c r="A1275" s="679" t="s">
        <v>2950</v>
      </c>
      <c r="B1275" s="684" t="s">
        <v>2929</v>
      </c>
      <c r="C1275" s="680">
        <f t="shared" si="156"/>
        <v>50000</v>
      </c>
    </row>
    <row r="1276" spans="1:4" ht="27.6">
      <c r="A1276" s="679" t="s">
        <v>2951</v>
      </c>
      <c r="B1276" s="684" t="s">
        <v>1931</v>
      </c>
      <c r="C1276" s="680">
        <f t="shared" si="156"/>
        <v>50000</v>
      </c>
    </row>
    <row r="1277" spans="1:4">
      <c r="A1277" s="679" t="s">
        <v>2952</v>
      </c>
      <c r="B1277" s="684" t="s">
        <v>807</v>
      </c>
      <c r="C1277" s="680">
        <f t="shared" si="156"/>
        <v>50000</v>
      </c>
    </row>
    <row r="1278" spans="1:4">
      <c r="A1278" s="681" t="s">
        <v>2953</v>
      </c>
      <c r="B1278" s="685" t="s">
        <v>1608</v>
      </c>
      <c r="C1278" s="682">
        <f>'C. OBJETO DEL GASTO'!H105</f>
        <v>50000</v>
      </c>
    </row>
    <row r="1279" spans="1:4" ht="27.6">
      <c r="A1279" s="679" t="s">
        <v>2219</v>
      </c>
      <c r="B1279" s="684" t="s">
        <v>1560</v>
      </c>
      <c r="C1279" s="680">
        <f t="shared" ref="C1279:C1284" si="157">C1280</f>
        <v>50000</v>
      </c>
    </row>
    <row r="1280" spans="1:4">
      <c r="A1280" s="679" t="s">
        <v>2220</v>
      </c>
      <c r="B1280" s="684" t="s">
        <v>1501</v>
      </c>
      <c r="C1280" s="680">
        <f t="shared" si="157"/>
        <v>50000</v>
      </c>
    </row>
    <row r="1281" spans="1:3">
      <c r="A1281" s="679" t="s">
        <v>2221</v>
      </c>
      <c r="B1281" s="684" t="s">
        <v>1513</v>
      </c>
      <c r="C1281" s="680">
        <f t="shared" si="157"/>
        <v>50000</v>
      </c>
    </row>
    <row r="1282" spans="1:3">
      <c r="A1282" s="679" t="s">
        <v>2954</v>
      </c>
      <c r="B1282" s="684" t="s">
        <v>2929</v>
      </c>
      <c r="C1282" s="680">
        <f t="shared" si="157"/>
        <v>50000</v>
      </c>
    </row>
    <row r="1283" spans="1:3">
      <c r="A1283" s="679" t="s">
        <v>2955</v>
      </c>
      <c r="B1283" s="684" t="s">
        <v>2197</v>
      </c>
      <c r="C1283" s="680">
        <f t="shared" si="157"/>
        <v>50000</v>
      </c>
    </row>
    <row r="1284" spans="1:3">
      <c r="A1284" s="679" t="s">
        <v>2956</v>
      </c>
      <c r="B1284" s="684" t="s">
        <v>807</v>
      </c>
      <c r="C1284" s="680">
        <f t="shared" si="157"/>
        <v>50000</v>
      </c>
    </row>
    <row r="1285" spans="1:3" ht="27.6">
      <c r="A1285" s="681" t="s">
        <v>2957</v>
      </c>
      <c r="B1285" s="685" t="s">
        <v>1560</v>
      </c>
      <c r="C1285" s="682">
        <f>'C. OBJETO DEL GASTO'!H115</f>
        <v>50000</v>
      </c>
    </row>
    <row r="1286" spans="1:3">
      <c r="A1286" s="679" t="s">
        <v>2222</v>
      </c>
      <c r="B1286" s="684" t="s">
        <v>2223</v>
      </c>
      <c r="C1286" s="680">
        <f t="shared" ref="C1286:C1291" si="158">C1287</f>
        <v>100000</v>
      </c>
    </row>
    <row r="1287" spans="1:3">
      <c r="A1287" s="679" t="s">
        <v>2224</v>
      </c>
      <c r="B1287" s="684" t="s">
        <v>1501</v>
      </c>
      <c r="C1287" s="680">
        <f t="shared" si="158"/>
        <v>100000</v>
      </c>
    </row>
    <row r="1288" spans="1:3">
      <c r="A1288" s="679" t="s">
        <v>2225</v>
      </c>
      <c r="B1288" s="684" t="s">
        <v>1513</v>
      </c>
      <c r="C1288" s="680">
        <f t="shared" si="158"/>
        <v>100000</v>
      </c>
    </row>
    <row r="1289" spans="1:3">
      <c r="A1289" s="679" t="s">
        <v>2958</v>
      </c>
      <c r="B1289" s="684" t="s">
        <v>2929</v>
      </c>
      <c r="C1289" s="680">
        <f t="shared" si="158"/>
        <v>100000</v>
      </c>
    </row>
    <row r="1290" spans="1:3">
      <c r="A1290" s="679" t="s">
        <v>2959</v>
      </c>
      <c r="B1290" s="684" t="s">
        <v>2197</v>
      </c>
      <c r="C1290" s="680">
        <f t="shared" si="158"/>
        <v>100000</v>
      </c>
    </row>
    <row r="1291" spans="1:3">
      <c r="A1291" s="679" t="s">
        <v>2960</v>
      </c>
      <c r="B1291" s="684" t="s">
        <v>807</v>
      </c>
      <c r="C1291" s="680">
        <f t="shared" si="158"/>
        <v>100000</v>
      </c>
    </row>
    <row r="1292" spans="1:3">
      <c r="A1292" s="681" t="s">
        <v>2961</v>
      </c>
      <c r="B1292" s="685" t="s">
        <v>2223</v>
      </c>
      <c r="C1292" s="682">
        <f>'C. OBJETO DEL GASTO'!H130</f>
        <v>100000</v>
      </c>
    </row>
    <row r="1293" spans="1:3">
      <c r="A1293" s="679" t="s">
        <v>2226</v>
      </c>
      <c r="B1293" s="684" t="s">
        <v>2227</v>
      </c>
      <c r="C1293" s="680">
        <v>20000</v>
      </c>
    </row>
    <row r="1294" spans="1:3">
      <c r="A1294" s="679" t="s">
        <v>2228</v>
      </c>
      <c r="B1294" s="684" t="s">
        <v>1501</v>
      </c>
      <c r="C1294" s="680">
        <v>20000</v>
      </c>
    </row>
    <row r="1295" spans="1:3">
      <c r="A1295" s="679" t="s">
        <v>2229</v>
      </c>
      <c r="B1295" s="684" t="s">
        <v>1513</v>
      </c>
      <c r="C1295" s="680">
        <v>20000</v>
      </c>
    </row>
    <row r="1296" spans="1:3">
      <c r="A1296" s="679" t="s">
        <v>2962</v>
      </c>
      <c r="B1296" s="684" t="s">
        <v>2929</v>
      </c>
      <c r="C1296" s="680">
        <v>20000</v>
      </c>
    </row>
    <row r="1297" spans="1:3">
      <c r="A1297" s="679" t="s">
        <v>2963</v>
      </c>
      <c r="B1297" s="684" t="s">
        <v>2197</v>
      </c>
      <c r="C1297" s="680">
        <v>20000</v>
      </c>
    </row>
    <row r="1298" spans="1:3">
      <c r="A1298" s="679" t="s">
        <v>2964</v>
      </c>
      <c r="B1298" s="684" t="s">
        <v>807</v>
      </c>
      <c r="C1298" s="680">
        <v>20000</v>
      </c>
    </row>
    <row r="1299" spans="1:3">
      <c r="A1299" s="681" t="s">
        <v>2965</v>
      </c>
      <c r="B1299" s="685" t="s">
        <v>2227</v>
      </c>
      <c r="C1299" s="682">
        <f>'C. OBJETO DEL GASTO'!H131</f>
        <v>20000</v>
      </c>
    </row>
    <row r="1300" spans="1:3">
      <c r="A1300" s="679" t="s">
        <v>2230</v>
      </c>
      <c r="B1300" s="684" t="s">
        <v>1565</v>
      </c>
      <c r="C1300" s="680">
        <f t="shared" ref="C1300:C1305" si="159">C1301</f>
        <v>40000</v>
      </c>
    </row>
    <row r="1301" spans="1:3">
      <c r="A1301" s="679" t="s">
        <v>2231</v>
      </c>
      <c r="B1301" s="684" t="s">
        <v>1501</v>
      </c>
      <c r="C1301" s="680">
        <f t="shared" si="159"/>
        <v>40000</v>
      </c>
    </row>
    <row r="1302" spans="1:3">
      <c r="A1302" s="679" t="s">
        <v>2232</v>
      </c>
      <c r="B1302" s="684" t="s">
        <v>1513</v>
      </c>
      <c r="C1302" s="680">
        <f t="shared" si="159"/>
        <v>40000</v>
      </c>
    </row>
    <row r="1303" spans="1:3">
      <c r="A1303" s="679" t="s">
        <v>2966</v>
      </c>
      <c r="B1303" s="684" t="s">
        <v>2929</v>
      </c>
      <c r="C1303" s="680">
        <f t="shared" si="159"/>
        <v>40000</v>
      </c>
    </row>
    <row r="1304" spans="1:3">
      <c r="A1304" s="679" t="s">
        <v>2967</v>
      </c>
      <c r="B1304" s="684" t="s">
        <v>2197</v>
      </c>
      <c r="C1304" s="680">
        <f t="shared" si="159"/>
        <v>40000</v>
      </c>
    </row>
    <row r="1305" spans="1:3">
      <c r="A1305" s="679" t="s">
        <v>2968</v>
      </c>
      <c r="B1305" s="684" t="s">
        <v>807</v>
      </c>
      <c r="C1305" s="680">
        <f t="shared" si="159"/>
        <v>40000</v>
      </c>
    </row>
    <row r="1306" spans="1:3">
      <c r="A1306" s="681" t="s">
        <v>2969</v>
      </c>
      <c r="B1306" s="685" t="s">
        <v>2233</v>
      </c>
      <c r="C1306" s="682">
        <f>'C. OBJETO DEL GASTO'!H177</f>
        <v>40000</v>
      </c>
    </row>
    <row r="1307" spans="1:3" ht="41.4">
      <c r="A1307" s="679" t="s">
        <v>2234</v>
      </c>
      <c r="B1307" s="684" t="s">
        <v>1512</v>
      </c>
      <c r="C1307" s="680">
        <f t="shared" ref="C1307:C1312" si="160">C1308</f>
        <v>700000</v>
      </c>
    </row>
    <row r="1308" spans="1:3">
      <c r="A1308" s="679" t="s">
        <v>2235</v>
      </c>
      <c r="B1308" s="684" t="s">
        <v>1501</v>
      </c>
      <c r="C1308" s="680">
        <f t="shared" si="160"/>
        <v>700000</v>
      </c>
    </row>
    <row r="1309" spans="1:3">
      <c r="A1309" s="679" t="s">
        <v>2236</v>
      </c>
      <c r="B1309" s="684" t="s">
        <v>1513</v>
      </c>
      <c r="C1309" s="680">
        <f t="shared" si="160"/>
        <v>700000</v>
      </c>
    </row>
    <row r="1310" spans="1:3">
      <c r="A1310" s="679" t="s">
        <v>2970</v>
      </c>
      <c r="B1310" s="684" t="s">
        <v>2929</v>
      </c>
      <c r="C1310" s="680">
        <f t="shared" si="160"/>
        <v>700000</v>
      </c>
    </row>
    <row r="1311" spans="1:3" ht="27.6">
      <c r="A1311" s="679" t="s">
        <v>2971</v>
      </c>
      <c r="B1311" s="684" t="s">
        <v>2211</v>
      </c>
      <c r="C1311" s="680">
        <f t="shared" si="160"/>
        <v>700000</v>
      </c>
    </row>
    <row r="1312" spans="1:3">
      <c r="A1312" s="679" t="s">
        <v>2972</v>
      </c>
      <c r="B1312" s="684" t="s">
        <v>807</v>
      </c>
      <c r="C1312" s="680">
        <f t="shared" si="160"/>
        <v>700000</v>
      </c>
    </row>
    <row r="1313" spans="1:3" ht="41.4">
      <c r="A1313" s="681" t="s">
        <v>2973</v>
      </c>
      <c r="B1313" s="685" t="s">
        <v>1512</v>
      </c>
      <c r="C1313" s="682">
        <f>'C. OBJETO DEL GASTO'!H201</f>
        <v>700000</v>
      </c>
    </row>
    <row r="1314" spans="1:3">
      <c r="A1314" s="679" t="s">
        <v>2237</v>
      </c>
      <c r="B1314" s="684" t="s">
        <v>2238</v>
      </c>
      <c r="C1314" s="680">
        <f>C1315</f>
        <v>589497.68999999994</v>
      </c>
    </row>
    <row r="1315" spans="1:3">
      <c r="A1315" s="679" t="s">
        <v>2239</v>
      </c>
      <c r="B1315" s="684" t="s">
        <v>1501</v>
      </c>
      <c r="C1315" s="680">
        <f>C1316</f>
        <v>589497.68999999994</v>
      </c>
    </row>
    <row r="1316" spans="1:3">
      <c r="A1316" s="679" t="s">
        <v>2240</v>
      </c>
      <c r="B1316" s="684" t="s">
        <v>1513</v>
      </c>
      <c r="C1316" s="680">
        <f>C1317</f>
        <v>589497.68999999994</v>
      </c>
    </row>
    <row r="1317" spans="1:3">
      <c r="A1317" s="679" t="s">
        <v>2974</v>
      </c>
      <c r="B1317" s="684" t="s">
        <v>2929</v>
      </c>
      <c r="C1317" s="680">
        <f>C1318</f>
        <v>589497.68999999994</v>
      </c>
    </row>
    <row r="1318" spans="1:3">
      <c r="A1318" s="679" t="s">
        <v>2975</v>
      </c>
      <c r="B1318" s="684" t="s">
        <v>2197</v>
      </c>
      <c r="C1318" s="680">
        <f>C1319</f>
        <v>589497.68999999994</v>
      </c>
    </row>
    <row r="1319" spans="1:3">
      <c r="A1319" s="679" t="s">
        <v>2976</v>
      </c>
      <c r="B1319" s="684" t="s">
        <v>807</v>
      </c>
      <c r="C1319" s="680">
        <f>SUBTOTAL(9,C1320:C1321)</f>
        <v>589497.68999999994</v>
      </c>
    </row>
    <row r="1320" spans="1:3">
      <c r="A1320" s="681" t="s">
        <v>2977</v>
      </c>
      <c r="B1320" s="685" t="s">
        <v>2238</v>
      </c>
      <c r="C1320" s="682">
        <f>'C. OBJETO DEL GASTO'!H236</f>
        <v>571497.68999999994</v>
      </c>
    </row>
    <row r="1321" spans="1:3">
      <c r="A1321" s="681" t="s">
        <v>2978</v>
      </c>
      <c r="B1321" s="685" t="s">
        <v>2914</v>
      </c>
      <c r="C1321" s="682">
        <f>'C. OBJETO DEL GASTO'!H237</f>
        <v>18000</v>
      </c>
    </row>
    <row r="1322" spans="1:3">
      <c r="A1322" s="679" t="s">
        <v>2241</v>
      </c>
      <c r="B1322" s="684" t="s">
        <v>1566</v>
      </c>
      <c r="C1322" s="680">
        <f>C1323</f>
        <v>2650000</v>
      </c>
    </row>
    <row r="1323" spans="1:3">
      <c r="A1323" s="679" t="s">
        <v>2242</v>
      </c>
      <c r="B1323" s="684" t="s">
        <v>1501</v>
      </c>
      <c r="C1323" s="680">
        <f>C1324</f>
        <v>2650000</v>
      </c>
    </row>
    <row r="1324" spans="1:3">
      <c r="A1324" s="679" t="s">
        <v>2243</v>
      </c>
      <c r="B1324" s="684" t="s">
        <v>1513</v>
      </c>
      <c r="C1324" s="680">
        <f>C1325</f>
        <v>2650000</v>
      </c>
    </row>
    <row r="1325" spans="1:3">
      <c r="A1325" s="679" t="s">
        <v>2979</v>
      </c>
      <c r="B1325" s="684" t="s">
        <v>2929</v>
      </c>
      <c r="C1325" s="680">
        <f>C1326</f>
        <v>2650000</v>
      </c>
    </row>
    <row r="1326" spans="1:3">
      <c r="A1326" s="679" t="s">
        <v>2980</v>
      </c>
      <c r="B1326" s="684" t="s">
        <v>2201</v>
      </c>
      <c r="C1326" s="680">
        <f>C1327</f>
        <v>2650000</v>
      </c>
    </row>
    <row r="1327" spans="1:3">
      <c r="A1327" s="679" t="s">
        <v>2981</v>
      </c>
      <c r="B1327" s="684" t="s">
        <v>807</v>
      </c>
      <c r="C1327" s="680">
        <f>SUBTOTAL(9,C1328:C1329)</f>
        <v>2650000</v>
      </c>
    </row>
    <row r="1328" spans="1:3">
      <c r="A1328" s="681" t="s">
        <v>2982</v>
      </c>
      <c r="B1328" s="685" t="s">
        <v>1566</v>
      </c>
      <c r="C1328" s="682">
        <f>'C. OBJETO DEL GASTO'!H247</f>
        <v>650000</v>
      </c>
    </row>
    <row r="1329" spans="1:3">
      <c r="A1329" s="681" t="s">
        <v>2983</v>
      </c>
      <c r="B1329" s="685" t="s">
        <v>2585</v>
      </c>
      <c r="C1329" s="682">
        <f>'C. OBJETO DEL GASTO'!H248</f>
        <v>2000000</v>
      </c>
    </row>
    <row r="1330" spans="1:3">
      <c r="A1330" s="679" t="s">
        <v>2244</v>
      </c>
      <c r="B1330" s="684" t="s">
        <v>2245</v>
      </c>
      <c r="C1330" s="680">
        <f t="shared" ref="C1330:C1335" si="161">C1331</f>
        <v>40000</v>
      </c>
    </row>
    <row r="1331" spans="1:3">
      <c r="A1331" s="679" t="s">
        <v>2246</v>
      </c>
      <c r="B1331" s="684" t="s">
        <v>1501</v>
      </c>
      <c r="C1331" s="680">
        <f t="shared" si="161"/>
        <v>40000</v>
      </c>
    </row>
    <row r="1332" spans="1:3">
      <c r="A1332" s="679" t="s">
        <v>2247</v>
      </c>
      <c r="B1332" s="684" t="s">
        <v>1513</v>
      </c>
      <c r="C1332" s="680">
        <f t="shared" si="161"/>
        <v>40000</v>
      </c>
    </row>
    <row r="1333" spans="1:3">
      <c r="A1333" s="679" t="s">
        <v>2984</v>
      </c>
      <c r="B1333" s="684" t="s">
        <v>2929</v>
      </c>
      <c r="C1333" s="680">
        <f t="shared" si="161"/>
        <v>40000</v>
      </c>
    </row>
    <row r="1334" spans="1:3">
      <c r="A1334" s="679" t="s">
        <v>2985</v>
      </c>
      <c r="B1334" s="684" t="s">
        <v>2197</v>
      </c>
      <c r="C1334" s="680">
        <f t="shared" si="161"/>
        <v>40000</v>
      </c>
    </row>
    <row r="1335" spans="1:3">
      <c r="A1335" s="679" t="s">
        <v>2986</v>
      </c>
      <c r="B1335" s="684" t="s">
        <v>807</v>
      </c>
      <c r="C1335" s="680">
        <f t="shared" si="161"/>
        <v>40000</v>
      </c>
    </row>
    <row r="1336" spans="1:3">
      <c r="A1336" s="681" t="s">
        <v>2987</v>
      </c>
      <c r="B1336" s="685" t="s">
        <v>2245</v>
      </c>
      <c r="C1336" s="682">
        <f>'C. OBJETO DEL GASTO'!H254</f>
        <v>40000</v>
      </c>
    </row>
    <row r="1337" spans="1:3">
      <c r="A1337" s="679" t="s">
        <v>2248</v>
      </c>
      <c r="B1337" s="684" t="s">
        <v>2249</v>
      </c>
      <c r="C1337" s="680">
        <f t="shared" ref="C1337:C1342" si="162">C1338</f>
        <v>50000</v>
      </c>
    </row>
    <row r="1338" spans="1:3">
      <c r="A1338" s="679" t="s">
        <v>2250</v>
      </c>
      <c r="B1338" s="684" t="s">
        <v>1501</v>
      </c>
      <c r="C1338" s="680">
        <f t="shared" si="162"/>
        <v>50000</v>
      </c>
    </row>
    <row r="1339" spans="1:3">
      <c r="A1339" s="679" t="s">
        <v>2251</v>
      </c>
      <c r="B1339" s="684" t="s">
        <v>1513</v>
      </c>
      <c r="C1339" s="680">
        <f t="shared" si="162"/>
        <v>50000</v>
      </c>
    </row>
    <row r="1340" spans="1:3">
      <c r="A1340" s="679" t="s">
        <v>2988</v>
      </c>
      <c r="B1340" s="684" t="s">
        <v>2929</v>
      </c>
      <c r="C1340" s="680">
        <f t="shared" si="162"/>
        <v>50000</v>
      </c>
    </row>
    <row r="1341" spans="1:3">
      <c r="A1341" s="679" t="s">
        <v>2989</v>
      </c>
      <c r="B1341" s="684" t="s">
        <v>2201</v>
      </c>
      <c r="C1341" s="680">
        <f t="shared" si="162"/>
        <v>50000</v>
      </c>
    </row>
    <row r="1342" spans="1:3">
      <c r="A1342" s="679" t="s">
        <v>2990</v>
      </c>
      <c r="B1342" s="684" t="s">
        <v>807</v>
      </c>
      <c r="C1342" s="680">
        <f t="shared" si="162"/>
        <v>50000</v>
      </c>
    </row>
    <row r="1343" spans="1:3">
      <c r="A1343" s="681" t="s">
        <v>2991</v>
      </c>
      <c r="B1343" s="685" t="s">
        <v>2249</v>
      </c>
      <c r="C1343" s="682">
        <f>'C. OBJETO DEL GASTO'!H272</f>
        <v>50000</v>
      </c>
    </row>
    <row r="1344" spans="1:3" ht="27.6">
      <c r="A1344" s="679" t="s">
        <v>2254</v>
      </c>
      <c r="B1344" s="684" t="s">
        <v>2255</v>
      </c>
      <c r="C1344" s="680">
        <f t="shared" ref="C1344:C1349" si="163">C1345</f>
        <v>50000</v>
      </c>
    </row>
    <row r="1345" spans="1:3">
      <c r="A1345" s="679" t="s">
        <v>2256</v>
      </c>
      <c r="B1345" s="684" t="s">
        <v>1501</v>
      </c>
      <c r="C1345" s="680">
        <f t="shared" si="163"/>
        <v>50000</v>
      </c>
    </row>
    <row r="1346" spans="1:3">
      <c r="A1346" s="679" t="s">
        <v>2257</v>
      </c>
      <c r="B1346" s="684" t="s">
        <v>1513</v>
      </c>
      <c r="C1346" s="680">
        <f t="shared" si="163"/>
        <v>50000</v>
      </c>
    </row>
    <row r="1347" spans="1:3">
      <c r="A1347" s="679" t="s">
        <v>2992</v>
      </c>
      <c r="B1347" s="684" t="s">
        <v>2929</v>
      </c>
      <c r="C1347" s="680">
        <f t="shared" si="163"/>
        <v>50000</v>
      </c>
    </row>
    <row r="1348" spans="1:3">
      <c r="A1348" s="679" t="s">
        <v>2993</v>
      </c>
      <c r="B1348" s="684" t="s">
        <v>2197</v>
      </c>
      <c r="C1348" s="680">
        <f t="shared" si="163"/>
        <v>50000</v>
      </c>
    </row>
    <row r="1349" spans="1:3">
      <c r="A1349" s="679" t="s">
        <v>2994</v>
      </c>
      <c r="B1349" s="684" t="s">
        <v>807</v>
      </c>
      <c r="C1349" s="680">
        <f t="shared" si="163"/>
        <v>50000</v>
      </c>
    </row>
    <row r="1350" spans="1:3" ht="27.6">
      <c r="A1350" s="681" t="s">
        <v>2995</v>
      </c>
      <c r="B1350" s="685" t="s">
        <v>2255</v>
      </c>
      <c r="C1350" s="682">
        <f>'C. OBJETO DEL GASTO'!H353</f>
        <v>50000</v>
      </c>
    </row>
    <row r="1351" spans="1:3" ht="27.6">
      <c r="A1351" s="679" t="s">
        <v>2258</v>
      </c>
      <c r="B1351" s="684" t="s">
        <v>2259</v>
      </c>
      <c r="C1351" s="680">
        <f t="shared" ref="C1351:C1356" si="164">C1352</f>
        <v>50000</v>
      </c>
    </row>
    <row r="1352" spans="1:3">
      <c r="A1352" s="679" t="s">
        <v>2260</v>
      </c>
      <c r="B1352" s="684" t="s">
        <v>1501</v>
      </c>
      <c r="C1352" s="680">
        <f t="shared" si="164"/>
        <v>50000</v>
      </c>
    </row>
    <row r="1353" spans="1:3">
      <c r="A1353" s="679" t="s">
        <v>2261</v>
      </c>
      <c r="B1353" s="684" t="s">
        <v>1513</v>
      </c>
      <c r="C1353" s="680">
        <f t="shared" si="164"/>
        <v>50000</v>
      </c>
    </row>
    <row r="1354" spans="1:3">
      <c r="A1354" s="679" t="s">
        <v>2996</v>
      </c>
      <c r="B1354" s="684" t="s">
        <v>2929</v>
      </c>
      <c r="C1354" s="680">
        <f t="shared" si="164"/>
        <v>50000</v>
      </c>
    </row>
    <row r="1355" spans="1:3">
      <c r="A1355" s="679" t="s">
        <v>2997</v>
      </c>
      <c r="B1355" s="684" t="s">
        <v>2201</v>
      </c>
      <c r="C1355" s="680">
        <f t="shared" si="164"/>
        <v>50000</v>
      </c>
    </row>
    <row r="1356" spans="1:3">
      <c r="A1356" s="679" t="s">
        <v>2998</v>
      </c>
      <c r="B1356" s="684" t="s">
        <v>807</v>
      </c>
      <c r="C1356" s="680">
        <f t="shared" si="164"/>
        <v>50000</v>
      </c>
    </row>
    <row r="1357" spans="1:3">
      <c r="A1357" s="681" t="s">
        <v>2999</v>
      </c>
      <c r="B1357" s="685" t="s">
        <v>2262</v>
      </c>
      <c r="C1357" s="682">
        <f>'C. OBJETO DEL GASTO'!H398</f>
        <v>50000</v>
      </c>
    </row>
    <row r="1358" spans="1:3" ht="27.6">
      <c r="A1358" s="679" t="s">
        <v>2263</v>
      </c>
      <c r="B1358" s="684" t="s">
        <v>1659</v>
      </c>
      <c r="C1358" s="680">
        <f t="shared" ref="C1358:C1363" si="165">C1359</f>
        <v>100000</v>
      </c>
    </row>
    <row r="1359" spans="1:3">
      <c r="A1359" s="679" t="s">
        <v>2264</v>
      </c>
      <c r="B1359" s="684" t="s">
        <v>1501</v>
      </c>
      <c r="C1359" s="680">
        <f t="shared" si="165"/>
        <v>100000</v>
      </c>
    </row>
    <row r="1360" spans="1:3">
      <c r="A1360" s="679" t="s">
        <v>2265</v>
      </c>
      <c r="B1360" s="684" t="s">
        <v>1513</v>
      </c>
      <c r="C1360" s="680">
        <f t="shared" si="165"/>
        <v>100000</v>
      </c>
    </row>
    <row r="1361" spans="1:3">
      <c r="A1361" s="679" t="s">
        <v>3000</v>
      </c>
      <c r="B1361" s="684" t="s">
        <v>2929</v>
      </c>
      <c r="C1361" s="680">
        <f t="shared" si="165"/>
        <v>100000</v>
      </c>
    </row>
    <row r="1362" spans="1:3">
      <c r="A1362" s="679" t="s">
        <v>3001</v>
      </c>
      <c r="B1362" s="684" t="s">
        <v>2201</v>
      </c>
      <c r="C1362" s="680">
        <f t="shared" si="165"/>
        <v>100000</v>
      </c>
    </row>
    <row r="1363" spans="1:3">
      <c r="A1363" s="679" t="s">
        <v>3002</v>
      </c>
      <c r="B1363" s="684" t="s">
        <v>807</v>
      </c>
      <c r="C1363" s="680">
        <f t="shared" si="165"/>
        <v>100000</v>
      </c>
    </row>
    <row r="1364" spans="1:3" ht="27.6">
      <c r="A1364" s="681" t="s">
        <v>3003</v>
      </c>
      <c r="B1364" s="685" t="s">
        <v>1659</v>
      </c>
      <c r="C1364" s="682">
        <f>'C. OBJETO DEL GASTO'!H406</f>
        <v>100000</v>
      </c>
    </row>
    <row r="1365" spans="1:3">
      <c r="A1365" s="679" t="s">
        <v>2266</v>
      </c>
      <c r="B1365" s="684" t="s">
        <v>1833</v>
      </c>
      <c r="C1365" s="680">
        <f t="shared" ref="C1365:C1370" si="166">C1366</f>
        <v>1000000</v>
      </c>
    </row>
    <row r="1366" spans="1:3">
      <c r="A1366" s="679" t="s">
        <v>2267</v>
      </c>
      <c r="B1366" s="684" t="s">
        <v>1501</v>
      </c>
      <c r="C1366" s="680">
        <f t="shared" si="166"/>
        <v>1000000</v>
      </c>
    </row>
    <row r="1367" spans="1:3">
      <c r="A1367" s="679" t="s">
        <v>2268</v>
      </c>
      <c r="B1367" s="684" t="s">
        <v>1513</v>
      </c>
      <c r="C1367" s="680">
        <f t="shared" si="166"/>
        <v>1000000</v>
      </c>
    </row>
    <row r="1368" spans="1:3">
      <c r="A1368" s="679" t="s">
        <v>3004</v>
      </c>
      <c r="B1368" s="684" t="s">
        <v>2929</v>
      </c>
      <c r="C1368" s="680">
        <f t="shared" si="166"/>
        <v>1000000</v>
      </c>
    </row>
    <row r="1369" spans="1:3" ht="27.6">
      <c r="A1369" s="679" t="s">
        <v>3005</v>
      </c>
      <c r="B1369" s="684" t="s">
        <v>1931</v>
      </c>
      <c r="C1369" s="680">
        <f t="shared" si="166"/>
        <v>1000000</v>
      </c>
    </row>
    <row r="1370" spans="1:3">
      <c r="A1370" s="679" t="s">
        <v>3006</v>
      </c>
      <c r="B1370" s="684" t="s">
        <v>807</v>
      </c>
      <c r="C1370" s="680">
        <f t="shared" si="166"/>
        <v>1000000</v>
      </c>
    </row>
    <row r="1371" spans="1:3">
      <c r="A1371" s="681" t="s">
        <v>3007</v>
      </c>
      <c r="B1371" s="685" t="s">
        <v>1833</v>
      </c>
      <c r="C1371" s="682">
        <f>'C. OBJETO DEL GASTO'!H422</f>
        <v>1000000</v>
      </c>
    </row>
    <row r="1372" spans="1:3">
      <c r="A1372" s="679" t="s">
        <v>2269</v>
      </c>
      <c r="B1372" s="684" t="s">
        <v>2270</v>
      </c>
      <c r="C1372" s="680">
        <f t="shared" ref="C1372:C1377" si="167">C1373</f>
        <v>900000</v>
      </c>
    </row>
    <row r="1373" spans="1:3">
      <c r="A1373" s="679" t="s">
        <v>2271</v>
      </c>
      <c r="B1373" s="684" t="s">
        <v>1501</v>
      </c>
      <c r="C1373" s="680">
        <f t="shared" si="167"/>
        <v>900000</v>
      </c>
    </row>
    <row r="1374" spans="1:3">
      <c r="A1374" s="679" t="s">
        <v>2272</v>
      </c>
      <c r="B1374" s="684" t="s">
        <v>1513</v>
      </c>
      <c r="C1374" s="680">
        <f t="shared" si="167"/>
        <v>900000</v>
      </c>
    </row>
    <row r="1375" spans="1:3">
      <c r="A1375" s="679" t="s">
        <v>3008</v>
      </c>
      <c r="B1375" s="684" t="s">
        <v>2929</v>
      </c>
      <c r="C1375" s="680">
        <f t="shared" si="167"/>
        <v>900000</v>
      </c>
    </row>
    <row r="1376" spans="1:3" ht="27.6">
      <c r="A1376" s="679" t="s">
        <v>3009</v>
      </c>
      <c r="B1376" s="684" t="s">
        <v>1931</v>
      </c>
      <c r="C1376" s="680">
        <f t="shared" si="167"/>
        <v>900000</v>
      </c>
    </row>
    <row r="1377" spans="1:3">
      <c r="A1377" s="679" t="s">
        <v>3010</v>
      </c>
      <c r="B1377" s="684" t="s">
        <v>807</v>
      </c>
      <c r="C1377" s="680">
        <f t="shared" si="167"/>
        <v>900000</v>
      </c>
    </row>
    <row r="1378" spans="1:3">
      <c r="A1378" s="681" t="s">
        <v>3011</v>
      </c>
      <c r="B1378" s="685" t="s">
        <v>2270</v>
      </c>
      <c r="C1378" s="682">
        <f>'C. OBJETO DEL GASTO'!H423</f>
        <v>900000</v>
      </c>
    </row>
    <row r="1379" spans="1:3">
      <c r="A1379" s="679" t="s">
        <v>2273</v>
      </c>
      <c r="B1379" s="684" t="s">
        <v>2274</v>
      </c>
      <c r="C1379" s="680">
        <f t="shared" ref="C1379:C1384" si="168">C1380</f>
        <v>600000</v>
      </c>
    </row>
    <row r="1380" spans="1:3">
      <c r="A1380" s="679" t="s">
        <v>2275</v>
      </c>
      <c r="B1380" s="684" t="s">
        <v>1501</v>
      </c>
      <c r="C1380" s="680">
        <f t="shared" si="168"/>
        <v>600000</v>
      </c>
    </row>
    <row r="1381" spans="1:3">
      <c r="A1381" s="679" t="s">
        <v>2276</v>
      </c>
      <c r="B1381" s="684" t="s">
        <v>1513</v>
      </c>
      <c r="C1381" s="680">
        <f t="shared" si="168"/>
        <v>600000</v>
      </c>
    </row>
    <row r="1382" spans="1:3">
      <c r="A1382" s="679" t="s">
        <v>3012</v>
      </c>
      <c r="B1382" s="684" t="s">
        <v>2929</v>
      </c>
      <c r="C1382" s="680">
        <f t="shared" si="168"/>
        <v>600000</v>
      </c>
    </row>
    <row r="1383" spans="1:3" ht="27.6">
      <c r="A1383" s="679" t="s">
        <v>3013</v>
      </c>
      <c r="B1383" s="684" t="s">
        <v>2211</v>
      </c>
      <c r="C1383" s="680">
        <f t="shared" si="168"/>
        <v>600000</v>
      </c>
    </row>
    <row r="1384" spans="1:3">
      <c r="A1384" s="679" t="s">
        <v>3014</v>
      </c>
      <c r="B1384" s="684" t="s">
        <v>807</v>
      </c>
      <c r="C1384" s="680">
        <f t="shared" si="168"/>
        <v>600000</v>
      </c>
    </row>
    <row r="1385" spans="1:3">
      <c r="A1385" s="681" t="s">
        <v>3015</v>
      </c>
      <c r="B1385" s="685" t="s">
        <v>2277</v>
      </c>
      <c r="C1385" s="682">
        <f>'C. OBJETO DEL GASTO'!H432</f>
        <v>600000</v>
      </c>
    </row>
    <row r="1386" spans="1:3" ht="27.6">
      <c r="A1386" s="679" t="s">
        <v>2278</v>
      </c>
      <c r="B1386" s="684" t="s">
        <v>1877</v>
      </c>
      <c r="C1386" s="680">
        <f t="shared" ref="C1386:C1391" si="169">C1387</f>
        <v>1256250</v>
      </c>
    </row>
    <row r="1387" spans="1:3">
      <c r="A1387" s="679" t="s">
        <v>2279</v>
      </c>
      <c r="B1387" s="684" t="s">
        <v>1501</v>
      </c>
      <c r="C1387" s="680">
        <f t="shared" si="169"/>
        <v>1256250</v>
      </c>
    </row>
    <row r="1388" spans="1:3">
      <c r="A1388" s="679" t="s">
        <v>2280</v>
      </c>
      <c r="B1388" s="684" t="s">
        <v>1878</v>
      </c>
      <c r="C1388" s="680">
        <f t="shared" si="169"/>
        <v>1256250</v>
      </c>
    </row>
    <row r="1389" spans="1:3">
      <c r="A1389" s="679" t="s">
        <v>3016</v>
      </c>
      <c r="B1389" s="684" t="s">
        <v>2929</v>
      </c>
      <c r="C1389" s="680">
        <f t="shared" si="169"/>
        <v>1256250</v>
      </c>
    </row>
    <row r="1390" spans="1:3">
      <c r="A1390" s="679" t="s">
        <v>3017</v>
      </c>
      <c r="B1390" s="684" t="s">
        <v>2197</v>
      </c>
      <c r="C1390" s="680">
        <f t="shared" si="169"/>
        <v>1256250</v>
      </c>
    </row>
    <row r="1391" spans="1:3">
      <c r="A1391" s="679" t="s">
        <v>3018</v>
      </c>
      <c r="B1391" s="684" t="s">
        <v>807</v>
      </c>
      <c r="C1391" s="680">
        <f t="shared" si="169"/>
        <v>1256250</v>
      </c>
    </row>
    <row r="1392" spans="1:3" ht="27.6">
      <c r="A1392" s="681" t="s">
        <v>3019</v>
      </c>
      <c r="B1392" s="685" t="s">
        <v>1877</v>
      </c>
      <c r="C1392" s="682">
        <f>'C. OBJETO DEL GASTO'!H503</f>
        <v>1256250</v>
      </c>
    </row>
    <row r="1393" spans="1:3">
      <c r="A1393" s="704" t="s">
        <v>2281</v>
      </c>
      <c r="B1393" s="705" t="s">
        <v>1568</v>
      </c>
      <c r="C1393" s="691">
        <f>C1394+C1401+C1408</f>
        <v>2200000</v>
      </c>
    </row>
    <row r="1394" spans="1:3">
      <c r="A1394" s="687" t="s">
        <v>2915</v>
      </c>
      <c r="B1394" s="687" t="s">
        <v>2282</v>
      </c>
      <c r="C1394" s="680">
        <f t="shared" ref="C1394:C1399" si="170">C1395</f>
        <v>150000</v>
      </c>
    </row>
    <row r="1395" spans="1:3">
      <c r="A1395" s="687" t="s">
        <v>2916</v>
      </c>
      <c r="B1395" s="687" t="s">
        <v>1501</v>
      </c>
      <c r="C1395" s="680">
        <f t="shared" si="170"/>
        <v>150000</v>
      </c>
    </row>
    <row r="1396" spans="1:3">
      <c r="A1396" s="687" t="s">
        <v>2917</v>
      </c>
      <c r="B1396" s="687" t="s">
        <v>2283</v>
      </c>
      <c r="C1396" s="680">
        <f t="shared" si="170"/>
        <v>150000</v>
      </c>
    </row>
    <row r="1397" spans="1:3">
      <c r="A1397" s="687" t="s">
        <v>3020</v>
      </c>
      <c r="B1397" s="687" t="s">
        <v>2929</v>
      </c>
      <c r="C1397" s="680">
        <f t="shared" si="170"/>
        <v>150000</v>
      </c>
    </row>
    <row r="1398" spans="1:3">
      <c r="A1398" s="687" t="s">
        <v>3021</v>
      </c>
      <c r="B1398" s="687" t="s">
        <v>2197</v>
      </c>
      <c r="C1398" s="680">
        <f t="shared" si="170"/>
        <v>150000</v>
      </c>
    </row>
    <row r="1399" spans="1:3">
      <c r="A1399" s="687" t="s">
        <v>3022</v>
      </c>
      <c r="B1399" s="687" t="s">
        <v>807</v>
      </c>
      <c r="C1399" s="680">
        <f t="shared" si="170"/>
        <v>150000</v>
      </c>
    </row>
    <row r="1400" spans="1:3">
      <c r="A1400" s="688" t="s">
        <v>3023</v>
      </c>
      <c r="B1400" s="688" t="s">
        <v>2284</v>
      </c>
      <c r="C1400" s="682">
        <f>'C. OBJETO DEL GASTO'!H563</f>
        <v>150000</v>
      </c>
    </row>
    <row r="1401" spans="1:3">
      <c r="A1401" s="687" t="s">
        <v>2918</v>
      </c>
      <c r="B1401" s="687" t="s">
        <v>2919</v>
      </c>
      <c r="C1401" s="680">
        <f t="shared" ref="C1401:C1406" si="171">C1402</f>
        <v>50000</v>
      </c>
    </row>
    <row r="1402" spans="1:3">
      <c r="A1402" s="687" t="s">
        <v>2920</v>
      </c>
      <c r="B1402" s="687" t="s">
        <v>1501</v>
      </c>
      <c r="C1402" s="680">
        <f t="shared" si="171"/>
        <v>50000</v>
      </c>
    </row>
    <row r="1403" spans="1:3">
      <c r="A1403" s="687" t="s">
        <v>2921</v>
      </c>
      <c r="B1403" s="687" t="s">
        <v>2283</v>
      </c>
      <c r="C1403" s="680">
        <f t="shared" si="171"/>
        <v>50000</v>
      </c>
    </row>
    <row r="1404" spans="1:3">
      <c r="A1404" s="687" t="s">
        <v>3024</v>
      </c>
      <c r="B1404" s="687" t="s">
        <v>2929</v>
      </c>
      <c r="C1404" s="680">
        <f t="shared" si="171"/>
        <v>50000</v>
      </c>
    </row>
    <row r="1405" spans="1:3">
      <c r="A1405" s="689" t="s">
        <v>3025</v>
      </c>
      <c r="B1405" s="684" t="s">
        <v>2201</v>
      </c>
      <c r="C1405" s="680">
        <f t="shared" si="171"/>
        <v>50000</v>
      </c>
    </row>
    <row r="1406" spans="1:3">
      <c r="A1406" s="687" t="s">
        <v>3026</v>
      </c>
      <c r="B1406" s="687" t="s">
        <v>807</v>
      </c>
      <c r="C1406" s="680">
        <f t="shared" si="171"/>
        <v>50000</v>
      </c>
    </row>
    <row r="1407" spans="1:3">
      <c r="A1407" s="688" t="s">
        <v>3031</v>
      </c>
      <c r="B1407" s="686" t="s">
        <v>2922</v>
      </c>
      <c r="C1407" s="682">
        <f>'C. OBJETO DEL GASTO'!H613</f>
        <v>50000</v>
      </c>
    </row>
    <row r="1408" spans="1:3">
      <c r="A1408" s="687" t="s">
        <v>2923</v>
      </c>
      <c r="B1408" s="689" t="s">
        <v>2925</v>
      </c>
      <c r="C1408" s="680">
        <f t="shared" ref="C1408:C1413" si="172">C1409</f>
        <v>2000000</v>
      </c>
    </row>
    <row r="1409" spans="1:3">
      <c r="A1409" s="687" t="s">
        <v>2924</v>
      </c>
      <c r="B1409" s="687" t="s">
        <v>1501</v>
      </c>
      <c r="C1409" s="680">
        <f t="shared" si="172"/>
        <v>2000000</v>
      </c>
    </row>
    <row r="1410" spans="1:3">
      <c r="A1410" s="687" t="s">
        <v>2926</v>
      </c>
      <c r="B1410" s="482" t="s">
        <v>2927</v>
      </c>
      <c r="C1410" s="680">
        <f t="shared" si="172"/>
        <v>2000000</v>
      </c>
    </row>
    <row r="1411" spans="1:3">
      <c r="A1411" s="687" t="s">
        <v>3027</v>
      </c>
      <c r="B1411" s="687" t="s">
        <v>2929</v>
      </c>
      <c r="C1411" s="680">
        <f t="shared" si="172"/>
        <v>2000000</v>
      </c>
    </row>
    <row r="1412" spans="1:3">
      <c r="A1412" s="689" t="s">
        <v>3028</v>
      </c>
      <c r="B1412" s="684" t="s">
        <v>2201</v>
      </c>
      <c r="C1412" s="680">
        <f t="shared" si="172"/>
        <v>2000000</v>
      </c>
    </row>
    <row r="1413" spans="1:3">
      <c r="A1413" s="687" t="s">
        <v>3029</v>
      </c>
      <c r="B1413" s="687" t="s">
        <v>807</v>
      </c>
      <c r="C1413" s="680">
        <f t="shared" si="172"/>
        <v>2000000</v>
      </c>
    </row>
    <row r="1414" spans="1:3">
      <c r="A1414" s="688" t="s">
        <v>3030</v>
      </c>
      <c r="B1414" s="690" t="s">
        <v>2925</v>
      </c>
      <c r="C1414" s="682">
        <f>'C. OBJETO DEL GASTO'!H650</f>
        <v>2000000</v>
      </c>
    </row>
    <row r="1415" spans="1:3">
      <c r="A1415" s="700" t="s">
        <v>2670</v>
      </c>
      <c r="B1415" s="701" t="s">
        <v>2</v>
      </c>
      <c r="C1415" s="702">
        <f>C1416</f>
        <v>2014604.8654399998</v>
      </c>
    </row>
    <row r="1416" spans="1:3">
      <c r="A1416" s="679" t="s">
        <v>2671</v>
      </c>
      <c r="B1416" s="684" t="s">
        <v>2672</v>
      </c>
      <c r="C1416" s="680">
        <f>C1417</f>
        <v>2014604.8654399998</v>
      </c>
    </row>
    <row r="1417" spans="1:3">
      <c r="A1417" s="679" t="s">
        <v>2673</v>
      </c>
      <c r="B1417" s="684" t="s">
        <v>2117</v>
      </c>
      <c r="C1417" s="680">
        <f>C1418+C1511</f>
        <v>2014604.8654399998</v>
      </c>
    </row>
    <row r="1418" spans="1:3">
      <c r="A1418" s="703" t="s">
        <v>2674</v>
      </c>
      <c r="B1418" s="697" t="s">
        <v>807</v>
      </c>
      <c r="C1418" s="692">
        <f>C1419+C1426+C1433+C1440+C1447+C1454+C1461+C1468+C1475+C1482+C1490+C1497+C1504</f>
        <v>2014604.8654399998</v>
      </c>
    </row>
    <row r="1419" spans="1:3">
      <c r="A1419" s="679" t="s">
        <v>2675</v>
      </c>
      <c r="B1419" s="684" t="s">
        <v>1558</v>
      </c>
      <c r="C1419" s="680">
        <f t="shared" ref="C1419:C1424" si="173">C1420</f>
        <v>595200</v>
      </c>
    </row>
    <row r="1420" spans="1:3">
      <c r="A1420" s="679" t="s">
        <v>2676</v>
      </c>
      <c r="B1420" s="684" t="s">
        <v>2613</v>
      </c>
      <c r="C1420" s="680">
        <f t="shared" si="173"/>
        <v>595200</v>
      </c>
    </row>
    <row r="1421" spans="1:3">
      <c r="A1421" s="679" t="s">
        <v>2677</v>
      </c>
      <c r="B1421" s="684" t="s">
        <v>1502</v>
      </c>
      <c r="C1421" s="680">
        <f t="shared" si="173"/>
        <v>595200</v>
      </c>
    </row>
    <row r="1422" spans="1:3">
      <c r="A1422" s="679" t="s">
        <v>2678</v>
      </c>
      <c r="B1422" s="684" t="s">
        <v>1503</v>
      </c>
      <c r="C1422" s="680">
        <f t="shared" si="173"/>
        <v>595200</v>
      </c>
    </row>
    <row r="1423" spans="1:3">
      <c r="A1423" s="679" t="s">
        <v>2679</v>
      </c>
      <c r="B1423" s="684" t="s">
        <v>2680</v>
      </c>
      <c r="C1423" s="680">
        <f t="shared" si="173"/>
        <v>595200</v>
      </c>
    </row>
    <row r="1424" spans="1:3">
      <c r="A1424" s="679" t="s">
        <v>2681</v>
      </c>
      <c r="B1424" s="684" t="s">
        <v>695</v>
      </c>
      <c r="C1424" s="680">
        <f t="shared" si="173"/>
        <v>595200</v>
      </c>
    </row>
    <row r="1425" spans="1:3">
      <c r="A1425" s="681" t="s">
        <v>2682</v>
      </c>
      <c r="B1425" s="685" t="s">
        <v>1505</v>
      </c>
      <c r="C1425" s="682">
        <f>'C. OBJETO DEL GASTO'!AG17</f>
        <v>595200</v>
      </c>
    </row>
    <row r="1426" spans="1:3">
      <c r="A1426" s="679" t="s">
        <v>2683</v>
      </c>
      <c r="B1426" s="684" t="s">
        <v>1506</v>
      </c>
      <c r="C1426" s="680">
        <f t="shared" ref="C1426:C1431" si="174">C1427</f>
        <v>12400</v>
      </c>
    </row>
    <row r="1427" spans="1:3">
      <c r="A1427" s="679" t="s">
        <v>2684</v>
      </c>
      <c r="B1427" s="684" t="s">
        <v>2613</v>
      </c>
      <c r="C1427" s="680">
        <f t="shared" si="174"/>
        <v>12400</v>
      </c>
    </row>
    <row r="1428" spans="1:3">
      <c r="A1428" s="679" t="s">
        <v>2685</v>
      </c>
      <c r="B1428" s="684" t="s">
        <v>1502</v>
      </c>
      <c r="C1428" s="680">
        <f t="shared" si="174"/>
        <v>12400</v>
      </c>
    </row>
    <row r="1429" spans="1:3">
      <c r="A1429" s="679" t="s">
        <v>2686</v>
      </c>
      <c r="B1429" s="684" t="s">
        <v>1503</v>
      </c>
      <c r="C1429" s="680">
        <f t="shared" si="174"/>
        <v>12400</v>
      </c>
    </row>
    <row r="1430" spans="1:3">
      <c r="A1430" s="679" t="s">
        <v>2687</v>
      </c>
      <c r="B1430" s="684" t="s">
        <v>2688</v>
      </c>
      <c r="C1430" s="680">
        <f t="shared" si="174"/>
        <v>12400</v>
      </c>
    </row>
    <row r="1431" spans="1:3">
      <c r="A1431" s="679" t="s">
        <v>2689</v>
      </c>
      <c r="B1431" s="684" t="s">
        <v>695</v>
      </c>
      <c r="C1431" s="680">
        <f t="shared" si="174"/>
        <v>12400</v>
      </c>
    </row>
    <row r="1432" spans="1:3">
      <c r="A1432" s="681" t="s">
        <v>2690</v>
      </c>
      <c r="B1432" s="685" t="s">
        <v>1507</v>
      </c>
      <c r="C1432" s="682">
        <f>'C. OBJETO DEL GASTO'!AG34</f>
        <v>12400</v>
      </c>
    </row>
    <row r="1433" spans="1:3">
      <c r="A1433" s="679" t="s">
        <v>2691</v>
      </c>
      <c r="B1433" s="684" t="s">
        <v>1508</v>
      </c>
      <c r="C1433" s="680">
        <f t="shared" ref="C1433:C1438" si="175">C1434</f>
        <v>74400</v>
      </c>
    </row>
    <row r="1434" spans="1:3">
      <c r="A1434" s="679" t="s">
        <v>2692</v>
      </c>
      <c r="B1434" s="684" t="s">
        <v>2613</v>
      </c>
      <c r="C1434" s="680">
        <f t="shared" si="175"/>
        <v>74400</v>
      </c>
    </row>
    <row r="1435" spans="1:3">
      <c r="A1435" s="679" t="s">
        <v>2693</v>
      </c>
      <c r="B1435" s="684" t="s">
        <v>1502</v>
      </c>
      <c r="C1435" s="680">
        <f t="shared" si="175"/>
        <v>74400</v>
      </c>
    </row>
    <row r="1436" spans="1:3">
      <c r="A1436" s="679" t="s">
        <v>2694</v>
      </c>
      <c r="B1436" s="684" t="s">
        <v>1503</v>
      </c>
      <c r="C1436" s="680">
        <f t="shared" si="175"/>
        <v>74400</v>
      </c>
    </row>
    <row r="1437" spans="1:3">
      <c r="A1437" s="679" t="s">
        <v>2695</v>
      </c>
      <c r="B1437" s="684" t="s">
        <v>2688</v>
      </c>
      <c r="C1437" s="680">
        <f t="shared" si="175"/>
        <v>74400</v>
      </c>
    </row>
    <row r="1438" spans="1:3">
      <c r="A1438" s="679" t="s">
        <v>2696</v>
      </c>
      <c r="B1438" s="684" t="s">
        <v>695</v>
      </c>
      <c r="C1438" s="680">
        <f t="shared" si="175"/>
        <v>74400</v>
      </c>
    </row>
    <row r="1439" spans="1:3">
      <c r="A1439" s="681" t="s">
        <v>2697</v>
      </c>
      <c r="B1439" s="685" t="s">
        <v>1509</v>
      </c>
      <c r="C1439" s="682">
        <f>'C. OBJETO DEL GASTO'!AG35</f>
        <v>74400</v>
      </c>
    </row>
    <row r="1440" spans="1:3">
      <c r="A1440" s="679" t="s">
        <v>2698</v>
      </c>
      <c r="B1440" s="684" t="s">
        <v>1510</v>
      </c>
      <c r="C1440" s="680">
        <f t="shared" ref="C1440:C1445" si="176">C1441</f>
        <v>223155.36</v>
      </c>
    </row>
    <row r="1441" spans="1:3">
      <c r="A1441" s="679" t="s">
        <v>2699</v>
      </c>
      <c r="B1441" s="684" t="s">
        <v>2613</v>
      </c>
      <c r="C1441" s="680">
        <f t="shared" si="176"/>
        <v>223155.36</v>
      </c>
    </row>
    <row r="1442" spans="1:3">
      <c r="A1442" s="679" t="s">
        <v>2700</v>
      </c>
      <c r="B1442" s="684" t="s">
        <v>1502</v>
      </c>
      <c r="C1442" s="680">
        <f t="shared" si="176"/>
        <v>223155.36</v>
      </c>
    </row>
    <row r="1443" spans="1:3">
      <c r="A1443" s="679" t="s">
        <v>2701</v>
      </c>
      <c r="B1443" s="684" t="s">
        <v>1503</v>
      </c>
      <c r="C1443" s="680">
        <f t="shared" si="176"/>
        <v>223155.36</v>
      </c>
    </row>
    <row r="1444" spans="1:3" ht="27.6">
      <c r="A1444" s="679" t="s">
        <v>2702</v>
      </c>
      <c r="B1444" s="684" t="s">
        <v>2703</v>
      </c>
      <c r="C1444" s="680">
        <f t="shared" si="176"/>
        <v>223155.36</v>
      </c>
    </row>
    <row r="1445" spans="1:3">
      <c r="A1445" s="679" t="s">
        <v>2704</v>
      </c>
      <c r="B1445" s="684" t="s">
        <v>695</v>
      </c>
      <c r="C1445" s="680">
        <f t="shared" si="176"/>
        <v>223155.36</v>
      </c>
    </row>
    <row r="1446" spans="1:3">
      <c r="A1446" s="681" t="s">
        <v>2705</v>
      </c>
      <c r="B1446" s="685" t="s">
        <v>1511</v>
      </c>
      <c r="C1446" s="682">
        <f>'C. OBJETO DEL GASTO'!AG41</f>
        <v>223155.36</v>
      </c>
    </row>
    <row r="1447" spans="1:3" ht="27.6">
      <c r="A1447" s="679" t="s">
        <v>3943</v>
      </c>
      <c r="B1447" s="684" t="s">
        <v>3032</v>
      </c>
      <c r="C1447" s="680">
        <f t="shared" ref="C1447:C1452" si="177">C1448</f>
        <v>26249.505439999997</v>
      </c>
    </row>
    <row r="1448" spans="1:3">
      <c r="A1448" s="679" t="s">
        <v>3944</v>
      </c>
      <c r="B1448" s="684" t="s">
        <v>2613</v>
      </c>
      <c r="C1448" s="680">
        <f t="shared" si="177"/>
        <v>26249.505439999997</v>
      </c>
    </row>
    <row r="1449" spans="1:3">
      <c r="A1449" s="679" t="s">
        <v>3945</v>
      </c>
      <c r="B1449" s="684" t="s">
        <v>1502</v>
      </c>
      <c r="C1449" s="680">
        <f t="shared" si="177"/>
        <v>26249.505439999997</v>
      </c>
    </row>
    <row r="1450" spans="1:3">
      <c r="A1450" s="679" t="s">
        <v>3946</v>
      </c>
      <c r="B1450" s="684" t="s">
        <v>2929</v>
      </c>
      <c r="C1450" s="680">
        <f t="shared" si="177"/>
        <v>26249.505439999997</v>
      </c>
    </row>
    <row r="1451" spans="1:3" ht="27.6">
      <c r="A1451" s="689" t="s">
        <v>3947</v>
      </c>
      <c r="B1451" s="684" t="s">
        <v>2703</v>
      </c>
      <c r="C1451" s="680">
        <f t="shared" si="177"/>
        <v>26249.505439999997</v>
      </c>
    </row>
    <row r="1452" spans="1:3">
      <c r="A1452" s="679" t="s">
        <v>3948</v>
      </c>
      <c r="B1452" s="684" t="s">
        <v>807</v>
      </c>
      <c r="C1452" s="680">
        <f t="shared" si="177"/>
        <v>26249.505439999997</v>
      </c>
    </row>
    <row r="1453" spans="1:3">
      <c r="A1453" s="681" t="s">
        <v>3949</v>
      </c>
      <c r="B1453" s="685" t="s">
        <v>90</v>
      </c>
      <c r="C1453" s="682">
        <f>'C. OBJETO DEL GASTO'!AG100</f>
        <v>26249.505439999997</v>
      </c>
    </row>
    <row r="1454" spans="1:3">
      <c r="A1454" s="679" t="s">
        <v>2706</v>
      </c>
      <c r="B1454" s="684" t="s">
        <v>1608</v>
      </c>
      <c r="C1454" s="680">
        <f t="shared" ref="C1454:C1459" si="178">C1455</f>
        <v>2000</v>
      </c>
    </row>
    <row r="1455" spans="1:3">
      <c r="A1455" s="679" t="s">
        <v>2707</v>
      </c>
      <c r="B1455" s="684" t="s">
        <v>2613</v>
      </c>
      <c r="C1455" s="680">
        <f t="shared" si="178"/>
        <v>2000</v>
      </c>
    </row>
    <row r="1456" spans="1:3">
      <c r="A1456" s="679" t="s">
        <v>2708</v>
      </c>
      <c r="B1456" s="684" t="s">
        <v>1513</v>
      </c>
      <c r="C1456" s="680">
        <f t="shared" si="178"/>
        <v>2000</v>
      </c>
    </row>
    <row r="1457" spans="1:3">
      <c r="A1457" s="679" t="s">
        <v>2709</v>
      </c>
      <c r="B1457" s="684" t="s">
        <v>1503</v>
      </c>
      <c r="C1457" s="680">
        <f t="shared" si="178"/>
        <v>2000</v>
      </c>
    </row>
    <row r="1458" spans="1:3" ht="27.6">
      <c r="A1458" s="679" t="s">
        <v>2710</v>
      </c>
      <c r="B1458" s="684" t="s">
        <v>2703</v>
      </c>
      <c r="C1458" s="680">
        <f t="shared" si="178"/>
        <v>2000</v>
      </c>
    </row>
    <row r="1459" spans="1:3">
      <c r="A1459" s="679" t="s">
        <v>2711</v>
      </c>
      <c r="B1459" s="684" t="s">
        <v>695</v>
      </c>
      <c r="C1459" s="680">
        <f t="shared" si="178"/>
        <v>2000</v>
      </c>
    </row>
    <row r="1460" spans="1:3">
      <c r="A1460" s="681" t="s">
        <v>2712</v>
      </c>
      <c r="B1460" s="685" t="s">
        <v>1608</v>
      </c>
      <c r="C1460" s="682">
        <f>'C. OBJETO DEL GASTO'!AG105</f>
        <v>2000</v>
      </c>
    </row>
    <row r="1461" spans="1:3" ht="27.6">
      <c r="A1461" s="695" t="s">
        <v>3950</v>
      </c>
      <c r="B1461" s="695" t="s">
        <v>1560</v>
      </c>
      <c r="C1461" s="680">
        <f t="shared" ref="C1461:C1466" si="179">C1462</f>
        <v>1200</v>
      </c>
    </row>
    <row r="1462" spans="1:3">
      <c r="A1462" s="695" t="s">
        <v>3951</v>
      </c>
      <c r="B1462" s="695" t="s">
        <v>2613</v>
      </c>
      <c r="C1462" s="680">
        <f t="shared" si="179"/>
        <v>1200</v>
      </c>
    </row>
    <row r="1463" spans="1:3">
      <c r="A1463" s="695" t="s">
        <v>3952</v>
      </c>
      <c r="B1463" s="695" t="s">
        <v>1513</v>
      </c>
      <c r="C1463" s="680">
        <f t="shared" si="179"/>
        <v>1200</v>
      </c>
    </row>
    <row r="1464" spans="1:3">
      <c r="A1464" s="695" t="s">
        <v>3953</v>
      </c>
      <c r="B1464" s="695" t="s">
        <v>1503</v>
      </c>
      <c r="C1464" s="680">
        <f t="shared" si="179"/>
        <v>1200</v>
      </c>
    </row>
    <row r="1465" spans="1:3" ht="27.6">
      <c r="A1465" s="695" t="s">
        <v>3954</v>
      </c>
      <c r="B1465" s="684" t="s">
        <v>2703</v>
      </c>
      <c r="C1465" s="680">
        <f t="shared" si="179"/>
        <v>1200</v>
      </c>
    </row>
    <row r="1466" spans="1:3">
      <c r="A1466" s="695" t="s">
        <v>3955</v>
      </c>
      <c r="B1466" s="695" t="s">
        <v>695</v>
      </c>
      <c r="C1466" s="680">
        <f t="shared" si="179"/>
        <v>1200</v>
      </c>
    </row>
    <row r="1467" spans="1:3" ht="27.6">
      <c r="A1467" s="696" t="s">
        <v>3956</v>
      </c>
      <c r="B1467" s="696" t="s">
        <v>1560</v>
      </c>
      <c r="C1467" s="682">
        <f>'C. OBJETO DEL GASTO'!AG115</f>
        <v>1200</v>
      </c>
    </row>
    <row r="1468" spans="1:3" ht="41.4">
      <c r="A1468" s="679" t="s">
        <v>2713</v>
      </c>
      <c r="B1468" s="684" t="s">
        <v>1512</v>
      </c>
      <c r="C1468" s="680">
        <f t="shared" ref="C1468:C1473" si="180">C1469</f>
        <v>500000</v>
      </c>
    </row>
    <row r="1469" spans="1:3">
      <c r="A1469" s="679" t="s">
        <v>2714</v>
      </c>
      <c r="B1469" s="684" t="s">
        <v>2613</v>
      </c>
      <c r="C1469" s="680">
        <f t="shared" si="180"/>
        <v>500000</v>
      </c>
    </row>
    <row r="1470" spans="1:3">
      <c r="A1470" s="679" t="s">
        <v>2715</v>
      </c>
      <c r="B1470" s="684" t="s">
        <v>1513</v>
      </c>
      <c r="C1470" s="680">
        <f t="shared" si="180"/>
        <v>500000</v>
      </c>
    </row>
    <row r="1471" spans="1:3">
      <c r="A1471" s="679" t="s">
        <v>2716</v>
      </c>
      <c r="B1471" s="684" t="s">
        <v>1503</v>
      </c>
      <c r="C1471" s="680">
        <f t="shared" si="180"/>
        <v>500000</v>
      </c>
    </row>
    <row r="1472" spans="1:3">
      <c r="A1472" s="679" t="s">
        <v>2717</v>
      </c>
      <c r="B1472" s="684" t="s">
        <v>2680</v>
      </c>
      <c r="C1472" s="680">
        <f t="shared" si="180"/>
        <v>500000</v>
      </c>
    </row>
    <row r="1473" spans="1:3">
      <c r="A1473" s="679" t="s">
        <v>2718</v>
      </c>
      <c r="B1473" s="684" t="s">
        <v>695</v>
      </c>
      <c r="C1473" s="680">
        <f t="shared" si="180"/>
        <v>500000</v>
      </c>
    </row>
    <row r="1474" spans="1:3" ht="41.4">
      <c r="A1474" s="681" t="s">
        <v>2719</v>
      </c>
      <c r="B1474" s="685" t="s">
        <v>1512</v>
      </c>
      <c r="C1474" s="682">
        <f>'C. OBJETO DEL GASTO'!AG201</f>
        <v>500000</v>
      </c>
    </row>
    <row r="1475" spans="1:3">
      <c r="A1475" s="679" t="s">
        <v>3957</v>
      </c>
      <c r="B1475" s="684" t="s">
        <v>1705</v>
      </c>
      <c r="C1475" s="680">
        <f t="shared" ref="C1475:C1480" si="181">C1476</f>
        <v>154000</v>
      </c>
    </row>
    <row r="1476" spans="1:3">
      <c r="A1476" s="679" t="s">
        <v>3958</v>
      </c>
      <c r="B1476" s="684" t="s">
        <v>2613</v>
      </c>
      <c r="C1476" s="680">
        <f t="shared" si="181"/>
        <v>154000</v>
      </c>
    </row>
    <row r="1477" spans="1:3">
      <c r="A1477" s="679" t="s">
        <v>3959</v>
      </c>
      <c r="B1477" s="684" t="s">
        <v>1513</v>
      </c>
      <c r="C1477" s="680">
        <f t="shared" si="181"/>
        <v>154000</v>
      </c>
    </row>
    <row r="1478" spans="1:3">
      <c r="A1478" s="679" t="s">
        <v>3960</v>
      </c>
      <c r="B1478" s="684" t="s">
        <v>1503</v>
      </c>
      <c r="C1478" s="680">
        <f t="shared" si="181"/>
        <v>154000</v>
      </c>
    </row>
    <row r="1479" spans="1:3">
      <c r="A1479" s="679" t="s">
        <v>3961</v>
      </c>
      <c r="B1479" s="684" t="s">
        <v>2680</v>
      </c>
      <c r="C1479" s="680">
        <f t="shared" si="181"/>
        <v>154000</v>
      </c>
    </row>
    <row r="1480" spans="1:3">
      <c r="A1480" s="679" t="s">
        <v>3962</v>
      </c>
      <c r="B1480" s="684" t="s">
        <v>807</v>
      </c>
      <c r="C1480" s="680">
        <f t="shared" si="181"/>
        <v>154000</v>
      </c>
    </row>
    <row r="1481" spans="1:3">
      <c r="A1481" s="681" t="s">
        <v>3963</v>
      </c>
      <c r="B1481" s="685" t="s">
        <v>1705</v>
      </c>
      <c r="C1481" s="682">
        <f>'C. OBJETO DEL GASTO'!AG207</f>
        <v>154000</v>
      </c>
    </row>
    <row r="1482" spans="1:3">
      <c r="A1482" s="679" t="s">
        <v>2720</v>
      </c>
      <c r="B1482" s="684" t="s">
        <v>2238</v>
      </c>
      <c r="C1482" s="680">
        <f>C1483</f>
        <v>16000</v>
      </c>
    </row>
    <row r="1483" spans="1:3">
      <c r="A1483" s="679" t="s">
        <v>2721</v>
      </c>
      <c r="B1483" s="684" t="s">
        <v>2613</v>
      </c>
      <c r="C1483" s="680">
        <f>C1484</f>
        <v>16000</v>
      </c>
    </row>
    <row r="1484" spans="1:3">
      <c r="A1484" s="679" t="s">
        <v>2722</v>
      </c>
      <c r="B1484" s="684" t="s">
        <v>1513</v>
      </c>
      <c r="C1484" s="680">
        <f>C1485</f>
        <v>16000</v>
      </c>
    </row>
    <row r="1485" spans="1:3">
      <c r="A1485" s="679" t="s">
        <v>2723</v>
      </c>
      <c r="B1485" s="684" t="s">
        <v>1503</v>
      </c>
      <c r="C1485" s="680">
        <f>C1486</f>
        <v>16000</v>
      </c>
    </row>
    <row r="1486" spans="1:3">
      <c r="A1486" s="679" t="s">
        <v>3964</v>
      </c>
      <c r="B1486" s="684" t="s">
        <v>2680</v>
      </c>
      <c r="C1486" s="680">
        <f>C1487</f>
        <v>16000</v>
      </c>
    </row>
    <row r="1487" spans="1:3">
      <c r="A1487" s="679" t="s">
        <v>3965</v>
      </c>
      <c r="B1487" s="684" t="s">
        <v>695</v>
      </c>
      <c r="C1487" s="680">
        <f>SUBTOTAL(9,C1488:C1489)</f>
        <v>16000</v>
      </c>
    </row>
    <row r="1488" spans="1:3">
      <c r="A1488" s="681" t="s">
        <v>3966</v>
      </c>
      <c r="B1488" s="685" t="s">
        <v>2238</v>
      </c>
      <c r="C1488" s="682">
        <f>'C. OBJETO DEL GASTO'!AG236</f>
        <v>4000</v>
      </c>
    </row>
    <row r="1489" spans="1:3">
      <c r="A1489" s="681" t="s">
        <v>3967</v>
      </c>
      <c r="B1489" s="685" t="s">
        <v>2914</v>
      </c>
      <c r="C1489" s="682">
        <f>'C. OBJETO DEL GASTO'!AG237</f>
        <v>12000</v>
      </c>
    </row>
    <row r="1490" spans="1:3">
      <c r="A1490" s="679" t="s">
        <v>3968</v>
      </c>
      <c r="B1490" s="684" t="s">
        <v>2680</v>
      </c>
      <c r="C1490" s="680">
        <f t="shared" ref="C1490:C1495" si="182">C1491</f>
        <v>50000</v>
      </c>
    </row>
    <row r="1491" spans="1:3">
      <c r="A1491" s="679" t="s">
        <v>3969</v>
      </c>
      <c r="B1491" s="684" t="s">
        <v>2613</v>
      </c>
      <c r="C1491" s="680">
        <f t="shared" si="182"/>
        <v>50000</v>
      </c>
    </row>
    <row r="1492" spans="1:3">
      <c r="A1492" s="679" t="s">
        <v>3970</v>
      </c>
      <c r="B1492" s="684" t="s">
        <v>1513</v>
      </c>
      <c r="C1492" s="680">
        <f t="shared" si="182"/>
        <v>50000</v>
      </c>
    </row>
    <row r="1493" spans="1:3">
      <c r="A1493" s="679" t="s">
        <v>3971</v>
      </c>
      <c r="B1493" s="684" t="s">
        <v>1503</v>
      </c>
      <c r="C1493" s="680">
        <f t="shared" si="182"/>
        <v>50000</v>
      </c>
    </row>
    <row r="1494" spans="1:3" ht="27.6">
      <c r="A1494" s="679" t="s">
        <v>3979</v>
      </c>
      <c r="B1494" s="684" t="s">
        <v>2742</v>
      </c>
      <c r="C1494" s="680">
        <f t="shared" si="182"/>
        <v>50000</v>
      </c>
    </row>
    <row r="1495" spans="1:3">
      <c r="A1495" s="679" t="s">
        <v>3980</v>
      </c>
      <c r="B1495" s="684" t="s">
        <v>695</v>
      </c>
      <c r="C1495" s="680">
        <f t="shared" si="182"/>
        <v>50000</v>
      </c>
    </row>
    <row r="1496" spans="1:3" ht="27.6">
      <c r="A1496" s="681" t="s">
        <v>3981</v>
      </c>
      <c r="B1496" s="685" t="s">
        <v>2255</v>
      </c>
      <c r="C1496" s="682">
        <f>'C. OBJETO DEL GASTO'!AG353</f>
        <v>50000</v>
      </c>
    </row>
    <row r="1497" spans="1:3">
      <c r="A1497" s="679" t="s">
        <v>3972</v>
      </c>
      <c r="B1497" s="684" t="s">
        <v>3973</v>
      </c>
      <c r="C1497" s="680">
        <f t="shared" ref="C1497:C1502" si="183">C1498</f>
        <v>300000</v>
      </c>
    </row>
    <row r="1498" spans="1:3">
      <c r="A1498" s="679" t="s">
        <v>3974</v>
      </c>
      <c r="B1498" s="684" t="s">
        <v>2613</v>
      </c>
      <c r="C1498" s="680">
        <f t="shared" si="183"/>
        <v>300000</v>
      </c>
    </row>
    <row r="1499" spans="1:3">
      <c r="A1499" s="679" t="s">
        <v>3975</v>
      </c>
      <c r="B1499" s="684" t="s">
        <v>1513</v>
      </c>
      <c r="C1499" s="680">
        <f t="shared" si="183"/>
        <v>300000</v>
      </c>
    </row>
    <row r="1500" spans="1:3">
      <c r="A1500" s="679" t="s">
        <v>3976</v>
      </c>
      <c r="B1500" s="684" t="s">
        <v>1503</v>
      </c>
      <c r="C1500" s="680">
        <f t="shared" si="183"/>
        <v>300000</v>
      </c>
    </row>
    <row r="1501" spans="1:3">
      <c r="A1501" s="679" t="s">
        <v>3977</v>
      </c>
      <c r="B1501" s="684" t="s">
        <v>2680</v>
      </c>
      <c r="C1501" s="680">
        <f t="shared" si="183"/>
        <v>300000</v>
      </c>
    </row>
    <row r="1502" spans="1:3">
      <c r="A1502" s="679" t="s">
        <v>3978</v>
      </c>
      <c r="B1502" s="684" t="s">
        <v>695</v>
      </c>
      <c r="C1502" s="680">
        <f t="shared" si="183"/>
        <v>300000</v>
      </c>
    </row>
    <row r="1503" spans="1:3">
      <c r="A1503" s="681" t="s">
        <v>3982</v>
      </c>
      <c r="B1503" s="685" t="s">
        <v>3983</v>
      </c>
      <c r="C1503" s="682">
        <f>'C. OBJETO DEL GASTO'!AG369</f>
        <v>300000</v>
      </c>
    </row>
    <row r="1504" spans="1:3" ht="27.6">
      <c r="A1504" s="679" t="s">
        <v>2724</v>
      </c>
      <c r="B1504" s="684" t="s">
        <v>1659</v>
      </c>
      <c r="C1504" s="680">
        <f t="shared" ref="C1504:C1509" si="184">C1505</f>
        <v>60000</v>
      </c>
    </row>
    <row r="1505" spans="1:3">
      <c r="A1505" s="679" t="s">
        <v>2725</v>
      </c>
      <c r="B1505" s="684" t="s">
        <v>2613</v>
      </c>
      <c r="C1505" s="680">
        <f t="shared" si="184"/>
        <v>60000</v>
      </c>
    </row>
    <row r="1506" spans="1:3">
      <c r="A1506" s="679" t="s">
        <v>2726</v>
      </c>
      <c r="B1506" s="684" t="s">
        <v>1513</v>
      </c>
      <c r="C1506" s="680">
        <f t="shared" si="184"/>
        <v>60000</v>
      </c>
    </row>
    <row r="1507" spans="1:3">
      <c r="A1507" s="679" t="s">
        <v>2727</v>
      </c>
      <c r="B1507" s="684" t="s">
        <v>1503</v>
      </c>
      <c r="C1507" s="680">
        <f t="shared" si="184"/>
        <v>60000</v>
      </c>
    </row>
    <row r="1508" spans="1:3" ht="27.6">
      <c r="A1508" s="679" t="s">
        <v>2728</v>
      </c>
      <c r="B1508" s="684" t="s">
        <v>2703</v>
      </c>
      <c r="C1508" s="680">
        <f t="shared" si="184"/>
        <v>60000</v>
      </c>
    </row>
    <row r="1509" spans="1:3">
      <c r="A1509" s="679" t="s">
        <v>2729</v>
      </c>
      <c r="B1509" s="684" t="s">
        <v>695</v>
      </c>
      <c r="C1509" s="680">
        <f t="shared" si="184"/>
        <v>60000</v>
      </c>
    </row>
    <row r="1510" spans="1:3" ht="27.6">
      <c r="A1510" s="681" t="s">
        <v>2730</v>
      </c>
      <c r="B1510" s="685" t="s">
        <v>1659</v>
      </c>
      <c r="C1510" s="682">
        <f>'C. OBJETO DEL GASTO'!AG406</f>
        <v>60000</v>
      </c>
    </row>
    <row r="1511" spans="1:3">
      <c r="A1511" s="704" t="s">
        <v>3991</v>
      </c>
      <c r="B1511" s="705" t="s">
        <v>1568</v>
      </c>
      <c r="C1511" s="691">
        <f t="shared" ref="C1511:C1517" si="185">C1512</f>
        <v>0</v>
      </c>
    </row>
    <row r="1512" spans="1:3" ht="27.6">
      <c r="A1512" s="679" t="s">
        <v>3984</v>
      </c>
      <c r="B1512" s="684" t="s">
        <v>3918</v>
      </c>
      <c r="C1512" s="680">
        <f t="shared" si="185"/>
        <v>0</v>
      </c>
    </row>
    <row r="1513" spans="1:3">
      <c r="A1513" s="679" t="s">
        <v>3985</v>
      </c>
      <c r="B1513" s="684" t="s">
        <v>2613</v>
      </c>
      <c r="C1513" s="680">
        <f t="shared" si="185"/>
        <v>0</v>
      </c>
    </row>
    <row r="1514" spans="1:3">
      <c r="A1514" s="679" t="s">
        <v>3986</v>
      </c>
      <c r="B1514" s="684" t="s">
        <v>3922</v>
      </c>
      <c r="C1514" s="680">
        <f t="shared" si="185"/>
        <v>0</v>
      </c>
    </row>
    <row r="1515" spans="1:3">
      <c r="A1515" s="679" t="s">
        <v>3987</v>
      </c>
      <c r="B1515" s="684" t="s">
        <v>1503</v>
      </c>
      <c r="C1515" s="680">
        <f t="shared" si="185"/>
        <v>0</v>
      </c>
    </row>
    <row r="1516" spans="1:3">
      <c r="A1516" s="679" t="s">
        <v>3988</v>
      </c>
      <c r="B1516" s="684" t="s">
        <v>2680</v>
      </c>
      <c r="C1516" s="680">
        <f t="shared" si="185"/>
        <v>0</v>
      </c>
    </row>
    <row r="1517" spans="1:3">
      <c r="A1517" s="679" t="s">
        <v>3989</v>
      </c>
      <c r="B1517" s="684" t="s">
        <v>695</v>
      </c>
      <c r="C1517" s="680">
        <f t="shared" si="185"/>
        <v>0</v>
      </c>
    </row>
    <row r="1518" spans="1:3" ht="27.6">
      <c r="A1518" s="681" t="s">
        <v>3990</v>
      </c>
      <c r="B1518" s="685" t="s">
        <v>3918</v>
      </c>
      <c r="C1518" s="682">
        <f>'C. OBJETO DEL GASTO'!AG587</f>
        <v>0</v>
      </c>
    </row>
    <row r="1519" spans="1:3">
      <c r="A1519" s="700" t="s">
        <v>2285</v>
      </c>
      <c r="B1519" s="701" t="s">
        <v>1</v>
      </c>
      <c r="C1519" s="702">
        <f>C1520</f>
        <v>2347811.4852800001</v>
      </c>
    </row>
    <row r="1520" spans="1:3">
      <c r="A1520" s="679" t="s">
        <v>2286</v>
      </c>
      <c r="B1520" s="684" t="s">
        <v>2287</v>
      </c>
      <c r="C1520" s="680">
        <f>C1521</f>
        <v>2347811.4852800001</v>
      </c>
    </row>
    <row r="1521" spans="1:3">
      <c r="A1521" s="679" t="s">
        <v>2288</v>
      </c>
      <c r="B1521" s="684" t="s">
        <v>1499</v>
      </c>
      <c r="C1521" s="680">
        <f>C1522</f>
        <v>2347811.4852800001</v>
      </c>
    </row>
    <row r="1522" spans="1:3">
      <c r="A1522" s="703" t="s">
        <v>2289</v>
      </c>
      <c r="B1522" s="697" t="s">
        <v>807</v>
      </c>
      <c r="C1522" s="692">
        <f>C1523+C1530+C1537+C1544+C1551+C1558+C1565+C1572</f>
        <v>2347811.4852800001</v>
      </c>
    </row>
    <row r="1523" spans="1:3">
      <c r="A1523" s="679" t="s">
        <v>2291</v>
      </c>
      <c r="B1523" s="684" t="s">
        <v>2133</v>
      </c>
      <c r="C1523" s="680">
        <f t="shared" ref="C1523:C1528" si="186">C1524</f>
        <v>1440000</v>
      </c>
    </row>
    <row r="1524" spans="1:3">
      <c r="A1524" s="679" t="s">
        <v>2292</v>
      </c>
      <c r="B1524" s="684" t="s">
        <v>1501</v>
      </c>
      <c r="C1524" s="680">
        <f t="shared" si="186"/>
        <v>1440000</v>
      </c>
    </row>
    <row r="1525" spans="1:3">
      <c r="A1525" s="679" t="s">
        <v>2293</v>
      </c>
      <c r="B1525" s="684" t="s">
        <v>1502</v>
      </c>
      <c r="C1525" s="680">
        <f t="shared" si="186"/>
        <v>1440000</v>
      </c>
    </row>
    <row r="1526" spans="1:3">
      <c r="A1526" s="679" t="s">
        <v>3098</v>
      </c>
      <c r="B1526" s="684" t="s">
        <v>2929</v>
      </c>
      <c r="C1526" s="680">
        <f t="shared" si="186"/>
        <v>1440000</v>
      </c>
    </row>
    <row r="1527" spans="1:3" ht="27.6">
      <c r="A1527" s="679" t="s">
        <v>3099</v>
      </c>
      <c r="B1527" s="684" t="s">
        <v>2290</v>
      </c>
      <c r="C1527" s="680">
        <f t="shared" si="186"/>
        <v>1440000</v>
      </c>
    </row>
    <row r="1528" spans="1:3">
      <c r="A1528" s="679" t="s">
        <v>3100</v>
      </c>
      <c r="B1528" s="684" t="s">
        <v>807</v>
      </c>
      <c r="C1528" s="680">
        <f t="shared" si="186"/>
        <v>1440000</v>
      </c>
    </row>
    <row r="1529" spans="1:3">
      <c r="A1529" s="681" t="s">
        <v>3101</v>
      </c>
      <c r="B1529" s="685" t="s">
        <v>2133</v>
      </c>
      <c r="C1529" s="682">
        <f>'C. OBJETO DEL GASTO'!J17</f>
        <v>1440000</v>
      </c>
    </row>
    <row r="1530" spans="1:3">
      <c r="A1530" s="679" t="s">
        <v>2294</v>
      </c>
      <c r="B1530" s="684" t="s">
        <v>1506</v>
      </c>
      <c r="C1530" s="680">
        <f t="shared" ref="C1530:C1535" si="187">C1531</f>
        <v>30000</v>
      </c>
    </row>
    <row r="1531" spans="1:3">
      <c r="A1531" s="679" t="s">
        <v>2295</v>
      </c>
      <c r="B1531" s="684" t="s">
        <v>1501</v>
      </c>
      <c r="C1531" s="680">
        <f t="shared" si="187"/>
        <v>30000</v>
      </c>
    </row>
    <row r="1532" spans="1:3">
      <c r="A1532" s="679" t="s">
        <v>2296</v>
      </c>
      <c r="B1532" s="684" t="s">
        <v>1502</v>
      </c>
      <c r="C1532" s="680">
        <f t="shared" si="187"/>
        <v>30000</v>
      </c>
    </row>
    <row r="1533" spans="1:3">
      <c r="A1533" s="679" t="s">
        <v>3102</v>
      </c>
      <c r="B1533" s="684" t="s">
        <v>2929</v>
      </c>
      <c r="C1533" s="680">
        <f t="shared" si="187"/>
        <v>30000</v>
      </c>
    </row>
    <row r="1534" spans="1:3">
      <c r="A1534" s="679" t="s">
        <v>3103</v>
      </c>
      <c r="B1534" s="684" t="s">
        <v>2297</v>
      </c>
      <c r="C1534" s="680">
        <f t="shared" si="187"/>
        <v>30000</v>
      </c>
    </row>
    <row r="1535" spans="1:3">
      <c r="A1535" s="679" t="s">
        <v>3104</v>
      </c>
      <c r="B1535" s="684" t="s">
        <v>807</v>
      </c>
      <c r="C1535" s="680">
        <f t="shared" si="187"/>
        <v>30000</v>
      </c>
    </row>
    <row r="1536" spans="1:3">
      <c r="A1536" s="681" t="s">
        <v>3105</v>
      </c>
      <c r="B1536" s="685" t="s">
        <v>1507</v>
      </c>
      <c r="C1536" s="682">
        <f>'C. OBJETO DEL GASTO'!J34</f>
        <v>30000</v>
      </c>
    </row>
    <row r="1537" spans="1:3">
      <c r="A1537" s="679" t="s">
        <v>2298</v>
      </c>
      <c r="B1537" s="684" t="s">
        <v>1508</v>
      </c>
      <c r="C1537" s="680">
        <f t="shared" ref="C1537:C1542" si="188">C1538</f>
        <v>120000</v>
      </c>
    </row>
    <row r="1538" spans="1:3">
      <c r="A1538" s="679" t="s">
        <v>2299</v>
      </c>
      <c r="B1538" s="684" t="s">
        <v>1501</v>
      </c>
      <c r="C1538" s="680">
        <f t="shared" si="188"/>
        <v>120000</v>
      </c>
    </row>
    <row r="1539" spans="1:3">
      <c r="A1539" s="679" t="s">
        <v>2300</v>
      </c>
      <c r="B1539" s="684" t="s">
        <v>1502</v>
      </c>
      <c r="C1539" s="680">
        <f t="shared" si="188"/>
        <v>120000</v>
      </c>
    </row>
    <row r="1540" spans="1:3">
      <c r="A1540" s="679" t="s">
        <v>3106</v>
      </c>
      <c r="B1540" s="684" t="s">
        <v>2929</v>
      </c>
      <c r="C1540" s="680">
        <f t="shared" si="188"/>
        <v>120000</v>
      </c>
    </row>
    <row r="1541" spans="1:3">
      <c r="A1541" s="679" t="s">
        <v>3107</v>
      </c>
      <c r="B1541" s="684" t="s">
        <v>2297</v>
      </c>
      <c r="C1541" s="680">
        <f t="shared" si="188"/>
        <v>120000</v>
      </c>
    </row>
    <row r="1542" spans="1:3">
      <c r="A1542" s="679" t="s">
        <v>3108</v>
      </c>
      <c r="B1542" s="684" t="s">
        <v>807</v>
      </c>
      <c r="C1542" s="680">
        <f t="shared" si="188"/>
        <v>120000</v>
      </c>
    </row>
    <row r="1543" spans="1:3">
      <c r="A1543" s="681" t="s">
        <v>3109</v>
      </c>
      <c r="B1543" s="685" t="s">
        <v>1509</v>
      </c>
      <c r="C1543" s="682">
        <f>'C. OBJETO DEL GASTO'!J35</f>
        <v>120000</v>
      </c>
    </row>
    <row r="1544" spans="1:3">
      <c r="A1544" s="679" t="s">
        <v>2301</v>
      </c>
      <c r="B1544" s="684" t="s">
        <v>1510</v>
      </c>
      <c r="C1544" s="680">
        <f t="shared" ref="C1544:C1549" si="189">C1545</f>
        <v>635764.32000000007</v>
      </c>
    </row>
    <row r="1545" spans="1:3">
      <c r="A1545" s="679" t="s">
        <v>2302</v>
      </c>
      <c r="B1545" s="684" t="s">
        <v>1501</v>
      </c>
      <c r="C1545" s="680">
        <f t="shared" si="189"/>
        <v>635764.32000000007</v>
      </c>
    </row>
    <row r="1546" spans="1:3">
      <c r="A1546" s="679" t="s">
        <v>2303</v>
      </c>
      <c r="B1546" s="684" t="s">
        <v>1502</v>
      </c>
      <c r="C1546" s="680">
        <f t="shared" si="189"/>
        <v>635764.32000000007</v>
      </c>
    </row>
    <row r="1547" spans="1:3">
      <c r="A1547" s="679" t="s">
        <v>3110</v>
      </c>
      <c r="B1547" s="684" t="s">
        <v>2929</v>
      </c>
      <c r="C1547" s="680">
        <f t="shared" si="189"/>
        <v>635764.32000000007</v>
      </c>
    </row>
    <row r="1548" spans="1:3" ht="27.6">
      <c r="A1548" s="679" t="s">
        <v>3111</v>
      </c>
      <c r="B1548" s="684" t="s">
        <v>2304</v>
      </c>
      <c r="C1548" s="680">
        <f t="shared" si="189"/>
        <v>635764.32000000007</v>
      </c>
    </row>
    <row r="1549" spans="1:3">
      <c r="A1549" s="679" t="s">
        <v>3112</v>
      </c>
      <c r="B1549" s="684" t="s">
        <v>807</v>
      </c>
      <c r="C1549" s="680">
        <f t="shared" si="189"/>
        <v>635764.32000000007</v>
      </c>
    </row>
    <row r="1550" spans="1:3">
      <c r="A1550" s="681" t="s">
        <v>3113</v>
      </c>
      <c r="B1550" s="685" t="s">
        <v>1511</v>
      </c>
      <c r="C1550" s="682">
        <f>'C. OBJETO DEL GASTO'!J41</f>
        <v>635764.32000000007</v>
      </c>
    </row>
    <row r="1551" spans="1:3" ht="27.6">
      <c r="A1551" s="679" t="s">
        <v>3085</v>
      </c>
      <c r="B1551" s="684" t="s">
        <v>3032</v>
      </c>
      <c r="C1551" s="680">
        <f t="shared" ref="C1551:C1556" si="190">C1552</f>
        <v>64547.165280000008</v>
      </c>
    </row>
    <row r="1552" spans="1:3">
      <c r="A1552" s="679" t="s">
        <v>3086</v>
      </c>
      <c r="B1552" s="684" t="s">
        <v>1501</v>
      </c>
      <c r="C1552" s="680">
        <f t="shared" si="190"/>
        <v>64547.165280000008</v>
      </c>
    </row>
    <row r="1553" spans="1:3">
      <c r="A1553" s="679" t="s">
        <v>3087</v>
      </c>
      <c r="B1553" s="684" t="s">
        <v>1502</v>
      </c>
      <c r="C1553" s="680">
        <f t="shared" si="190"/>
        <v>64547.165280000008</v>
      </c>
    </row>
    <row r="1554" spans="1:3">
      <c r="A1554" s="679" t="s">
        <v>3088</v>
      </c>
      <c r="B1554" s="684" t="s">
        <v>2929</v>
      </c>
      <c r="C1554" s="680">
        <f t="shared" si="190"/>
        <v>64547.165280000008</v>
      </c>
    </row>
    <row r="1555" spans="1:3" ht="27.6">
      <c r="A1555" s="689" t="s">
        <v>3089</v>
      </c>
      <c r="B1555" s="684" t="s">
        <v>2290</v>
      </c>
      <c r="C1555" s="680">
        <f t="shared" si="190"/>
        <v>64547.165280000008</v>
      </c>
    </row>
    <row r="1556" spans="1:3">
      <c r="A1556" s="679" t="s">
        <v>3091</v>
      </c>
      <c r="B1556" s="684" t="s">
        <v>807</v>
      </c>
      <c r="C1556" s="680">
        <f t="shared" si="190"/>
        <v>64547.165280000008</v>
      </c>
    </row>
    <row r="1557" spans="1:3">
      <c r="A1557" s="681" t="s">
        <v>3090</v>
      </c>
      <c r="B1557" s="685" t="s">
        <v>90</v>
      </c>
      <c r="C1557" s="682">
        <f>'C. OBJETO DEL GASTO'!J100</f>
        <v>64547.165280000008</v>
      </c>
    </row>
    <row r="1558" spans="1:3">
      <c r="A1558" s="687" t="s">
        <v>3092</v>
      </c>
      <c r="B1558" s="687" t="s">
        <v>1608</v>
      </c>
      <c r="C1558" s="680">
        <f t="shared" ref="C1558:C1563" si="191">C1559</f>
        <v>5000</v>
      </c>
    </row>
    <row r="1559" spans="1:3">
      <c r="A1559" s="687" t="s">
        <v>3093</v>
      </c>
      <c r="B1559" s="687" t="s">
        <v>1501</v>
      </c>
      <c r="C1559" s="680">
        <f t="shared" si="191"/>
        <v>5000</v>
      </c>
    </row>
    <row r="1560" spans="1:3">
      <c r="A1560" s="687" t="s">
        <v>3094</v>
      </c>
      <c r="B1560" s="687" t="s">
        <v>1513</v>
      </c>
      <c r="C1560" s="680">
        <f t="shared" si="191"/>
        <v>5000</v>
      </c>
    </row>
    <row r="1561" spans="1:3">
      <c r="A1561" s="687" t="s">
        <v>3114</v>
      </c>
      <c r="B1561" s="687" t="s">
        <v>2929</v>
      </c>
      <c r="C1561" s="680">
        <f t="shared" si="191"/>
        <v>5000</v>
      </c>
    </row>
    <row r="1562" spans="1:3" ht="27.6">
      <c r="A1562" s="687" t="s">
        <v>3115</v>
      </c>
      <c r="B1562" s="684" t="s">
        <v>2290</v>
      </c>
      <c r="C1562" s="680">
        <f t="shared" si="191"/>
        <v>5000</v>
      </c>
    </row>
    <row r="1563" spans="1:3">
      <c r="A1563" s="687" t="s">
        <v>3116</v>
      </c>
      <c r="B1563" s="687" t="s">
        <v>807</v>
      </c>
      <c r="C1563" s="680">
        <f t="shared" si="191"/>
        <v>5000</v>
      </c>
    </row>
    <row r="1564" spans="1:3">
      <c r="A1564" s="688" t="s">
        <v>3117</v>
      </c>
      <c r="B1564" s="688" t="s">
        <v>1608</v>
      </c>
      <c r="C1564" s="682">
        <f>'C. OBJETO DEL GASTO'!J105</f>
        <v>5000</v>
      </c>
    </row>
    <row r="1565" spans="1:3" ht="27.6">
      <c r="A1565" s="687" t="s">
        <v>3095</v>
      </c>
      <c r="B1565" s="687" t="s">
        <v>1560</v>
      </c>
      <c r="C1565" s="680">
        <f t="shared" ref="C1565:C1570" si="192">C1566</f>
        <v>2500</v>
      </c>
    </row>
    <row r="1566" spans="1:3">
      <c r="A1566" s="687" t="s">
        <v>3096</v>
      </c>
      <c r="B1566" s="687" t="s">
        <v>1501</v>
      </c>
      <c r="C1566" s="680">
        <f t="shared" si="192"/>
        <v>2500</v>
      </c>
    </row>
    <row r="1567" spans="1:3">
      <c r="A1567" s="687" t="s">
        <v>3097</v>
      </c>
      <c r="B1567" s="687" t="s">
        <v>1513</v>
      </c>
      <c r="C1567" s="680">
        <f t="shared" si="192"/>
        <v>2500</v>
      </c>
    </row>
    <row r="1568" spans="1:3">
      <c r="A1568" s="687" t="s">
        <v>3118</v>
      </c>
      <c r="B1568" s="687" t="s">
        <v>2929</v>
      </c>
      <c r="C1568" s="680">
        <f t="shared" si="192"/>
        <v>2500</v>
      </c>
    </row>
    <row r="1569" spans="1:3" ht="27.6">
      <c r="A1569" s="687" t="s">
        <v>3119</v>
      </c>
      <c r="B1569" s="684" t="s">
        <v>2290</v>
      </c>
      <c r="C1569" s="680">
        <f t="shared" si="192"/>
        <v>2500</v>
      </c>
    </row>
    <row r="1570" spans="1:3">
      <c r="A1570" s="687" t="s">
        <v>3120</v>
      </c>
      <c r="B1570" s="687" t="s">
        <v>807</v>
      </c>
      <c r="C1570" s="680">
        <f t="shared" si="192"/>
        <v>2500</v>
      </c>
    </row>
    <row r="1571" spans="1:3" ht="27.6">
      <c r="A1571" s="688" t="s">
        <v>3120</v>
      </c>
      <c r="B1571" s="688" t="s">
        <v>1560</v>
      </c>
      <c r="C1571" s="682">
        <f>'C. OBJETO DEL GASTO'!J115</f>
        <v>2500</v>
      </c>
    </row>
    <row r="1572" spans="1:3">
      <c r="A1572" s="679" t="s">
        <v>2305</v>
      </c>
      <c r="B1572" s="684" t="s">
        <v>2274</v>
      </c>
      <c r="C1572" s="680">
        <f t="shared" ref="C1572:C1577" si="193">C1573</f>
        <v>50000</v>
      </c>
    </row>
    <row r="1573" spans="1:3">
      <c r="A1573" s="679" t="s">
        <v>2306</v>
      </c>
      <c r="B1573" s="684" t="s">
        <v>1501</v>
      </c>
      <c r="C1573" s="680">
        <f t="shared" si="193"/>
        <v>50000</v>
      </c>
    </row>
    <row r="1574" spans="1:3">
      <c r="A1574" s="679" t="s">
        <v>2307</v>
      </c>
      <c r="B1574" s="684" t="s">
        <v>1513</v>
      </c>
      <c r="C1574" s="680">
        <f t="shared" si="193"/>
        <v>50000</v>
      </c>
    </row>
    <row r="1575" spans="1:3">
      <c r="A1575" s="679" t="s">
        <v>3121</v>
      </c>
      <c r="B1575" s="684" t="s">
        <v>2929</v>
      </c>
      <c r="C1575" s="680">
        <f t="shared" si="193"/>
        <v>50000</v>
      </c>
    </row>
    <row r="1576" spans="1:3" ht="27.6">
      <c r="A1576" s="679" t="s">
        <v>3122</v>
      </c>
      <c r="B1576" s="684" t="s">
        <v>2290</v>
      </c>
      <c r="C1576" s="680">
        <f t="shared" si="193"/>
        <v>50000</v>
      </c>
    </row>
    <row r="1577" spans="1:3">
      <c r="A1577" s="679" t="s">
        <v>3123</v>
      </c>
      <c r="B1577" s="684" t="s">
        <v>807</v>
      </c>
      <c r="C1577" s="680">
        <f t="shared" si="193"/>
        <v>50000</v>
      </c>
    </row>
    <row r="1578" spans="1:3">
      <c r="A1578" s="681" t="s">
        <v>3124</v>
      </c>
      <c r="B1578" s="685" t="s">
        <v>2277</v>
      </c>
      <c r="C1578" s="682">
        <f>'C. OBJETO DEL GASTO'!J432</f>
        <v>50000</v>
      </c>
    </row>
    <row r="1579" spans="1:3">
      <c r="A1579" s="700" t="s">
        <v>2308</v>
      </c>
      <c r="B1579" s="701" t="s">
        <v>962</v>
      </c>
      <c r="C1579" s="702">
        <f>C1580</f>
        <v>648547.85024000006</v>
      </c>
    </row>
    <row r="1580" spans="1:3">
      <c r="A1580" s="679" t="s">
        <v>2309</v>
      </c>
      <c r="B1580" s="684" t="s">
        <v>1573</v>
      </c>
      <c r="C1580" s="680">
        <f>C1581</f>
        <v>648547.85024000006</v>
      </c>
    </row>
    <row r="1581" spans="1:3">
      <c r="A1581" s="679" t="s">
        <v>2310</v>
      </c>
      <c r="B1581" s="684" t="s">
        <v>1499</v>
      </c>
      <c r="C1581" s="680">
        <f>C1582</f>
        <v>648547.85024000006</v>
      </c>
    </row>
    <row r="1582" spans="1:3">
      <c r="A1582" s="703" t="s">
        <v>2311</v>
      </c>
      <c r="B1582" s="697" t="s">
        <v>807</v>
      </c>
      <c r="C1582" s="692">
        <f>C1583+C1590+C1597+C1604+C1611+C1618+C1625+C1633+C1640</f>
        <v>648547.85024000006</v>
      </c>
    </row>
    <row r="1583" spans="1:3">
      <c r="A1583" s="679" t="s">
        <v>2313</v>
      </c>
      <c r="B1583" s="684" t="s">
        <v>1505</v>
      </c>
      <c r="C1583" s="680">
        <f t="shared" ref="C1583:C1588" si="194">C1584</f>
        <v>350400</v>
      </c>
    </row>
    <row r="1584" spans="1:3">
      <c r="A1584" s="679" t="s">
        <v>2314</v>
      </c>
      <c r="B1584" s="684" t="s">
        <v>1501</v>
      </c>
      <c r="C1584" s="680">
        <f t="shared" si="194"/>
        <v>350400</v>
      </c>
    </row>
    <row r="1585" spans="1:3">
      <c r="A1585" s="679" t="s">
        <v>2315</v>
      </c>
      <c r="B1585" s="684" t="s">
        <v>1502</v>
      </c>
      <c r="C1585" s="680">
        <f t="shared" si="194"/>
        <v>350400</v>
      </c>
    </row>
    <row r="1586" spans="1:3">
      <c r="A1586" s="679" t="s">
        <v>2316</v>
      </c>
      <c r="B1586" s="684" t="s">
        <v>1503</v>
      </c>
      <c r="C1586" s="680">
        <f t="shared" si="194"/>
        <v>350400</v>
      </c>
    </row>
    <row r="1587" spans="1:3">
      <c r="A1587" s="679" t="s">
        <v>2317</v>
      </c>
      <c r="B1587" s="684" t="s">
        <v>2318</v>
      </c>
      <c r="C1587" s="680">
        <f t="shared" si="194"/>
        <v>350400</v>
      </c>
    </row>
    <row r="1588" spans="1:3">
      <c r="A1588" s="679" t="s">
        <v>2319</v>
      </c>
      <c r="B1588" s="684" t="s">
        <v>807</v>
      </c>
      <c r="C1588" s="680">
        <f t="shared" si="194"/>
        <v>350400</v>
      </c>
    </row>
    <row r="1589" spans="1:3">
      <c r="A1589" s="681" t="s">
        <v>2320</v>
      </c>
      <c r="B1589" s="685" t="s">
        <v>1505</v>
      </c>
      <c r="C1589" s="682">
        <f>'C. OBJETO DEL GASTO'!Q17</f>
        <v>350400</v>
      </c>
    </row>
    <row r="1590" spans="1:3">
      <c r="A1590" s="679" t="s">
        <v>2321</v>
      </c>
      <c r="B1590" s="684" t="s">
        <v>1506</v>
      </c>
      <c r="C1590" s="680">
        <f t="shared" ref="C1590:C1595" si="195">C1591</f>
        <v>7300</v>
      </c>
    </row>
    <row r="1591" spans="1:3">
      <c r="A1591" s="679" t="s">
        <v>2322</v>
      </c>
      <c r="B1591" s="684" t="s">
        <v>1501</v>
      </c>
      <c r="C1591" s="680">
        <f t="shared" si="195"/>
        <v>7300</v>
      </c>
    </row>
    <row r="1592" spans="1:3">
      <c r="A1592" s="679" t="s">
        <v>2323</v>
      </c>
      <c r="B1592" s="684" t="s">
        <v>1502</v>
      </c>
      <c r="C1592" s="680">
        <f t="shared" si="195"/>
        <v>7300</v>
      </c>
    </row>
    <row r="1593" spans="1:3">
      <c r="A1593" s="679" t="s">
        <v>2324</v>
      </c>
      <c r="B1593" s="684" t="s">
        <v>1503</v>
      </c>
      <c r="C1593" s="680">
        <f t="shared" si="195"/>
        <v>7300</v>
      </c>
    </row>
    <row r="1594" spans="1:3">
      <c r="A1594" s="679" t="s">
        <v>2325</v>
      </c>
      <c r="B1594" s="684" t="s">
        <v>2326</v>
      </c>
      <c r="C1594" s="680">
        <f t="shared" si="195"/>
        <v>7300</v>
      </c>
    </row>
    <row r="1595" spans="1:3">
      <c r="A1595" s="679" t="s">
        <v>2327</v>
      </c>
      <c r="B1595" s="684" t="s">
        <v>807</v>
      </c>
      <c r="C1595" s="680">
        <f t="shared" si="195"/>
        <v>7300</v>
      </c>
    </row>
    <row r="1596" spans="1:3">
      <c r="A1596" s="681" t="s">
        <v>2328</v>
      </c>
      <c r="B1596" s="685" t="s">
        <v>1507</v>
      </c>
      <c r="C1596" s="682">
        <f>'C. OBJETO DEL GASTO'!Q34</f>
        <v>7300</v>
      </c>
    </row>
    <row r="1597" spans="1:3">
      <c r="A1597" s="679" t="s">
        <v>2329</v>
      </c>
      <c r="B1597" s="684" t="s">
        <v>1508</v>
      </c>
      <c r="C1597" s="680">
        <f t="shared" ref="C1597:C1602" si="196">C1598</f>
        <v>29200</v>
      </c>
    </row>
    <row r="1598" spans="1:3">
      <c r="A1598" s="679" t="s">
        <v>2330</v>
      </c>
      <c r="B1598" s="684" t="s">
        <v>1501</v>
      </c>
      <c r="C1598" s="680">
        <f t="shared" si="196"/>
        <v>29200</v>
      </c>
    </row>
    <row r="1599" spans="1:3">
      <c r="A1599" s="679" t="s">
        <v>2331</v>
      </c>
      <c r="B1599" s="684" t="s">
        <v>1502</v>
      </c>
      <c r="C1599" s="680">
        <f t="shared" si="196"/>
        <v>29200</v>
      </c>
    </row>
    <row r="1600" spans="1:3">
      <c r="A1600" s="679" t="s">
        <v>2332</v>
      </c>
      <c r="B1600" s="684" t="s">
        <v>1503</v>
      </c>
      <c r="C1600" s="680">
        <f t="shared" si="196"/>
        <v>29200</v>
      </c>
    </row>
    <row r="1601" spans="1:3">
      <c r="A1601" s="679" t="s">
        <v>2333</v>
      </c>
      <c r="B1601" s="684" t="s">
        <v>2312</v>
      </c>
      <c r="C1601" s="680">
        <f t="shared" si="196"/>
        <v>29200</v>
      </c>
    </row>
    <row r="1602" spans="1:3">
      <c r="A1602" s="679" t="s">
        <v>2334</v>
      </c>
      <c r="B1602" s="684" t="s">
        <v>807</v>
      </c>
      <c r="C1602" s="680">
        <f t="shared" si="196"/>
        <v>29200</v>
      </c>
    </row>
    <row r="1603" spans="1:3">
      <c r="A1603" s="681" t="s">
        <v>2335</v>
      </c>
      <c r="B1603" s="685" t="s">
        <v>1509</v>
      </c>
      <c r="C1603" s="682">
        <f>'C. OBJETO DEL GASTO'!Q35</f>
        <v>29200</v>
      </c>
    </row>
    <row r="1604" spans="1:3">
      <c r="A1604" s="679" t="s">
        <v>2336</v>
      </c>
      <c r="B1604" s="684" t="s">
        <v>1510</v>
      </c>
      <c r="C1604" s="680">
        <f t="shared" ref="C1604:C1609" si="197">C1605</f>
        <v>49006.559999999998</v>
      </c>
    </row>
    <row r="1605" spans="1:3">
      <c r="A1605" s="679" t="s">
        <v>2337</v>
      </c>
      <c r="B1605" s="684" t="s">
        <v>1501</v>
      </c>
      <c r="C1605" s="680">
        <f t="shared" si="197"/>
        <v>49006.559999999998</v>
      </c>
    </row>
    <row r="1606" spans="1:3">
      <c r="A1606" s="679" t="s">
        <v>2338</v>
      </c>
      <c r="B1606" s="684" t="s">
        <v>1502</v>
      </c>
      <c r="C1606" s="680">
        <f t="shared" si="197"/>
        <v>49006.559999999998</v>
      </c>
    </row>
    <row r="1607" spans="1:3">
      <c r="A1607" s="679" t="s">
        <v>2600</v>
      </c>
      <c r="B1607" s="684" t="s">
        <v>1503</v>
      </c>
      <c r="C1607" s="680">
        <f t="shared" si="197"/>
        <v>49006.559999999998</v>
      </c>
    </row>
    <row r="1608" spans="1:3">
      <c r="A1608" s="679" t="s">
        <v>2339</v>
      </c>
      <c r="B1608" s="684" t="s">
        <v>2326</v>
      </c>
      <c r="C1608" s="680">
        <f t="shared" si="197"/>
        <v>49006.559999999998</v>
      </c>
    </row>
    <row r="1609" spans="1:3">
      <c r="A1609" s="679" t="s">
        <v>2340</v>
      </c>
      <c r="B1609" s="684" t="s">
        <v>807</v>
      </c>
      <c r="C1609" s="680">
        <f t="shared" si="197"/>
        <v>49006.559999999998</v>
      </c>
    </row>
    <row r="1610" spans="1:3">
      <c r="A1610" s="681" t="s">
        <v>2341</v>
      </c>
      <c r="B1610" s="685" t="s">
        <v>1511</v>
      </c>
      <c r="C1610" s="682">
        <f>'C. OBJETO DEL GASTO'!Q41</f>
        <v>49006.559999999998</v>
      </c>
    </row>
    <row r="1611" spans="1:3" ht="27.6">
      <c r="A1611" s="679" t="s">
        <v>3493</v>
      </c>
      <c r="B1611" s="684" t="s">
        <v>3032</v>
      </c>
      <c r="C1611" s="680">
        <f t="shared" ref="C1611:C1616" si="198">C1612</f>
        <v>12641.29024</v>
      </c>
    </row>
    <row r="1612" spans="1:3">
      <c r="A1612" s="679" t="s">
        <v>3494</v>
      </c>
      <c r="B1612" s="684" t="s">
        <v>1501</v>
      </c>
      <c r="C1612" s="680">
        <f t="shared" si="198"/>
        <v>12641.29024</v>
      </c>
    </row>
    <row r="1613" spans="1:3">
      <c r="A1613" s="679" t="s">
        <v>3495</v>
      </c>
      <c r="B1613" s="684" t="s">
        <v>1502</v>
      </c>
      <c r="C1613" s="680">
        <f t="shared" si="198"/>
        <v>12641.29024</v>
      </c>
    </row>
    <row r="1614" spans="1:3">
      <c r="A1614" s="679" t="s">
        <v>3496</v>
      </c>
      <c r="B1614" s="684" t="s">
        <v>2929</v>
      </c>
      <c r="C1614" s="680">
        <f t="shared" si="198"/>
        <v>12641.29024</v>
      </c>
    </row>
    <row r="1615" spans="1:3">
      <c r="A1615" s="689" t="s">
        <v>3497</v>
      </c>
      <c r="B1615" s="684" t="s">
        <v>2326</v>
      </c>
      <c r="C1615" s="680">
        <f t="shared" si="198"/>
        <v>12641.29024</v>
      </c>
    </row>
    <row r="1616" spans="1:3">
      <c r="A1616" s="679" t="s">
        <v>3498</v>
      </c>
      <c r="B1616" s="684" t="s">
        <v>807</v>
      </c>
      <c r="C1616" s="680">
        <f t="shared" si="198"/>
        <v>12641.29024</v>
      </c>
    </row>
    <row r="1617" spans="1:3">
      <c r="A1617" s="681" t="s">
        <v>3499</v>
      </c>
      <c r="B1617" s="685" t="s">
        <v>90</v>
      </c>
      <c r="C1617" s="682">
        <f>'C. OBJETO DEL GASTO'!Q100</f>
        <v>12641.29024</v>
      </c>
    </row>
    <row r="1618" spans="1:3">
      <c r="A1618" s="679" t="s">
        <v>2342</v>
      </c>
      <c r="B1618" s="684" t="s">
        <v>1608</v>
      </c>
      <c r="C1618" s="680">
        <f t="shared" ref="C1618:C1623" si="199">C1619</f>
        <v>15000</v>
      </c>
    </row>
    <row r="1619" spans="1:3">
      <c r="A1619" s="679" t="s">
        <v>2343</v>
      </c>
      <c r="B1619" s="684" t="s">
        <v>1501</v>
      </c>
      <c r="C1619" s="680">
        <f t="shared" si="199"/>
        <v>15000</v>
      </c>
    </row>
    <row r="1620" spans="1:3">
      <c r="A1620" s="679" t="s">
        <v>2344</v>
      </c>
      <c r="B1620" s="684" t="s">
        <v>1513</v>
      </c>
      <c r="C1620" s="680">
        <f t="shared" si="199"/>
        <v>15000</v>
      </c>
    </row>
    <row r="1621" spans="1:3">
      <c r="A1621" s="679" t="s">
        <v>2345</v>
      </c>
      <c r="B1621" s="684" t="s">
        <v>1503</v>
      </c>
      <c r="C1621" s="680">
        <f t="shared" si="199"/>
        <v>15000</v>
      </c>
    </row>
    <row r="1622" spans="1:3">
      <c r="A1622" s="679" t="s">
        <v>2346</v>
      </c>
      <c r="B1622" s="684" t="s">
        <v>2318</v>
      </c>
      <c r="C1622" s="680">
        <f t="shared" si="199"/>
        <v>15000</v>
      </c>
    </row>
    <row r="1623" spans="1:3">
      <c r="A1623" s="679" t="s">
        <v>2347</v>
      </c>
      <c r="B1623" s="684" t="s">
        <v>807</v>
      </c>
      <c r="C1623" s="680">
        <f t="shared" si="199"/>
        <v>15000</v>
      </c>
    </row>
    <row r="1624" spans="1:3">
      <c r="A1624" s="681" t="s">
        <v>2348</v>
      </c>
      <c r="B1624" s="685" t="s">
        <v>1608</v>
      </c>
      <c r="C1624" s="682">
        <f>'C. OBJETO DEL GASTO'!Q105</f>
        <v>15000</v>
      </c>
    </row>
    <row r="1625" spans="1:3">
      <c r="A1625" s="679" t="s">
        <v>2349</v>
      </c>
      <c r="B1625" s="684" t="s">
        <v>2218</v>
      </c>
      <c r="C1625" s="680">
        <f t="shared" ref="C1625:C1631" si="200">C1626</f>
        <v>150000</v>
      </c>
    </row>
    <row r="1626" spans="1:3">
      <c r="A1626" s="679" t="s">
        <v>2350</v>
      </c>
      <c r="B1626" s="684" t="s">
        <v>1501</v>
      </c>
      <c r="C1626" s="680">
        <f t="shared" si="200"/>
        <v>150000</v>
      </c>
    </row>
    <row r="1627" spans="1:3">
      <c r="A1627" s="679" t="s">
        <v>2351</v>
      </c>
      <c r="B1627" s="684" t="s">
        <v>1513</v>
      </c>
      <c r="C1627" s="680">
        <f t="shared" si="200"/>
        <v>150000</v>
      </c>
    </row>
    <row r="1628" spans="1:3">
      <c r="A1628" s="679" t="s">
        <v>2352</v>
      </c>
      <c r="B1628" s="684" t="s">
        <v>1503</v>
      </c>
      <c r="C1628" s="680">
        <f t="shared" si="200"/>
        <v>150000</v>
      </c>
    </row>
    <row r="1629" spans="1:3">
      <c r="A1629" s="679" t="s">
        <v>2353</v>
      </c>
      <c r="B1629" s="684" t="s">
        <v>2326</v>
      </c>
      <c r="C1629" s="680">
        <f t="shared" si="200"/>
        <v>150000</v>
      </c>
    </row>
    <row r="1630" spans="1:3">
      <c r="A1630" s="679" t="s">
        <v>2354</v>
      </c>
      <c r="B1630" s="684" t="s">
        <v>807</v>
      </c>
      <c r="C1630" s="680">
        <f t="shared" si="200"/>
        <v>150000</v>
      </c>
    </row>
    <row r="1631" spans="1:3">
      <c r="A1631" s="679" t="s">
        <v>2355</v>
      </c>
      <c r="B1631" s="684" t="s">
        <v>2218</v>
      </c>
      <c r="C1631" s="680">
        <f t="shared" si="200"/>
        <v>150000</v>
      </c>
    </row>
    <row r="1632" spans="1:3">
      <c r="A1632" s="681" t="s">
        <v>2356</v>
      </c>
      <c r="B1632" s="685" t="s">
        <v>2357</v>
      </c>
      <c r="C1632" s="682">
        <f>'C. OBJETO DEL GASTO'!Q107</f>
        <v>150000</v>
      </c>
    </row>
    <row r="1633" spans="1:3" ht="27.6">
      <c r="A1633" s="687" t="s">
        <v>3500</v>
      </c>
      <c r="B1633" s="687" t="s">
        <v>1560</v>
      </c>
      <c r="C1633" s="680">
        <f t="shared" ref="C1633:C1638" si="201">C1634</f>
        <v>15000</v>
      </c>
    </row>
    <row r="1634" spans="1:3">
      <c r="A1634" s="687" t="s">
        <v>3501</v>
      </c>
      <c r="B1634" s="687" t="s">
        <v>1501</v>
      </c>
      <c r="C1634" s="680">
        <f t="shared" si="201"/>
        <v>15000</v>
      </c>
    </row>
    <row r="1635" spans="1:3">
      <c r="A1635" s="687" t="s">
        <v>3502</v>
      </c>
      <c r="B1635" s="687" t="s">
        <v>1513</v>
      </c>
      <c r="C1635" s="680">
        <f t="shared" si="201"/>
        <v>15000</v>
      </c>
    </row>
    <row r="1636" spans="1:3">
      <c r="A1636" s="687" t="s">
        <v>3503</v>
      </c>
      <c r="B1636" s="687" t="s">
        <v>1503</v>
      </c>
      <c r="C1636" s="680">
        <f t="shared" si="201"/>
        <v>15000</v>
      </c>
    </row>
    <row r="1637" spans="1:3">
      <c r="A1637" s="687" t="s">
        <v>3508</v>
      </c>
      <c r="B1637" s="684" t="s">
        <v>2326</v>
      </c>
      <c r="C1637" s="680">
        <f t="shared" si="201"/>
        <v>15000</v>
      </c>
    </row>
    <row r="1638" spans="1:3">
      <c r="A1638" s="687" t="s">
        <v>3509</v>
      </c>
      <c r="B1638" s="687" t="s">
        <v>807</v>
      </c>
      <c r="C1638" s="680">
        <f t="shared" si="201"/>
        <v>15000</v>
      </c>
    </row>
    <row r="1639" spans="1:3">
      <c r="A1639" s="688" t="s">
        <v>3510</v>
      </c>
      <c r="B1639" s="688" t="s">
        <v>1564</v>
      </c>
      <c r="C1639" s="682">
        <f>'C. OBJETO DEL GASTO'!Q115</f>
        <v>15000</v>
      </c>
    </row>
    <row r="1640" spans="1:3" ht="27.6">
      <c r="A1640" s="687" t="s">
        <v>3504</v>
      </c>
      <c r="B1640" s="687" t="s">
        <v>1659</v>
      </c>
      <c r="C1640" s="680">
        <f t="shared" ref="C1640:C1645" si="202">C1641</f>
        <v>20000</v>
      </c>
    </row>
    <row r="1641" spans="1:3">
      <c r="A1641" s="687" t="s">
        <v>3505</v>
      </c>
      <c r="B1641" s="687" t="s">
        <v>1501</v>
      </c>
      <c r="C1641" s="680">
        <f t="shared" si="202"/>
        <v>20000</v>
      </c>
    </row>
    <row r="1642" spans="1:3">
      <c r="A1642" s="687" t="s">
        <v>3506</v>
      </c>
      <c r="B1642" s="687" t="s">
        <v>1513</v>
      </c>
      <c r="C1642" s="680">
        <f t="shared" si="202"/>
        <v>20000</v>
      </c>
    </row>
    <row r="1643" spans="1:3">
      <c r="A1643" s="687" t="s">
        <v>3507</v>
      </c>
      <c r="B1643" s="687" t="s">
        <v>1503</v>
      </c>
      <c r="C1643" s="680">
        <f t="shared" si="202"/>
        <v>20000</v>
      </c>
    </row>
    <row r="1644" spans="1:3">
      <c r="A1644" s="687" t="s">
        <v>3511</v>
      </c>
      <c r="B1644" s="684" t="s">
        <v>2326</v>
      </c>
      <c r="C1644" s="680">
        <f t="shared" si="202"/>
        <v>20000</v>
      </c>
    </row>
    <row r="1645" spans="1:3">
      <c r="A1645" s="687" t="s">
        <v>3512</v>
      </c>
      <c r="B1645" s="687" t="s">
        <v>807</v>
      </c>
      <c r="C1645" s="680">
        <f t="shared" si="202"/>
        <v>20000</v>
      </c>
    </row>
    <row r="1646" spans="1:3" ht="27.6">
      <c r="A1646" s="688" t="s">
        <v>3513</v>
      </c>
      <c r="B1646" s="688" t="s">
        <v>1659</v>
      </c>
      <c r="C1646" s="682">
        <f>'C. OBJETO DEL GASTO'!Q406</f>
        <v>20000</v>
      </c>
    </row>
    <row r="1647" spans="1:3">
      <c r="A1647" s="700" t="s">
        <v>2358</v>
      </c>
      <c r="B1647" s="701" t="s">
        <v>2359</v>
      </c>
      <c r="C1647" s="702">
        <f>C1648</f>
        <v>301616.75024000002</v>
      </c>
    </row>
    <row r="1648" spans="1:3">
      <c r="A1648" s="679" t="s">
        <v>2360</v>
      </c>
      <c r="B1648" s="684" t="s">
        <v>2361</v>
      </c>
      <c r="C1648" s="680">
        <f>C1649</f>
        <v>301616.75024000002</v>
      </c>
    </row>
    <row r="1649" spans="1:3">
      <c r="A1649" s="679" t="s">
        <v>2362</v>
      </c>
      <c r="B1649" s="684" t="s">
        <v>1499</v>
      </c>
      <c r="C1649" s="680">
        <f>C1650</f>
        <v>301616.75024000002</v>
      </c>
    </row>
    <row r="1650" spans="1:3">
      <c r="A1650" s="703" t="s">
        <v>2363</v>
      </c>
      <c r="B1650" s="697" t="s">
        <v>807</v>
      </c>
      <c r="C1650" s="692">
        <f>C1651+C1658+C1665+C1672+C1679+C1686+C1693</f>
        <v>301616.75024000002</v>
      </c>
    </row>
    <row r="1651" spans="1:3">
      <c r="A1651" s="679" t="s">
        <v>2365</v>
      </c>
      <c r="B1651" s="684" t="s">
        <v>1505</v>
      </c>
      <c r="C1651" s="680">
        <f t="shared" ref="C1651:C1656" si="203">C1652</f>
        <v>240000</v>
      </c>
    </row>
    <row r="1652" spans="1:3">
      <c r="A1652" s="679" t="s">
        <v>2366</v>
      </c>
      <c r="B1652" s="684" t="s">
        <v>1501</v>
      </c>
      <c r="C1652" s="680">
        <f t="shared" si="203"/>
        <v>240000</v>
      </c>
    </row>
    <row r="1653" spans="1:3">
      <c r="A1653" s="679" t="s">
        <v>2367</v>
      </c>
      <c r="B1653" s="684" t="s">
        <v>1502</v>
      </c>
      <c r="C1653" s="680">
        <f t="shared" si="203"/>
        <v>240000</v>
      </c>
    </row>
    <row r="1654" spans="1:3">
      <c r="A1654" s="679" t="s">
        <v>2368</v>
      </c>
      <c r="B1654" s="684" t="s">
        <v>1503</v>
      </c>
      <c r="C1654" s="680">
        <f t="shared" si="203"/>
        <v>240000</v>
      </c>
    </row>
    <row r="1655" spans="1:3">
      <c r="A1655" s="679" t="s">
        <v>2369</v>
      </c>
      <c r="B1655" s="684" t="s">
        <v>2370</v>
      </c>
      <c r="C1655" s="680">
        <f t="shared" si="203"/>
        <v>240000</v>
      </c>
    </row>
    <row r="1656" spans="1:3">
      <c r="A1656" s="679" t="s">
        <v>2371</v>
      </c>
      <c r="B1656" s="684" t="s">
        <v>807</v>
      </c>
      <c r="C1656" s="680">
        <f t="shared" si="203"/>
        <v>240000</v>
      </c>
    </row>
    <row r="1657" spans="1:3">
      <c r="A1657" s="681" t="s">
        <v>2372</v>
      </c>
      <c r="B1657" s="685" t="s">
        <v>1505</v>
      </c>
      <c r="C1657" s="682">
        <f>'C. OBJETO DEL GASTO'!U17</f>
        <v>240000</v>
      </c>
    </row>
    <row r="1658" spans="1:3">
      <c r="A1658" s="679" t="s">
        <v>2373</v>
      </c>
      <c r="B1658" s="684" t="s">
        <v>1506</v>
      </c>
      <c r="C1658" s="680">
        <f t="shared" ref="C1658:C1663" si="204">C1659</f>
        <v>5000</v>
      </c>
    </row>
    <row r="1659" spans="1:3">
      <c r="A1659" s="679" t="s">
        <v>2374</v>
      </c>
      <c r="B1659" s="684" t="s">
        <v>1501</v>
      </c>
      <c r="C1659" s="680">
        <f t="shared" si="204"/>
        <v>5000</v>
      </c>
    </row>
    <row r="1660" spans="1:3">
      <c r="A1660" s="679" t="s">
        <v>2375</v>
      </c>
      <c r="B1660" s="684" t="s">
        <v>1502</v>
      </c>
      <c r="C1660" s="680">
        <f t="shared" si="204"/>
        <v>5000</v>
      </c>
    </row>
    <row r="1661" spans="1:3">
      <c r="A1661" s="679" t="s">
        <v>2376</v>
      </c>
      <c r="B1661" s="684" t="s">
        <v>1503</v>
      </c>
      <c r="C1661" s="680">
        <f t="shared" si="204"/>
        <v>5000</v>
      </c>
    </row>
    <row r="1662" spans="1:3">
      <c r="A1662" s="679" t="s">
        <v>2377</v>
      </c>
      <c r="B1662" s="684" t="s">
        <v>2378</v>
      </c>
      <c r="C1662" s="680">
        <f t="shared" si="204"/>
        <v>5000</v>
      </c>
    </row>
    <row r="1663" spans="1:3">
      <c r="A1663" s="679" t="s">
        <v>2379</v>
      </c>
      <c r="B1663" s="684" t="s">
        <v>807</v>
      </c>
      <c r="C1663" s="680">
        <f t="shared" si="204"/>
        <v>5000</v>
      </c>
    </row>
    <row r="1664" spans="1:3">
      <c r="A1664" s="681" t="s">
        <v>2380</v>
      </c>
      <c r="B1664" s="685" t="s">
        <v>1507</v>
      </c>
      <c r="C1664" s="682">
        <f>'C. OBJETO DEL GASTO'!U34</f>
        <v>5000</v>
      </c>
    </row>
    <row r="1665" spans="1:3">
      <c r="A1665" s="679" t="s">
        <v>2381</v>
      </c>
      <c r="B1665" s="684" t="s">
        <v>1508</v>
      </c>
      <c r="C1665" s="680">
        <f t="shared" ref="C1665:C1670" si="205">C1666</f>
        <v>20000</v>
      </c>
    </row>
    <row r="1666" spans="1:3">
      <c r="A1666" s="679" t="s">
        <v>2382</v>
      </c>
      <c r="B1666" s="684" t="s">
        <v>1501</v>
      </c>
      <c r="C1666" s="680">
        <f t="shared" si="205"/>
        <v>20000</v>
      </c>
    </row>
    <row r="1667" spans="1:3">
      <c r="A1667" s="679" t="s">
        <v>2383</v>
      </c>
      <c r="B1667" s="684" t="s">
        <v>1502</v>
      </c>
      <c r="C1667" s="680">
        <f t="shared" si="205"/>
        <v>20000</v>
      </c>
    </row>
    <row r="1668" spans="1:3">
      <c r="A1668" s="679" t="s">
        <v>2384</v>
      </c>
      <c r="B1668" s="684" t="s">
        <v>1503</v>
      </c>
      <c r="C1668" s="680">
        <f t="shared" si="205"/>
        <v>20000</v>
      </c>
    </row>
    <row r="1669" spans="1:3" ht="27.6">
      <c r="A1669" s="679" t="s">
        <v>2385</v>
      </c>
      <c r="B1669" s="684" t="s">
        <v>2386</v>
      </c>
      <c r="C1669" s="680">
        <f t="shared" si="205"/>
        <v>20000</v>
      </c>
    </row>
    <row r="1670" spans="1:3">
      <c r="A1670" s="679" t="s">
        <v>2387</v>
      </c>
      <c r="B1670" s="684" t="s">
        <v>807</v>
      </c>
      <c r="C1670" s="680">
        <f t="shared" si="205"/>
        <v>20000</v>
      </c>
    </row>
    <row r="1671" spans="1:3">
      <c r="A1671" s="681" t="s">
        <v>2388</v>
      </c>
      <c r="B1671" s="685" t="s">
        <v>1509</v>
      </c>
      <c r="C1671" s="682">
        <f>'C. OBJETO DEL GASTO'!U35</f>
        <v>20000</v>
      </c>
    </row>
    <row r="1672" spans="1:3">
      <c r="A1672" s="679" t="s">
        <v>2389</v>
      </c>
      <c r="B1672" s="684" t="s">
        <v>1510</v>
      </c>
      <c r="C1672" s="680">
        <f t="shared" ref="C1672:C1677" si="206">C1673</f>
        <v>25006.560000000001</v>
      </c>
    </row>
    <row r="1673" spans="1:3">
      <c r="A1673" s="679" t="s">
        <v>2390</v>
      </c>
      <c r="B1673" s="684" t="s">
        <v>1501</v>
      </c>
      <c r="C1673" s="680">
        <f t="shared" si="206"/>
        <v>25006.560000000001</v>
      </c>
    </row>
    <row r="1674" spans="1:3">
      <c r="A1674" s="679" t="s">
        <v>2391</v>
      </c>
      <c r="B1674" s="684" t="s">
        <v>1502</v>
      </c>
      <c r="C1674" s="680">
        <f t="shared" si="206"/>
        <v>25006.560000000001</v>
      </c>
    </row>
    <row r="1675" spans="1:3">
      <c r="A1675" s="679" t="s">
        <v>2392</v>
      </c>
      <c r="B1675" s="684" t="s">
        <v>1503</v>
      </c>
      <c r="C1675" s="680">
        <f t="shared" si="206"/>
        <v>25006.560000000001</v>
      </c>
    </row>
    <row r="1676" spans="1:3" ht="27.6">
      <c r="A1676" s="679" t="s">
        <v>2393</v>
      </c>
      <c r="B1676" s="684" t="s">
        <v>2364</v>
      </c>
      <c r="C1676" s="680">
        <f t="shared" si="206"/>
        <v>25006.560000000001</v>
      </c>
    </row>
    <row r="1677" spans="1:3">
      <c r="A1677" s="679" t="s">
        <v>2394</v>
      </c>
      <c r="B1677" s="684" t="s">
        <v>807</v>
      </c>
      <c r="C1677" s="680">
        <f t="shared" si="206"/>
        <v>25006.560000000001</v>
      </c>
    </row>
    <row r="1678" spans="1:3">
      <c r="A1678" s="681" t="s">
        <v>2395</v>
      </c>
      <c r="B1678" s="685" t="s">
        <v>1511</v>
      </c>
      <c r="C1678" s="682">
        <f>'C. OBJETO DEL GASTO'!U41</f>
        <v>25006.560000000001</v>
      </c>
    </row>
    <row r="1679" spans="1:3" ht="27.6">
      <c r="A1679" s="679" t="s">
        <v>3679</v>
      </c>
      <c r="B1679" s="684" t="s">
        <v>3032</v>
      </c>
      <c r="C1679" s="680">
        <f t="shared" ref="C1679:C1684" si="207">C1680</f>
        <v>8410.1902399999999</v>
      </c>
    </row>
    <row r="1680" spans="1:3">
      <c r="A1680" s="679" t="s">
        <v>3680</v>
      </c>
      <c r="B1680" s="684" t="s">
        <v>1501</v>
      </c>
      <c r="C1680" s="680">
        <f t="shared" si="207"/>
        <v>8410.1902399999999</v>
      </c>
    </row>
    <row r="1681" spans="1:3">
      <c r="A1681" s="679" t="s">
        <v>3681</v>
      </c>
      <c r="B1681" s="684" t="s">
        <v>1502</v>
      </c>
      <c r="C1681" s="680">
        <f t="shared" si="207"/>
        <v>8410.1902399999999</v>
      </c>
    </row>
    <row r="1682" spans="1:3">
      <c r="A1682" s="679" t="s">
        <v>3682</v>
      </c>
      <c r="B1682" s="684" t="s">
        <v>2929</v>
      </c>
      <c r="C1682" s="680">
        <f t="shared" si="207"/>
        <v>8410.1902399999999</v>
      </c>
    </row>
    <row r="1683" spans="1:3" ht="27.6">
      <c r="A1683" s="689" t="s">
        <v>3683</v>
      </c>
      <c r="B1683" s="684" t="s">
        <v>2364</v>
      </c>
      <c r="C1683" s="680">
        <f t="shared" si="207"/>
        <v>8410.1902399999999</v>
      </c>
    </row>
    <row r="1684" spans="1:3">
      <c r="A1684" s="679" t="s">
        <v>3684</v>
      </c>
      <c r="B1684" s="684" t="s">
        <v>807</v>
      </c>
      <c r="C1684" s="680">
        <f t="shared" si="207"/>
        <v>8410.1902399999999</v>
      </c>
    </row>
    <row r="1685" spans="1:3">
      <c r="A1685" s="681" t="s">
        <v>3685</v>
      </c>
      <c r="B1685" s="685" t="s">
        <v>90</v>
      </c>
      <c r="C1685" s="682">
        <f>'C. OBJETO DEL GASTO'!U100</f>
        <v>8410.1902399999999</v>
      </c>
    </row>
    <row r="1686" spans="1:3">
      <c r="A1686" s="679" t="s">
        <v>2396</v>
      </c>
      <c r="B1686" s="684" t="s">
        <v>1608</v>
      </c>
      <c r="C1686" s="680">
        <f t="shared" ref="C1686:C1691" si="208">C1687</f>
        <v>2000</v>
      </c>
    </row>
    <row r="1687" spans="1:3">
      <c r="A1687" s="679" t="s">
        <v>2397</v>
      </c>
      <c r="B1687" s="684" t="s">
        <v>1501</v>
      </c>
      <c r="C1687" s="680">
        <f t="shared" si="208"/>
        <v>2000</v>
      </c>
    </row>
    <row r="1688" spans="1:3">
      <c r="A1688" s="679" t="s">
        <v>2398</v>
      </c>
      <c r="B1688" s="684" t="s">
        <v>1513</v>
      </c>
      <c r="C1688" s="680">
        <f t="shared" si="208"/>
        <v>2000</v>
      </c>
    </row>
    <row r="1689" spans="1:3">
      <c r="A1689" s="679" t="s">
        <v>2399</v>
      </c>
      <c r="B1689" s="684" t="s">
        <v>1503</v>
      </c>
      <c r="C1689" s="680">
        <f t="shared" si="208"/>
        <v>2000</v>
      </c>
    </row>
    <row r="1690" spans="1:3">
      <c r="A1690" s="679" t="s">
        <v>2400</v>
      </c>
      <c r="B1690" s="684" t="s">
        <v>2370</v>
      </c>
      <c r="C1690" s="680">
        <f t="shared" si="208"/>
        <v>2000</v>
      </c>
    </row>
    <row r="1691" spans="1:3">
      <c r="A1691" s="679" t="s">
        <v>2401</v>
      </c>
      <c r="B1691" s="684" t="s">
        <v>807</v>
      </c>
      <c r="C1691" s="680">
        <f t="shared" si="208"/>
        <v>2000</v>
      </c>
    </row>
    <row r="1692" spans="1:3">
      <c r="A1692" s="681" t="s">
        <v>2402</v>
      </c>
      <c r="B1692" s="685" t="s">
        <v>1608</v>
      </c>
      <c r="C1692" s="682">
        <f>'C. OBJETO DEL GASTO'!U105</f>
        <v>2000</v>
      </c>
    </row>
    <row r="1693" spans="1:3" ht="27.6">
      <c r="A1693" s="687" t="s">
        <v>3686</v>
      </c>
      <c r="B1693" s="687" t="s">
        <v>1560</v>
      </c>
      <c r="C1693" s="680">
        <f t="shared" ref="C1693:C1698" si="209">C1694</f>
        <v>1200</v>
      </c>
    </row>
    <row r="1694" spans="1:3">
      <c r="A1694" s="687" t="s">
        <v>3687</v>
      </c>
      <c r="B1694" s="687" t="s">
        <v>1501</v>
      </c>
      <c r="C1694" s="680">
        <f t="shared" si="209"/>
        <v>1200</v>
      </c>
    </row>
    <row r="1695" spans="1:3">
      <c r="A1695" s="687" t="s">
        <v>3688</v>
      </c>
      <c r="B1695" s="687" t="s">
        <v>1513</v>
      </c>
      <c r="C1695" s="680">
        <f t="shared" si="209"/>
        <v>1200</v>
      </c>
    </row>
    <row r="1696" spans="1:3">
      <c r="A1696" s="687" t="s">
        <v>3689</v>
      </c>
      <c r="B1696" s="687" t="s">
        <v>1503</v>
      </c>
      <c r="C1696" s="680">
        <f t="shared" si="209"/>
        <v>1200</v>
      </c>
    </row>
    <row r="1697" spans="1:3">
      <c r="A1697" s="687" t="s">
        <v>3690</v>
      </c>
      <c r="B1697" s="684" t="s">
        <v>2370</v>
      </c>
      <c r="C1697" s="680">
        <f t="shared" si="209"/>
        <v>1200</v>
      </c>
    </row>
    <row r="1698" spans="1:3">
      <c r="A1698" s="687" t="s">
        <v>3691</v>
      </c>
      <c r="B1698" s="687" t="s">
        <v>807</v>
      </c>
      <c r="C1698" s="680">
        <f t="shared" si="209"/>
        <v>1200</v>
      </c>
    </row>
    <row r="1699" spans="1:3" ht="27.6">
      <c r="A1699" s="688" t="s">
        <v>3692</v>
      </c>
      <c r="B1699" s="688" t="s">
        <v>1560</v>
      </c>
      <c r="C1699" s="682">
        <f>'C. OBJETO DEL GASTO'!U115</f>
        <v>1200</v>
      </c>
    </row>
    <row r="1700" spans="1:3">
      <c r="A1700" s="700" t="s">
        <v>2403</v>
      </c>
      <c r="B1700" s="701" t="s">
        <v>723</v>
      </c>
      <c r="C1700" s="702">
        <f>C1701</f>
        <v>1001951.27516</v>
      </c>
    </row>
    <row r="1701" spans="1:3">
      <c r="A1701" s="679" t="s">
        <v>2404</v>
      </c>
      <c r="B1701" s="684" t="s">
        <v>1573</v>
      </c>
      <c r="C1701" s="680">
        <f>C1702</f>
        <v>1001951.27516</v>
      </c>
    </row>
    <row r="1702" spans="1:3">
      <c r="A1702" s="679" t="s">
        <v>2405</v>
      </c>
      <c r="B1702" s="684" t="s">
        <v>1499</v>
      </c>
      <c r="C1702" s="680">
        <f>C1703</f>
        <v>1001951.27516</v>
      </c>
    </row>
    <row r="1703" spans="1:3">
      <c r="A1703" s="703" t="s">
        <v>2406</v>
      </c>
      <c r="B1703" s="697" t="s">
        <v>807</v>
      </c>
      <c r="C1703" s="692">
        <f>C1704+C1711+C1718+C1725+C1732+C1739+C1746+C1754+C1761+C1768+C1775+C1782</f>
        <v>1001951.27516</v>
      </c>
    </row>
    <row r="1704" spans="1:3">
      <c r="A1704" s="679" t="s">
        <v>2407</v>
      </c>
      <c r="B1704" s="684" t="s">
        <v>1500</v>
      </c>
      <c r="C1704" s="680">
        <f t="shared" ref="C1704:C1709" si="210">C1705</f>
        <v>180923.52000000002</v>
      </c>
    </row>
    <row r="1705" spans="1:3">
      <c r="A1705" s="679" t="s">
        <v>2408</v>
      </c>
      <c r="B1705" s="684" t="s">
        <v>1501</v>
      </c>
      <c r="C1705" s="680">
        <f t="shared" si="210"/>
        <v>180923.52000000002</v>
      </c>
    </row>
    <row r="1706" spans="1:3">
      <c r="A1706" s="679" t="s">
        <v>2409</v>
      </c>
      <c r="B1706" s="684" t="s">
        <v>1502</v>
      </c>
      <c r="C1706" s="680">
        <f t="shared" si="210"/>
        <v>180923.52000000002</v>
      </c>
    </row>
    <row r="1707" spans="1:3">
      <c r="A1707" s="679" t="s">
        <v>3146</v>
      </c>
      <c r="B1707" s="684" t="s">
        <v>2929</v>
      </c>
      <c r="C1707" s="680">
        <f t="shared" si="210"/>
        <v>180923.52000000002</v>
      </c>
    </row>
    <row r="1708" spans="1:3">
      <c r="A1708" s="679" t="s">
        <v>3147</v>
      </c>
      <c r="B1708" s="684" t="s">
        <v>2410</v>
      </c>
      <c r="C1708" s="680">
        <f t="shared" si="210"/>
        <v>180923.52000000002</v>
      </c>
    </row>
    <row r="1709" spans="1:3">
      <c r="A1709" s="679" t="s">
        <v>3148</v>
      </c>
      <c r="B1709" s="684" t="s">
        <v>807</v>
      </c>
      <c r="C1709" s="680">
        <f t="shared" si="210"/>
        <v>180923.52000000002</v>
      </c>
    </row>
    <row r="1710" spans="1:3">
      <c r="A1710" s="681" t="s">
        <v>3149</v>
      </c>
      <c r="B1710" s="685" t="s">
        <v>1504</v>
      </c>
      <c r="C1710" s="682">
        <f>'C. OBJETO DEL GASTO'!K16</f>
        <v>180923.52000000002</v>
      </c>
    </row>
    <row r="1711" spans="1:3">
      <c r="A1711" s="679" t="s">
        <v>2411</v>
      </c>
      <c r="B1711" s="684" t="s">
        <v>2133</v>
      </c>
      <c r="C1711" s="680">
        <f t="shared" ref="C1711:C1716" si="211">C1712</f>
        <v>336000</v>
      </c>
    </row>
    <row r="1712" spans="1:3">
      <c r="A1712" s="679" t="s">
        <v>2412</v>
      </c>
      <c r="B1712" s="684" t="s">
        <v>1501</v>
      </c>
      <c r="C1712" s="680">
        <f t="shared" si="211"/>
        <v>336000</v>
      </c>
    </row>
    <row r="1713" spans="1:3">
      <c r="A1713" s="679" t="s">
        <v>2413</v>
      </c>
      <c r="B1713" s="684" t="s">
        <v>1502</v>
      </c>
      <c r="C1713" s="680">
        <f t="shared" si="211"/>
        <v>336000</v>
      </c>
    </row>
    <row r="1714" spans="1:3">
      <c r="A1714" s="679" t="s">
        <v>3150</v>
      </c>
      <c r="B1714" s="684" t="s">
        <v>2929</v>
      </c>
      <c r="C1714" s="680">
        <f t="shared" si="211"/>
        <v>336000</v>
      </c>
    </row>
    <row r="1715" spans="1:3">
      <c r="A1715" s="679" t="s">
        <v>3151</v>
      </c>
      <c r="B1715" s="684" t="s">
        <v>2410</v>
      </c>
      <c r="C1715" s="680">
        <f t="shared" si="211"/>
        <v>336000</v>
      </c>
    </row>
    <row r="1716" spans="1:3">
      <c r="A1716" s="679" t="s">
        <v>3152</v>
      </c>
      <c r="B1716" s="684" t="s">
        <v>807</v>
      </c>
      <c r="C1716" s="680">
        <f t="shared" si="211"/>
        <v>336000</v>
      </c>
    </row>
    <row r="1717" spans="1:3">
      <c r="A1717" s="681" t="s">
        <v>3153</v>
      </c>
      <c r="B1717" s="685" t="s">
        <v>2133</v>
      </c>
      <c r="C1717" s="682">
        <f>'C. OBJETO DEL GASTO'!K17</f>
        <v>336000</v>
      </c>
    </row>
    <row r="1718" spans="1:3">
      <c r="A1718" s="679" t="s">
        <v>2414</v>
      </c>
      <c r="B1718" s="684" t="s">
        <v>1506</v>
      </c>
      <c r="C1718" s="680">
        <f t="shared" ref="C1718:C1723" si="212">C1719</f>
        <v>10769.24</v>
      </c>
    </row>
    <row r="1719" spans="1:3">
      <c r="A1719" s="679" t="s">
        <v>2415</v>
      </c>
      <c r="B1719" s="684" t="s">
        <v>1501</v>
      </c>
      <c r="C1719" s="680">
        <f t="shared" si="212"/>
        <v>10769.24</v>
      </c>
    </row>
    <row r="1720" spans="1:3">
      <c r="A1720" s="679" t="s">
        <v>2416</v>
      </c>
      <c r="B1720" s="684" t="s">
        <v>1502</v>
      </c>
      <c r="C1720" s="680">
        <f t="shared" si="212"/>
        <v>10769.24</v>
      </c>
    </row>
    <row r="1721" spans="1:3">
      <c r="A1721" s="679" t="s">
        <v>3154</v>
      </c>
      <c r="B1721" s="684" t="s">
        <v>2929</v>
      </c>
      <c r="C1721" s="680">
        <f t="shared" si="212"/>
        <v>10769.24</v>
      </c>
    </row>
    <row r="1722" spans="1:3" ht="27.6">
      <c r="A1722" s="679" t="s">
        <v>3155</v>
      </c>
      <c r="B1722" s="684" t="s">
        <v>2417</v>
      </c>
      <c r="C1722" s="680">
        <f t="shared" si="212"/>
        <v>10769.24</v>
      </c>
    </row>
    <row r="1723" spans="1:3">
      <c r="A1723" s="679" t="s">
        <v>3156</v>
      </c>
      <c r="B1723" s="684" t="s">
        <v>807</v>
      </c>
      <c r="C1723" s="680">
        <f t="shared" si="212"/>
        <v>10769.24</v>
      </c>
    </row>
    <row r="1724" spans="1:3">
      <c r="A1724" s="681" t="s">
        <v>3157</v>
      </c>
      <c r="B1724" s="685" t="s">
        <v>1507</v>
      </c>
      <c r="C1724" s="682">
        <f>'C. OBJETO DEL GASTO'!K34</f>
        <v>10769.24</v>
      </c>
    </row>
    <row r="1725" spans="1:3">
      <c r="A1725" s="679" t="s">
        <v>2418</v>
      </c>
      <c r="B1725" s="684" t="s">
        <v>1508</v>
      </c>
      <c r="C1725" s="680">
        <f t="shared" ref="C1725:C1730" si="213">C1726</f>
        <v>73230.880000000005</v>
      </c>
    </row>
    <row r="1726" spans="1:3">
      <c r="A1726" s="679" t="s">
        <v>2419</v>
      </c>
      <c r="B1726" s="684" t="s">
        <v>1501</v>
      </c>
      <c r="C1726" s="680">
        <f t="shared" si="213"/>
        <v>73230.880000000005</v>
      </c>
    </row>
    <row r="1727" spans="1:3">
      <c r="A1727" s="679" t="s">
        <v>2420</v>
      </c>
      <c r="B1727" s="684" t="s">
        <v>1502</v>
      </c>
      <c r="C1727" s="680">
        <f t="shared" si="213"/>
        <v>73230.880000000005</v>
      </c>
    </row>
    <row r="1728" spans="1:3">
      <c r="A1728" s="679" t="s">
        <v>3158</v>
      </c>
      <c r="B1728" s="684" t="s">
        <v>2929</v>
      </c>
      <c r="C1728" s="680">
        <f t="shared" si="213"/>
        <v>73230.880000000005</v>
      </c>
    </row>
    <row r="1729" spans="1:3" ht="27.6">
      <c r="A1729" s="679" t="s">
        <v>3159</v>
      </c>
      <c r="B1729" s="684" t="s">
        <v>2417</v>
      </c>
      <c r="C1729" s="680">
        <f t="shared" si="213"/>
        <v>73230.880000000005</v>
      </c>
    </row>
    <row r="1730" spans="1:3">
      <c r="A1730" s="679" t="s">
        <v>3160</v>
      </c>
      <c r="B1730" s="684" t="s">
        <v>807</v>
      </c>
      <c r="C1730" s="680">
        <f t="shared" si="213"/>
        <v>73230.880000000005</v>
      </c>
    </row>
    <row r="1731" spans="1:3">
      <c r="A1731" s="681" t="s">
        <v>3161</v>
      </c>
      <c r="B1731" s="685" t="s">
        <v>1509</v>
      </c>
      <c r="C1731" s="682">
        <f>'C. OBJETO DEL GASTO'!K35</f>
        <v>73230.880000000005</v>
      </c>
    </row>
    <row r="1732" spans="1:3">
      <c r="A1732" s="679" t="s">
        <v>2421</v>
      </c>
      <c r="B1732" s="684" t="s">
        <v>1510</v>
      </c>
      <c r="C1732" s="680">
        <f t="shared" ref="C1732:C1737" si="214">C1733</f>
        <v>227834.40000000002</v>
      </c>
    </row>
    <row r="1733" spans="1:3">
      <c r="A1733" s="679" t="s">
        <v>2422</v>
      </c>
      <c r="B1733" s="684" t="s">
        <v>1501</v>
      </c>
      <c r="C1733" s="680">
        <f t="shared" si="214"/>
        <v>227834.40000000002</v>
      </c>
    </row>
    <row r="1734" spans="1:3">
      <c r="A1734" s="679" t="s">
        <v>2423</v>
      </c>
      <c r="B1734" s="684" t="s">
        <v>1502</v>
      </c>
      <c r="C1734" s="680">
        <f t="shared" si="214"/>
        <v>227834.40000000002</v>
      </c>
    </row>
    <row r="1735" spans="1:3">
      <c r="A1735" s="679" t="s">
        <v>3162</v>
      </c>
      <c r="B1735" s="684" t="s">
        <v>2929</v>
      </c>
      <c r="C1735" s="680">
        <f t="shared" si="214"/>
        <v>227834.40000000002</v>
      </c>
    </row>
    <row r="1736" spans="1:3">
      <c r="A1736" s="679" t="s">
        <v>3163</v>
      </c>
      <c r="B1736" s="684" t="s">
        <v>2424</v>
      </c>
      <c r="C1736" s="680">
        <f t="shared" si="214"/>
        <v>227834.40000000002</v>
      </c>
    </row>
    <row r="1737" spans="1:3">
      <c r="A1737" s="679" t="s">
        <v>3164</v>
      </c>
      <c r="B1737" s="684" t="s">
        <v>807</v>
      </c>
      <c r="C1737" s="680">
        <f t="shared" si="214"/>
        <v>227834.40000000002</v>
      </c>
    </row>
    <row r="1738" spans="1:3">
      <c r="A1738" s="681" t="s">
        <v>3165</v>
      </c>
      <c r="B1738" s="685" t="s">
        <v>1511</v>
      </c>
      <c r="C1738" s="682">
        <f>'C. OBJETO DEL GASTO'!K41</f>
        <v>227834.40000000002</v>
      </c>
    </row>
    <row r="1739" spans="1:3">
      <c r="A1739" s="687" t="s">
        <v>3125</v>
      </c>
      <c r="B1739" s="687" t="s">
        <v>2560</v>
      </c>
      <c r="C1739" s="680">
        <f t="shared" ref="C1739:C1744" si="215">C1740</f>
        <v>49311.252</v>
      </c>
    </row>
    <row r="1740" spans="1:3">
      <c r="A1740" s="687" t="s">
        <v>3126</v>
      </c>
      <c r="B1740" s="687" t="s">
        <v>1501</v>
      </c>
      <c r="C1740" s="680">
        <f t="shared" si="215"/>
        <v>49311.252</v>
      </c>
    </row>
    <row r="1741" spans="1:3">
      <c r="A1741" s="687" t="s">
        <v>3127</v>
      </c>
      <c r="B1741" s="687" t="s">
        <v>1502</v>
      </c>
      <c r="C1741" s="680">
        <f t="shared" si="215"/>
        <v>49311.252</v>
      </c>
    </row>
    <row r="1742" spans="1:3">
      <c r="A1742" s="687" t="s">
        <v>3166</v>
      </c>
      <c r="B1742" s="687" t="s">
        <v>2929</v>
      </c>
      <c r="C1742" s="680">
        <f t="shared" si="215"/>
        <v>49311.252</v>
      </c>
    </row>
    <row r="1743" spans="1:3">
      <c r="A1743" s="687" t="s">
        <v>3167</v>
      </c>
      <c r="B1743" s="684" t="s">
        <v>2410</v>
      </c>
      <c r="C1743" s="680">
        <f t="shared" si="215"/>
        <v>49311.252</v>
      </c>
    </row>
    <row r="1744" spans="1:3">
      <c r="A1744" s="687" t="s">
        <v>3168</v>
      </c>
      <c r="B1744" s="687" t="s">
        <v>807</v>
      </c>
      <c r="C1744" s="680">
        <f t="shared" si="215"/>
        <v>49311.252</v>
      </c>
    </row>
    <row r="1745" spans="1:3">
      <c r="A1745" s="688" t="s">
        <v>3169</v>
      </c>
      <c r="B1745" s="688" t="s">
        <v>2562</v>
      </c>
      <c r="C1745" s="682">
        <f>'C. OBJETO DEL GASTO'!K57</f>
        <v>49311.252</v>
      </c>
    </row>
    <row r="1746" spans="1:3">
      <c r="A1746" s="687" t="s">
        <v>3129</v>
      </c>
      <c r="B1746" s="687" t="s">
        <v>3128</v>
      </c>
      <c r="C1746" s="680">
        <f>C1747</f>
        <v>12000</v>
      </c>
    </row>
    <row r="1747" spans="1:3">
      <c r="A1747" s="687" t="s">
        <v>3130</v>
      </c>
      <c r="B1747" s="687" t="s">
        <v>1501</v>
      </c>
      <c r="C1747" s="680">
        <f>C1748</f>
        <v>12000</v>
      </c>
    </row>
    <row r="1748" spans="1:3">
      <c r="A1748" s="687" t="s">
        <v>3131</v>
      </c>
      <c r="B1748" s="687" t="s">
        <v>1502</v>
      </c>
      <c r="C1748" s="680">
        <f>C1749</f>
        <v>12000</v>
      </c>
    </row>
    <row r="1749" spans="1:3">
      <c r="A1749" s="687" t="s">
        <v>3170</v>
      </c>
      <c r="B1749" s="687" t="s">
        <v>2929</v>
      </c>
      <c r="C1749" s="680">
        <f>C1750</f>
        <v>12000</v>
      </c>
    </row>
    <row r="1750" spans="1:3">
      <c r="A1750" s="687" t="s">
        <v>3171</v>
      </c>
      <c r="B1750" s="687" t="s">
        <v>2410</v>
      </c>
      <c r="C1750" s="680">
        <f>C1751</f>
        <v>12000</v>
      </c>
    </row>
    <row r="1751" spans="1:3">
      <c r="A1751" s="687" t="s">
        <v>3172</v>
      </c>
      <c r="B1751" s="687" t="s">
        <v>807</v>
      </c>
      <c r="C1751" s="680">
        <f>SUBTOTAL(9,C1752:C1753)</f>
        <v>12000</v>
      </c>
    </row>
    <row r="1752" spans="1:3">
      <c r="A1752" s="688" t="s">
        <v>3173</v>
      </c>
      <c r="B1752" s="688" t="s">
        <v>3132</v>
      </c>
      <c r="C1752" s="682">
        <f>'C. OBJETO DEL GASTO'!K87</f>
        <v>6000</v>
      </c>
    </row>
    <row r="1753" spans="1:3">
      <c r="A1753" s="688" t="s">
        <v>3174</v>
      </c>
      <c r="B1753" s="688" t="s">
        <v>3133</v>
      </c>
      <c r="C1753" s="682">
        <f>'C. OBJETO DEL GASTO'!K87</f>
        <v>6000</v>
      </c>
    </row>
    <row r="1754" spans="1:3" ht="27.6">
      <c r="A1754" s="679" t="s">
        <v>3134</v>
      </c>
      <c r="B1754" s="684" t="s">
        <v>3032</v>
      </c>
      <c r="C1754" s="680">
        <f t="shared" ref="C1754:C1759" si="216">C1755</f>
        <v>24381.983159999996</v>
      </c>
    </row>
    <row r="1755" spans="1:3">
      <c r="A1755" s="679" t="s">
        <v>3135</v>
      </c>
      <c r="B1755" s="684" t="s">
        <v>1501</v>
      </c>
      <c r="C1755" s="680">
        <f t="shared" si="216"/>
        <v>24381.983159999996</v>
      </c>
    </row>
    <row r="1756" spans="1:3">
      <c r="A1756" s="679" t="s">
        <v>3136</v>
      </c>
      <c r="B1756" s="684" t="s">
        <v>1502</v>
      </c>
      <c r="C1756" s="680">
        <f t="shared" si="216"/>
        <v>24381.983159999996</v>
      </c>
    </row>
    <row r="1757" spans="1:3">
      <c r="A1757" s="679" t="s">
        <v>3137</v>
      </c>
      <c r="B1757" s="684" t="s">
        <v>2929</v>
      </c>
      <c r="C1757" s="680">
        <f t="shared" si="216"/>
        <v>24381.983159999996</v>
      </c>
    </row>
    <row r="1758" spans="1:3">
      <c r="A1758" s="689" t="s">
        <v>3138</v>
      </c>
      <c r="B1758" s="687" t="s">
        <v>2410</v>
      </c>
      <c r="C1758" s="680">
        <f t="shared" si="216"/>
        <v>24381.983159999996</v>
      </c>
    </row>
    <row r="1759" spans="1:3">
      <c r="A1759" s="679" t="s">
        <v>3139</v>
      </c>
      <c r="B1759" s="684" t="s">
        <v>807</v>
      </c>
      <c r="C1759" s="680">
        <f t="shared" si="216"/>
        <v>24381.983159999996</v>
      </c>
    </row>
    <row r="1760" spans="1:3">
      <c r="A1760" s="681" t="s">
        <v>3139</v>
      </c>
      <c r="B1760" s="685" t="s">
        <v>90</v>
      </c>
      <c r="C1760" s="682">
        <f>'C. OBJETO DEL GASTO'!K100</f>
        <v>24381.983159999996</v>
      </c>
    </row>
    <row r="1761" spans="1:3">
      <c r="A1761" s="679" t="s">
        <v>2425</v>
      </c>
      <c r="B1761" s="684" t="s">
        <v>1608</v>
      </c>
      <c r="C1761" s="680">
        <f t="shared" ref="C1761:C1766" si="217">C1762</f>
        <v>5000</v>
      </c>
    </row>
    <row r="1762" spans="1:3">
      <c r="A1762" s="679" t="s">
        <v>2426</v>
      </c>
      <c r="B1762" s="684" t="s">
        <v>1501</v>
      </c>
      <c r="C1762" s="680">
        <f t="shared" si="217"/>
        <v>5000</v>
      </c>
    </row>
    <row r="1763" spans="1:3">
      <c r="A1763" s="679" t="s">
        <v>2427</v>
      </c>
      <c r="B1763" s="684" t="s">
        <v>1513</v>
      </c>
      <c r="C1763" s="680">
        <f t="shared" si="217"/>
        <v>5000</v>
      </c>
    </row>
    <row r="1764" spans="1:3">
      <c r="A1764" s="679" t="s">
        <v>3175</v>
      </c>
      <c r="B1764" s="684" t="s">
        <v>2929</v>
      </c>
      <c r="C1764" s="680">
        <f t="shared" si="217"/>
        <v>5000</v>
      </c>
    </row>
    <row r="1765" spans="1:3" ht="27.6">
      <c r="A1765" s="679" t="s">
        <v>3176</v>
      </c>
      <c r="B1765" s="684" t="s">
        <v>2417</v>
      </c>
      <c r="C1765" s="680">
        <f t="shared" si="217"/>
        <v>5000</v>
      </c>
    </row>
    <row r="1766" spans="1:3">
      <c r="A1766" s="679" t="s">
        <v>3177</v>
      </c>
      <c r="B1766" s="684" t="s">
        <v>807</v>
      </c>
      <c r="C1766" s="680">
        <f t="shared" si="217"/>
        <v>5000</v>
      </c>
    </row>
    <row r="1767" spans="1:3">
      <c r="A1767" s="681" t="s">
        <v>3178</v>
      </c>
      <c r="B1767" s="685" t="s">
        <v>1608</v>
      </c>
      <c r="C1767" s="682">
        <f>'C. OBJETO DEL GASTO'!K105</f>
        <v>5000</v>
      </c>
    </row>
    <row r="1768" spans="1:3" ht="27.6">
      <c r="A1768" s="687" t="s">
        <v>3140</v>
      </c>
      <c r="B1768" s="687" t="s">
        <v>1560</v>
      </c>
      <c r="C1768" s="680">
        <f t="shared" ref="C1768:C1773" si="218">C1769</f>
        <v>2500</v>
      </c>
    </row>
    <row r="1769" spans="1:3">
      <c r="A1769" s="687" t="s">
        <v>3141</v>
      </c>
      <c r="B1769" s="687" t="s">
        <v>1501</v>
      </c>
      <c r="C1769" s="680">
        <f t="shared" si="218"/>
        <v>2500</v>
      </c>
    </row>
    <row r="1770" spans="1:3">
      <c r="A1770" s="687" t="s">
        <v>3142</v>
      </c>
      <c r="B1770" s="687" t="s">
        <v>1513</v>
      </c>
      <c r="C1770" s="680">
        <f t="shared" si="218"/>
        <v>2500</v>
      </c>
    </row>
    <row r="1771" spans="1:3">
      <c r="A1771" s="687" t="s">
        <v>3179</v>
      </c>
      <c r="B1771" s="687" t="s">
        <v>2929</v>
      </c>
      <c r="C1771" s="680">
        <f t="shared" si="218"/>
        <v>2500</v>
      </c>
    </row>
    <row r="1772" spans="1:3" ht="27.6">
      <c r="A1772" s="687" t="s">
        <v>3180</v>
      </c>
      <c r="B1772" s="684" t="s">
        <v>2417</v>
      </c>
      <c r="C1772" s="680">
        <f t="shared" si="218"/>
        <v>2500</v>
      </c>
    </row>
    <row r="1773" spans="1:3">
      <c r="A1773" s="687" t="s">
        <v>3181</v>
      </c>
      <c r="B1773" s="687" t="s">
        <v>807</v>
      </c>
      <c r="C1773" s="680">
        <f t="shared" si="218"/>
        <v>2500</v>
      </c>
    </row>
    <row r="1774" spans="1:3" ht="27.6">
      <c r="A1774" s="688" t="s">
        <v>3182</v>
      </c>
      <c r="B1774" s="688" t="s">
        <v>1560</v>
      </c>
      <c r="C1774" s="682">
        <f>'C. OBJETO DEL GASTO'!K115</f>
        <v>2500</v>
      </c>
    </row>
    <row r="1775" spans="1:3" ht="27.6">
      <c r="A1775" s="687" t="s">
        <v>3143</v>
      </c>
      <c r="B1775" s="687" t="s">
        <v>2255</v>
      </c>
      <c r="C1775" s="680">
        <f t="shared" ref="C1775:C1780" si="219">C1776</f>
        <v>50000</v>
      </c>
    </row>
    <row r="1776" spans="1:3">
      <c r="A1776" s="687" t="s">
        <v>3144</v>
      </c>
      <c r="B1776" s="687" t="s">
        <v>1501</v>
      </c>
      <c r="C1776" s="680">
        <f t="shared" si="219"/>
        <v>50000</v>
      </c>
    </row>
    <row r="1777" spans="1:3">
      <c r="A1777" s="687" t="s">
        <v>3145</v>
      </c>
      <c r="B1777" s="687" t="s">
        <v>1513</v>
      </c>
      <c r="C1777" s="680">
        <f t="shared" si="219"/>
        <v>50000</v>
      </c>
    </row>
    <row r="1778" spans="1:3">
      <c r="A1778" s="687" t="s">
        <v>3183</v>
      </c>
      <c r="B1778" s="687" t="s">
        <v>2929</v>
      </c>
      <c r="C1778" s="680">
        <f t="shared" si="219"/>
        <v>50000</v>
      </c>
    </row>
    <row r="1779" spans="1:3">
      <c r="A1779" s="687" t="s">
        <v>3184</v>
      </c>
      <c r="B1779" s="684" t="s">
        <v>2410</v>
      </c>
      <c r="C1779" s="680">
        <f t="shared" si="219"/>
        <v>50000</v>
      </c>
    </row>
    <row r="1780" spans="1:3">
      <c r="A1780" s="687" t="s">
        <v>3185</v>
      </c>
      <c r="B1780" s="687" t="s">
        <v>807</v>
      </c>
      <c r="C1780" s="680">
        <f t="shared" si="219"/>
        <v>50000</v>
      </c>
    </row>
    <row r="1781" spans="1:3" ht="27.6">
      <c r="A1781" s="688" t="s">
        <v>3186</v>
      </c>
      <c r="B1781" s="688" t="s">
        <v>2255</v>
      </c>
      <c r="C1781" s="682">
        <f>'C. OBJETO DEL GASTO'!K353</f>
        <v>50000</v>
      </c>
    </row>
    <row r="1782" spans="1:3" ht="27.6">
      <c r="A1782" s="679" t="s">
        <v>2428</v>
      </c>
      <c r="B1782" s="684" t="s">
        <v>1659</v>
      </c>
      <c r="C1782" s="680">
        <f t="shared" ref="C1782:C1787" si="220">C1783</f>
        <v>30000</v>
      </c>
    </row>
    <row r="1783" spans="1:3">
      <c r="A1783" s="679" t="s">
        <v>2429</v>
      </c>
      <c r="B1783" s="684" t="s">
        <v>1501</v>
      </c>
      <c r="C1783" s="680">
        <f t="shared" si="220"/>
        <v>30000</v>
      </c>
    </row>
    <row r="1784" spans="1:3">
      <c r="A1784" s="679" t="s">
        <v>2430</v>
      </c>
      <c r="B1784" s="684" t="s">
        <v>1513</v>
      </c>
      <c r="C1784" s="680">
        <f t="shared" si="220"/>
        <v>30000</v>
      </c>
    </row>
    <row r="1785" spans="1:3">
      <c r="A1785" s="679" t="s">
        <v>3187</v>
      </c>
      <c r="B1785" s="684" t="s">
        <v>2929</v>
      </c>
      <c r="C1785" s="680">
        <f t="shared" si="220"/>
        <v>30000</v>
      </c>
    </row>
    <row r="1786" spans="1:3">
      <c r="A1786" s="679" t="s">
        <v>3188</v>
      </c>
      <c r="B1786" s="684" t="s">
        <v>2410</v>
      </c>
      <c r="C1786" s="680">
        <f t="shared" si="220"/>
        <v>30000</v>
      </c>
    </row>
    <row r="1787" spans="1:3">
      <c r="A1787" s="679" t="s">
        <v>3189</v>
      </c>
      <c r="B1787" s="684" t="s">
        <v>807</v>
      </c>
      <c r="C1787" s="680">
        <f t="shared" si="220"/>
        <v>30000</v>
      </c>
    </row>
    <row r="1788" spans="1:3" ht="27.6">
      <c r="A1788" s="681" t="s">
        <v>3190</v>
      </c>
      <c r="B1788" s="685" t="s">
        <v>1659</v>
      </c>
      <c r="C1788" s="682">
        <f>'C. OBJETO DEL GASTO'!K406</f>
        <v>30000</v>
      </c>
    </row>
    <row r="1789" spans="1:3">
      <c r="A1789" s="700" t="s">
        <v>2731</v>
      </c>
      <c r="B1789" s="701" t="s">
        <v>2732</v>
      </c>
      <c r="C1789" s="702">
        <f>C1790+C1928</f>
        <v>8436122.3527199998</v>
      </c>
    </row>
    <row r="1790" spans="1:3">
      <c r="A1790" s="679" t="s">
        <v>2733</v>
      </c>
      <c r="B1790" s="684" t="s">
        <v>2734</v>
      </c>
      <c r="C1790" s="680">
        <f>C1791</f>
        <v>8111668.4127199994</v>
      </c>
    </row>
    <row r="1791" spans="1:3">
      <c r="A1791" s="679" t="s">
        <v>2735</v>
      </c>
      <c r="B1791" s="684" t="s">
        <v>2117</v>
      </c>
      <c r="C1791" s="680">
        <f>C1792+C1913</f>
        <v>8111668.4127199994</v>
      </c>
    </row>
    <row r="1792" spans="1:3">
      <c r="A1792" s="703" t="s">
        <v>2736</v>
      </c>
      <c r="B1792" s="697" t="s">
        <v>807</v>
      </c>
      <c r="C1792" s="692">
        <f>C1793+C1800+C1807+C1814+C1821+C1828+C1835+C1842+C1849+C1856+C1864+C1871+C1878+C1885+C1892+C1899+C1906</f>
        <v>7961668.4127199994</v>
      </c>
    </row>
    <row r="1793" spans="1:3">
      <c r="A1793" s="679" t="s">
        <v>2737</v>
      </c>
      <c r="B1793" s="694" t="s">
        <v>1558</v>
      </c>
      <c r="C1793" s="680">
        <f t="shared" ref="C1793:C1798" si="221">C1794</f>
        <v>3866400</v>
      </c>
    </row>
    <row r="1794" spans="1:3">
      <c r="A1794" s="679" t="s">
        <v>2738</v>
      </c>
      <c r="B1794" s="684" t="s">
        <v>2613</v>
      </c>
      <c r="C1794" s="680">
        <f t="shared" si="221"/>
        <v>3866400</v>
      </c>
    </row>
    <row r="1795" spans="1:3">
      <c r="A1795" s="679" t="s">
        <v>2739</v>
      </c>
      <c r="B1795" s="684" t="s">
        <v>1502</v>
      </c>
      <c r="C1795" s="680">
        <f t="shared" si="221"/>
        <v>3866400</v>
      </c>
    </row>
    <row r="1796" spans="1:3">
      <c r="A1796" s="679" t="s">
        <v>2740</v>
      </c>
      <c r="B1796" s="684" t="s">
        <v>1503</v>
      </c>
      <c r="C1796" s="680">
        <f t="shared" si="221"/>
        <v>3866400</v>
      </c>
    </row>
    <row r="1797" spans="1:3" ht="27.6">
      <c r="A1797" s="679" t="s">
        <v>2741</v>
      </c>
      <c r="B1797" s="684" t="s">
        <v>2742</v>
      </c>
      <c r="C1797" s="680">
        <f t="shared" si="221"/>
        <v>3866400</v>
      </c>
    </row>
    <row r="1798" spans="1:3">
      <c r="A1798" s="679" t="s">
        <v>2743</v>
      </c>
      <c r="B1798" s="684" t="s">
        <v>695</v>
      </c>
      <c r="C1798" s="680">
        <f t="shared" si="221"/>
        <v>3866400</v>
      </c>
    </row>
    <row r="1799" spans="1:3">
      <c r="A1799" s="681" t="s">
        <v>2744</v>
      </c>
      <c r="B1799" s="685" t="s">
        <v>1505</v>
      </c>
      <c r="C1799" s="682">
        <f>'C. OBJETO DEL GASTO'!AF17</f>
        <v>3866400</v>
      </c>
    </row>
    <row r="1800" spans="1:3">
      <c r="A1800" s="679" t="s">
        <v>2745</v>
      </c>
      <c r="B1800" s="684" t="s">
        <v>1506</v>
      </c>
      <c r="C1800" s="680">
        <f t="shared" ref="C1800:C1805" si="222">C1801</f>
        <v>80550</v>
      </c>
    </row>
    <row r="1801" spans="1:3">
      <c r="A1801" s="679" t="s">
        <v>2746</v>
      </c>
      <c r="B1801" s="684" t="s">
        <v>2613</v>
      </c>
      <c r="C1801" s="680">
        <f t="shared" si="222"/>
        <v>80550</v>
      </c>
    </row>
    <row r="1802" spans="1:3">
      <c r="A1802" s="679" t="s">
        <v>2747</v>
      </c>
      <c r="B1802" s="684" t="s">
        <v>1502</v>
      </c>
      <c r="C1802" s="680">
        <f t="shared" si="222"/>
        <v>80550</v>
      </c>
    </row>
    <row r="1803" spans="1:3">
      <c r="A1803" s="679" t="s">
        <v>2748</v>
      </c>
      <c r="B1803" s="684" t="s">
        <v>1503</v>
      </c>
      <c r="C1803" s="680">
        <f t="shared" si="222"/>
        <v>80550</v>
      </c>
    </row>
    <row r="1804" spans="1:3" ht="27.6">
      <c r="A1804" s="679" t="s">
        <v>2749</v>
      </c>
      <c r="B1804" s="684" t="s">
        <v>2750</v>
      </c>
      <c r="C1804" s="680">
        <f t="shared" si="222"/>
        <v>80550</v>
      </c>
    </row>
    <row r="1805" spans="1:3">
      <c r="A1805" s="679" t="s">
        <v>2751</v>
      </c>
      <c r="B1805" s="684" t="s">
        <v>695</v>
      </c>
      <c r="C1805" s="680">
        <f t="shared" si="222"/>
        <v>80550</v>
      </c>
    </row>
    <row r="1806" spans="1:3">
      <c r="A1806" s="681" t="s">
        <v>2752</v>
      </c>
      <c r="B1806" s="685" t="s">
        <v>1507</v>
      </c>
      <c r="C1806" s="682">
        <f>'C. OBJETO DEL GASTO'!AF34</f>
        <v>80550</v>
      </c>
    </row>
    <row r="1807" spans="1:3">
      <c r="A1807" s="679" t="s">
        <v>2753</v>
      </c>
      <c r="B1807" s="684" t="s">
        <v>1508</v>
      </c>
      <c r="C1807" s="680">
        <f t="shared" ref="C1807:C1812" si="223">C1808</f>
        <v>483300</v>
      </c>
    </row>
    <row r="1808" spans="1:3">
      <c r="A1808" s="679" t="s">
        <v>2754</v>
      </c>
      <c r="B1808" s="684" t="s">
        <v>2613</v>
      </c>
      <c r="C1808" s="680">
        <f t="shared" si="223"/>
        <v>483300</v>
      </c>
    </row>
    <row r="1809" spans="1:3">
      <c r="A1809" s="679" t="s">
        <v>2755</v>
      </c>
      <c r="B1809" s="684" t="s">
        <v>1502</v>
      </c>
      <c r="C1809" s="680">
        <f t="shared" si="223"/>
        <v>483300</v>
      </c>
    </row>
    <row r="1810" spans="1:3">
      <c r="A1810" s="679" t="s">
        <v>2756</v>
      </c>
      <c r="B1810" s="684" t="s">
        <v>1503</v>
      </c>
      <c r="C1810" s="680">
        <f t="shared" si="223"/>
        <v>483300</v>
      </c>
    </row>
    <row r="1811" spans="1:3" ht="27.6">
      <c r="A1811" s="679" t="s">
        <v>2757</v>
      </c>
      <c r="B1811" s="684" t="s">
        <v>2750</v>
      </c>
      <c r="C1811" s="680">
        <f t="shared" si="223"/>
        <v>483300</v>
      </c>
    </row>
    <row r="1812" spans="1:3">
      <c r="A1812" s="679" t="s">
        <v>2758</v>
      </c>
      <c r="B1812" s="684" t="s">
        <v>695</v>
      </c>
      <c r="C1812" s="680">
        <f t="shared" si="223"/>
        <v>483300</v>
      </c>
    </row>
    <row r="1813" spans="1:3">
      <c r="A1813" s="681" t="s">
        <v>2759</v>
      </c>
      <c r="B1813" s="685" t="s">
        <v>1509</v>
      </c>
      <c r="C1813" s="682">
        <f>'C. OBJETO DEL GASTO'!AF35</f>
        <v>483300</v>
      </c>
    </row>
    <row r="1814" spans="1:3">
      <c r="A1814" s="679" t="s">
        <v>2760</v>
      </c>
      <c r="B1814" s="684" t="s">
        <v>1510</v>
      </c>
      <c r="C1814" s="680">
        <f t="shared" ref="C1814:C1819" si="224">C1815</f>
        <v>1154947.6800000002</v>
      </c>
    </row>
    <row r="1815" spans="1:3">
      <c r="A1815" s="679" t="s">
        <v>2761</v>
      </c>
      <c r="B1815" s="684" t="s">
        <v>2613</v>
      </c>
      <c r="C1815" s="680">
        <f t="shared" si="224"/>
        <v>1154947.6800000002</v>
      </c>
    </row>
    <row r="1816" spans="1:3">
      <c r="A1816" s="679" t="s">
        <v>2762</v>
      </c>
      <c r="B1816" s="684" t="s">
        <v>1502</v>
      </c>
      <c r="C1816" s="680">
        <f t="shared" si="224"/>
        <v>1154947.6800000002</v>
      </c>
    </row>
    <row r="1817" spans="1:3">
      <c r="A1817" s="679" t="s">
        <v>2763</v>
      </c>
      <c r="B1817" s="684" t="s">
        <v>1503</v>
      </c>
      <c r="C1817" s="680">
        <f t="shared" si="224"/>
        <v>1154947.6800000002</v>
      </c>
    </row>
    <row r="1818" spans="1:3" ht="27.6">
      <c r="A1818" s="679" t="s">
        <v>2764</v>
      </c>
      <c r="B1818" s="684" t="s">
        <v>2765</v>
      </c>
      <c r="C1818" s="680">
        <f t="shared" si="224"/>
        <v>1154947.6800000002</v>
      </c>
    </row>
    <row r="1819" spans="1:3">
      <c r="A1819" s="679" t="s">
        <v>2766</v>
      </c>
      <c r="B1819" s="684" t="s">
        <v>695</v>
      </c>
      <c r="C1819" s="680">
        <f t="shared" si="224"/>
        <v>1154947.6800000002</v>
      </c>
    </row>
    <row r="1820" spans="1:3">
      <c r="A1820" s="681" t="s">
        <v>2767</v>
      </c>
      <c r="B1820" s="685" t="s">
        <v>1511</v>
      </c>
      <c r="C1820" s="682">
        <f>'C. OBJETO DEL GASTO'!AF41</f>
        <v>1154947.6800000002</v>
      </c>
    </row>
    <row r="1821" spans="1:3" ht="27.6">
      <c r="A1821" s="679" t="s">
        <v>3906</v>
      </c>
      <c r="B1821" s="684" t="s">
        <v>3032</v>
      </c>
      <c r="C1821" s="680">
        <f t="shared" ref="C1821:C1826" si="225">C1822</f>
        <v>161970.73272</v>
      </c>
    </row>
    <row r="1822" spans="1:3">
      <c r="A1822" s="679" t="s">
        <v>3907</v>
      </c>
      <c r="B1822" s="684" t="s">
        <v>1501</v>
      </c>
      <c r="C1822" s="680">
        <f t="shared" si="225"/>
        <v>161970.73272</v>
      </c>
    </row>
    <row r="1823" spans="1:3">
      <c r="A1823" s="679" t="s">
        <v>3908</v>
      </c>
      <c r="B1823" s="684" t="s">
        <v>1502</v>
      </c>
      <c r="C1823" s="680">
        <f t="shared" si="225"/>
        <v>161970.73272</v>
      </c>
    </row>
    <row r="1824" spans="1:3">
      <c r="A1824" s="679" t="s">
        <v>3909</v>
      </c>
      <c r="B1824" s="684" t="s">
        <v>2929</v>
      </c>
      <c r="C1824" s="680">
        <f t="shared" si="225"/>
        <v>161970.73272</v>
      </c>
    </row>
    <row r="1825" spans="1:3" ht="27.6">
      <c r="A1825" s="689" t="s">
        <v>3910</v>
      </c>
      <c r="B1825" s="684" t="s">
        <v>2765</v>
      </c>
      <c r="C1825" s="680">
        <f t="shared" si="225"/>
        <v>161970.73272</v>
      </c>
    </row>
    <row r="1826" spans="1:3">
      <c r="A1826" s="679" t="s">
        <v>3911</v>
      </c>
      <c r="B1826" s="684" t="s">
        <v>807</v>
      </c>
      <c r="C1826" s="680">
        <f t="shared" si="225"/>
        <v>161970.73272</v>
      </c>
    </row>
    <row r="1827" spans="1:3">
      <c r="A1827" s="681" t="s">
        <v>3912</v>
      </c>
      <c r="B1827" s="685" t="s">
        <v>90</v>
      </c>
      <c r="C1827" s="682">
        <f>'C. OBJETO DEL GASTO'!AF100</f>
        <v>161970.73272</v>
      </c>
    </row>
    <row r="1828" spans="1:3">
      <c r="A1828" s="679" t="s">
        <v>2769</v>
      </c>
      <c r="B1828" s="684" t="s">
        <v>1608</v>
      </c>
      <c r="C1828" s="680">
        <f t="shared" ref="C1828:C1833" si="226">C1829</f>
        <v>2000</v>
      </c>
    </row>
    <row r="1829" spans="1:3">
      <c r="A1829" s="679" t="s">
        <v>2770</v>
      </c>
      <c r="B1829" s="684" t="s">
        <v>2613</v>
      </c>
      <c r="C1829" s="680">
        <f t="shared" si="226"/>
        <v>2000</v>
      </c>
    </row>
    <row r="1830" spans="1:3">
      <c r="A1830" s="679" t="s">
        <v>2771</v>
      </c>
      <c r="B1830" s="684" t="s">
        <v>1513</v>
      </c>
      <c r="C1830" s="680">
        <f t="shared" si="226"/>
        <v>2000</v>
      </c>
    </row>
    <row r="1831" spans="1:3">
      <c r="A1831" s="679" t="s">
        <v>2772</v>
      </c>
      <c r="B1831" s="684" t="s">
        <v>1503</v>
      </c>
      <c r="C1831" s="680">
        <f t="shared" si="226"/>
        <v>2000</v>
      </c>
    </row>
    <row r="1832" spans="1:3" ht="27.6">
      <c r="A1832" s="679" t="s">
        <v>2773</v>
      </c>
      <c r="B1832" s="684" t="s">
        <v>2774</v>
      </c>
      <c r="C1832" s="680">
        <f t="shared" si="226"/>
        <v>2000</v>
      </c>
    </row>
    <row r="1833" spans="1:3">
      <c r="A1833" s="679" t="s">
        <v>2775</v>
      </c>
      <c r="B1833" s="684" t="s">
        <v>695</v>
      </c>
      <c r="C1833" s="680">
        <f t="shared" si="226"/>
        <v>2000</v>
      </c>
    </row>
    <row r="1834" spans="1:3">
      <c r="A1834" s="681" t="s">
        <v>2776</v>
      </c>
      <c r="B1834" s="685" t="s">
        <v>1608</v>
      </c>
      <c r="C1834" s="682">
        <f>'C. OBJETO DEL GASTO'!AF105</f>
        <v>2000</v>
      </c>
    </row>
    <row r="1835" spans="1:3" ht="27.6">
      <c r="A1835" s="679" t="s">
        <v>2777</v>
      </c>
      <c r="B1835" s="684" t="s">
        <v>1560</v>
      </c>
      <c r="C1835" s="680">
        <f t="shared" ref="C1835:C1840" si="227">C1836</f>
        <v>2500</v>
      </c>
    </row>
    <row r="1836" spans="1:3">
      <c r="A1836" s="679" t="s">
        <v>2778</v>
      </c>
      <c r="B1836" s="684" t="s">
        <v>2613</v>
      </c>
      <c r="C1836" s="680">
        <f t="shared" si="227"/>
        <v>2500</v>
      </c>
    </row>
    <row r="1837" spans="1:3">
      <c r="A1837" s="679" t="s">
        <v>2779</v>
      </c>
      <c r="B1837" s="684" t="s">
        <v>1513</v>
      </c>
      <c r="C1837" s="680">
        <f t="shared" si="227"/>
        <v>2500</v>
      </c>
    </row>
    <row r="1838" spans="1:3">
      <c r="A1838" s="679" t="s">
        <v>2780</v>
      </c>
      <c r="B1838" s="684" t="s">
        <v>1503</v>
      </c>
      <c r="C1838" s="680">
        <f t="shared" si="227"/>
        <v>2500</v>
      </c>
    </row>
    <row r="1839" spans="1:3" ht="27.6">
      <c r="A1839" s="679" t="s">
        <v>2781</v>
      </c>
      <c r="B1839" s="684" t="s">
        <v>2750</v>
      </c>
      <c r="C1839" s="680">
        <f t="shared" si="227"/>
        <v>2500</v>
      </c>
    </row>
    <row r="1840" spans="1:3">
      <c r="A1840" s="679" t="s">
        <v>2782</v>
      </c>
      <c r="B1840" s="684" t="s">
        <v>695</v>
      </c>
      <c r="C1840" s="680">
        <f t="shared" si="227"/>
        <v>2500</v>
      </c>
    </row>
    <row r="1841" spans="1:3" ht="27.6">
      <c r="A1841" s="681" t="s">
        <v>2783</v>
      </c>
      <c r="B1841" s="685" t="s">
        <v>1560</v>
      </c>
      <c r="C1841" s="682">
        <f>'C. OBJETO DEL GASTO'!AF115</f>
        <v>2500</v>
      </c>
    </row>
    <row r="1842" spans="1:3" ht="41.4">
      <c r="A1842" s="679" t="s">
        <v>2786</v>
      </c>
      <c r="B1842" s="684" t="s">
        <v>1512</v>
      </c>
      <c r="C1842" s="680">
        <f t="shared" ref="C1842:C1847" si="228">C1843</f>
        <v>1000000</v>
      </c>
    </row>
    <row r="1843" spans="1:3">
      <c r="A1843" s="679" t="s">
        <v>2787</v>
      </c>
      <c r="B1843" s="684" t="s">
        <v>2613</v>
      </c>
      <c r="C1843" s="680">
        <f t="shared" si="228"/>
        <v>1000000</v>
      </c>
    </row>
    <row r="1844" spans="1:3">
      <c r="A1844" s="679" t="s">
        <v>2788</v>
      </c>
      <c r="B1844" s="684" t="s">
        <v>1513</v>
      </c>
      <c r="C1844" s="680">
        <f t="shared" si="228"/>
        <v>1000000</v>
      </c>
    </row>
    <row r="1845" spans="1:3">
      <c r="A1845" s="679" t="s">
        <v>2789</v>
      </c>
      <c r="B1845" s="684" t="s">
        <v>1503</v>
      </c>
      <c r="C1845" s="680">
        <f t="shared" si="228"/>
        <v>1000000</v>
      </c>
    </row>
    <row r="1846" spans="1:3" ht="27.6">
      <c r="A1846" s="679" t="s">
        <v>2790</v>
      </c>
      <c r="B1846" s="684" t="s">
        <v>2765</v>
      </c>
      <c r="C1846" s="680">
        <f t="shared" si="228"/>
        <v>1000000</v>
      </c>
    </row>
    <row r="1847" spans="1:3">
      <c r="A1847" s="679" t="s">
        <v>2791</v>
      </c>
      <c r="B1847" s="684" t="s">
        <v>695</v>
      </c>
      <c r="C1847" s="680">
        <f t="shared" si="228"/>
        <v>1000000</v>
      </c>
    </row>
    <row r="1848" spans="1:3" ht="41.4">
      <c r="A1848" s="681" t="s">
        <v>2792</v>
      </c>
      <c r="B1848" s="685" t="s">
        <v>1512</v>
      </c>
      <c r="C1848" s="682">
        <f>'C. OBJETO DEL GASTO'!AF201</f>
        <v>1000000</v>
      </c>
    </row>
    <row r="1849" spans="1:3">
      <c r="A1849" s="679" t="s">
        <v>2793</v>
      </c>
      <c r="B1849" s="684" t="s">
        <v>1705</v>
      </c>
      <c r="C1849" s="680">
        <f t="shared" ref="C1849:C1854" si="229">C1850</f>
        <v>462000</v>
      </c>
    </row>
    <row r="1850" spans="1:3">
      <c r="A1850" s="679" t="s">
        <v>2794</v>
      </c>
      <c r="B1850" s="684" t="s">
        <v>2613</v>
      </c>
      <c r="C1850" s="680">
        <f t="shared" si="229"/>
        <v>462000</v>
      </c>
    </row>
    <row r="1851" spans="1:3">
      <c r="A1851" s="679" t="s">
        <v>2795</v>
      </c>
      <c r="B1851" s="684" t="s">
        <v>1513</v>
      </c>
      <c r="C1851" s="680">
        <f t="shared" si="229"/>
        <v>462000</v>
      </c>
    </row>
    <row r="1852" spans="1:3">
      <c r="A1852" s="679" t="s">
        <v>2796</v>
      </c>
      <c r="B1852" s="684" t="s">
        <v>1503</v>
      </c>
      <c r="C1852" s="680">
        <f t="shared" si="229"/>
        <v>462000</v>
      </c>
    </row>
    <row r="1853" spans="1:3" ht="27.6">
      <c r="A1853" s="679" t="s">
        <v>2797</v>
      </c>
      <c r="B1853" s="684" t="s">
        <v>2765</v>
      </c>
      <c r="C1853" s="680">
        <f t="shared" si="229"/>
        <v>462000</v>
      </c>
    </row>
    <row r="1854" spans="1:3">
      <c r="A1854" s="679" t="s">
        <v>2798</v>
      </c>
      <c r="B1854" s="684" t="s">
        <v>807</v>
      </c>
      <c r="C1854" s="680">
        <f t="shared" si="229"/>
        <v>462000</v>
      </c>
    </row>
    <row r="1855" spans="1:3">
      <c r="A1855" s="681" t="s">
        <v>2799</v>
      </c>
      <c r="B1855" s="685" t="s">
        <v>1705</v>
      </c>
      <c r="C1855" s="682">
        <f>'C. OBJETO DEL GASTO'!AF207</f>
        <v>462000</v>
      </c>
    </row>
    <row r="1856" spans="1:3">
      <c r="A1856" s="679" t="s">
        <v>2800</v>
      </c>
      <c r="B1856" s="684" t="s">
        <v>2238</v>
      </c>
      <c r="C1856" s="680">
        <f>C1857</f>
        <v>53000</v>
      </c>
    </row>
    <row r="1857" spans="1:3">
      <c r="A1857" s="679" t="s">
        <v>2801</v>
      </c>
      <c r="B1857" s="684" t="s">
        <v>2613</v>
      </c>
      <c r="C1857" s="680">
        <f>C1858</f>
        <v>53000</v>
      </c>
    </row>
    <row r="1858" spans="1:3">
      <c r="A1858" s="679" t="s">
        <v>2802</v>
      </c>
      <c r="B1858" s="684" t="s">
        <v>1513</v>
      </c>
      <c r="C1858" s="680">
        <f>C1859</f>
        <v>53000</v>
      </c>
    </row>
    <row r="1859" spans="1:3">
      <c r="A1859" s="679" t="s">
        <v>2803</v>
      </c>
      <c r="B1859" s="684" t="s">
        <v>1503</v>
      </c>
      <c r="C1859" s="680">
        <f>C1860</f>
        <v>53000</v>
      </c>
    </row>
    <row r="1860" spans="1:3" ht="27.6">
      <c r="A1860" s="679" t="s">
        <v>2804</v>
      </c>
      <c r="B1860" s="684" t="s">
        <v>2768</v>
      </c>
      <c r="C1860" s="680">
        <f>C1861</f>
        <v>53000</v>
      </c>
    </row>
    <row r="1861" spans="1:3">
      <c r="A1861" s="679" t="s">
        <v>2805</v>
      </c>
      <c r="B1861" s="684" t="s">
        <v>695</v>
      </c>
      <c r="C1861" s="680">
        <f>SUBTOTAL(9,C1862:C1863)</f>
        <v>53000</v>
      </c>
    </row>
    <row r="1862" spans="1:3">
      <c r="A1862" s="681" t="s">
        <v>2806</v>
      </c>
      <c r="B1862" s="685" t="s">
        <v>2238</v>
      </c>
      <c r="C1862" s="682">
        <f>'C. OBJETO DEL GASTO'!AF236</f>
        <v>13000</v>
      </c>
    </row>
    <row r="1863" spans="1:3">
      <c r="A1863" s="681" t="s">
        <v>3915</v>
      </c>
      <c r="B1863" s="685" t="s">
        <v>2914</v>
      </c>
      <c r="C1863" s="682">
        <f>'C. OBJETO DEL GASTO'!AF237</f>
        <v>40000</v>
      </c>
    </row>
    <row r="1864" spans="1:3">
      <c r="A1864" s="679" t="s">
        <v>2807</v>
      </c>
      <c r="B1864" s="684" t="s">
        <v>1566</v>
      </c>
      <c r="C1864" s="680">
        <f t="shared" ref="C1864:C1869" si="230">C1865</f>
        <v>150000</v>
      </c>
    </row>
    <row r="1865" spans="1:3">
      <c r="A1865" s="679" t="s">
        <v>2808</v>
      </c>
      <c r="B1865" s="684" t="s">
        <v>2613</v>
      </c>
      <c r="C1865" s="680">
        <f t="shared" si="230"/>
        <v>150000</v>
      </c>
    </row>
    <row r="1866" spans="1:3">
      <c r="A1866" s="679" t="s">
        <v>2809</v>
      </c>
      <c r="B1866" s="684" t="s">
        <v>1513</v>
      </c>
      <c r="C1866" s="680">
        <f t="shared" si="230"/>
        <v>150000</v>
      </c>
    </row>
    <row r="1867" spans="1:3">
      <c r="A1867" s="679" t="s">
        <v>2810</v>
      </c>
      <c r="B1867" s="684" t="s">
        <v>1503</v>
      </c>
      <c r="C1867" s="680">
        <f t="shared" si="230"/>
        <v>150000</v>
      </c>
    </row>
    <row r="1868" spans="1:3" ht="41.4">
      <c r="A1868" s="679" t="s">
        <v>2811</v>
      </c>
      <c r="B1868" s="684" t="s">
        <v>2784</v>
      </c>
      <c r="C1868" s="680">
        <f t="shared" si="230"/>
        <v>150000</v>
      </c>
    </row>
    <row r="1869" spans="1:3">
      <c r="A1869" s="679" t="s">
        <v>2812</v>
      </c>
      <c r="B1869" s="684" t="s">
        <v>695</v>
      </c>
      <c r="C1869" s="680">
        <f t="shared" si="230"/>
        <v>150000</v>
      </c>
    </row>
    <row r="1870" spans="1:3">
      <c r="A1870" s="681" t="s">
        <v>2813</v>
      </c>
      <c r="B1870" s="685" t="s">
        <v>1566</v>
      </c>
      <c r="C1870" s="682">
        <f>'C. OBJETO DEL GASTO'!AF247</f>
        <v>150000</v>
      </c>
    </row>
    <row r="1871" spans="1:3">
      <c r="A1871" s="679" t="s">
        <v>2814</v>
      </c>
      <c r="B1871" s="684" t="s">
        <v>2585</v>
      </c>
      <c r="C1871" s="680">
        <f t="shared" ref="C1871:C1876" si="231">C1872</f>
        <v>0</v>
      </c>
    </row>
    <row r="1872" spans="1:3">
      <c r="A1872" s="679" t="s">
        <v>2815</v>
      </c>
      <c r="B1872" s="684" t="s">
        <v>2613</v>
      </c>
      <c r="C1872" s="680">
        <f t="shared" si="231"/>
        <v>0</v>
      </c>
    </row>
    <row r="1873" spans="1:3">
      <c r="A1873" s="679" t="s">
        <v>2816</v>
      </c>
      <c r="B1873" s="684" t="s">
        <v>1513</v>
      </c>
      <c r="C1873" s="680">
        <f t="shared" si="231"/>
        <v>0</v>
      </c>
    </row>
    <row r="1874" spans="1:3">
      <c r="A1874" s="679" t="s">
        <v>2817</v>
      </c>
      <c r="B1874" s="684" t="s">
        <v>1503</v>
      </c>
      <c r="C1874" s="680">
        <f t="shared" si="231"/>
        <v>0</v>
      </c>
    </row>
    <row r="1875" spans="1:3" ht="27.6">
      <c r="A1875" s="679" t="s">
        <v>2818</v>
      </c>
      <c r="B1875" s="684" t="s">
        <v>2768</v>
      </c>
      <c r="C1875" s="680">
        <f t="shared" si="231"/>
        <v>0</v>
      </c>
    </row>
    <row r="1876" spans="1:3">
      <c r="A1876" s="679" t="s">
        <v>2819</v>
      </c>
      <c r="B1876" s="684" t="s">
        <v>695</v>
      </c>
      <c r="C1876" s="680">
        <f t="shared" si="231"/>
        <v>0</v>
      </c>
    </row>
    <row r="1877" spans="1:3">
      <c r="A1877" s="681" t="s">
        <v>2820</v>
      </c>
      <c r="B1877" s="685" t="s">
        <v>2585</v>
      </c>
      <c r="C1877" s="682">
        <f>'C. OBJETO DEL GASTO'!AF248</f>
        <v>0</v>
      </c>
    </row>
    <row r="1878" spans="1:3">
      <c r="A1878" s="679" t="s">
        <v>2821</v>
      </c>
      <c r="B1878" s="684" t="s">
        <v>2245</v>
      </c>
      <c r="C1878" s="680">
        <f t="shared" ref="C1878:C1883" si="232">C1879</f>
        <v>5000</v>
      </c>
    </row>
    <row r="1879" spans="1:3">
      <c r="A1879" s="679" t="s">
        <v>2822</v>
      </c>
      <c r="B1879" s="684" t="s">
        <v>2613</v>
      </c>
      <c r="C1879" s="680">
        <f t="shared" si="232"/>
        <v>5000</v>
      </c>
    </row>
    <row r="1880" spans="1:3">
      <c r="A1880" s="679" t="s">
        <v>2823</v>
      </c>
      <c r="B1880" s="684" t="s">
        <v>1513</v>
      </c>
      <c r="C1880" s="680">
        <f t="shared" si="232"/>
        <v>5000</v>
      </c>
    </row>
    <row r="1881" spans="1:3">
      <c r="A1881" s="679" t="s">
        <v>2824</v>
      </c>
      <c r="B1881" s="684" t="s">
        <v>1503</v>
      </c>
      <c r="C1881" s="680">
        <f t="shared" si="232"/>
        <v>5000</v>
      </c>
    </row>
    <row r="1882" spans="1:3" ht="27.6">
      <c r="A1882" s="679" t="s">
        <v>2825</v>
      </c>
      <c r="B1882" s="684" t="s">
        <v>2774</v>
      </c>
      <c r="C1882" s="680">
        <f t="shared" si="232"/>
        <v>5000</v>
      </c>
    </row>
    <row r="1883" spans="1:3">
      <c r="A1883" s="679" t="s">
        <v>2826</v>
      </c>
      <c r="B1883" s="684" t="s">
        <v>695</v>
      </c>
      <c r="C1883" s="680">
        <f t="shared" si="232"/>
        <v>5000</v>
      </c>
    </row>
    <row r="1884" spans="1:3">
      <c r="A1884" s="681" t="s">
        <v>2827</v>
      </c>
      <c r="B1884" s="685" t="s">
        <v>2245</v>
      </c>
      <c r="C1884" s="682">
        <f>'C. OBJETO DEL GASTO'!AF254</f>
        <v>5000</v>
      </c>
    </row>
    <row r="1885" spans="1:3" ht="27.6">
      <c r="A1885" s="679" t="s">
        <v>2828</v>
      </c>
      <c r="B1885" s="684" t="s">
        <v>2255</v>
      </c>
      <c r="C1885" s="680">
        <f t="shared" ref="C1885:C1890" si="233">C1886</f>
        <v>150000</v>
      </c>
    </row>
    <row r="1886" spans="1:3">
      <c r="A1886" s="679" t="s">
        <v>2829</v>
      </c>
      <c r="B1886" s="684" t="s">
        <v>2613</v>
      </c>
      <c r="C1886" s="680">
        <f t="shared" si="233"/>
        <v>150000</v>
      </c>
    </row>
    <row r="1887" spans="1:3">
      <c r="A1887" s="679" t="s">
        <v>2830</v>
      </c>
      <c r="B1887" s="684" t="s">
        <v>1513</v>
      </c>
      <c r="C1887" s="680">
        <f t="shared" si="233"/>
        <v>150000</v>
      </c>
    </row>
    <row r="1888" spans="1:3">
      <c r="A1888" s="679" t="s">
        <v>2831</v>
      </c>
      <c r="B1888" s="684" t="s">
        <v>1503</v>
      </c>
      <c r="C1888" s="680">
        <f t="shared" si="233"/>
        <v>150000</v>
      </c>
    </row>
    <row r="1889" spans="1:3" ht="27.6">
      <c r="A1889" s="679" t="s">
        <v>2832</v>
      </c>
      <c r="B1889" s="684" t="s">
        <v>2742</v>
      </c>
      <c r="C1889" s="680">
        <f t="shared" si="233"/>
        <v>150000</v>
      </c>
    </row>
    <row r="1890" spans="1:3">
      <c r="A1890" s="679" t="s">
        <v>2833</v>
      </c>
      <c r="B1890" s="684" t="s">
        <v>695</v>
      </c>
      <c r="C1890" s="680">
        <f t="shared" si="233"/>
        <v>150000</v>
      </c>
    </row>
    <row r="1891" spans="1:3" ht="27.6">
      <c r="A1891" s="681" t="s">
        <v>2834</v>
      </c>
      <c r="B1891" s="685" t="s">
        <v>2255</v>
      </c>
      <c r="C1891" s="682">
        <f>'C. OBJETO DEL GASTO'!AF353</f>
        <v>150000</v>
      </c>
    </row>
    <row r="1892" spans="1:3" ht="27.6">
      <c r="A1892" s="679" t="s">
        <v>2835</v>
      </c>
      <c r="B1892" s="684" t="s">
        <v>1659</v>
      </c>
      <c r="C1892" s="680">
        <f t="shared" ref="C1892:C1897" si="234">C1893</f>
        <v>100000</v>
      </c>
    </row>
    <row r="1893" spans="1:3">
      <c r="A1893" s="679" t="s">
        <v>2836</v>
      </c>
      <c r="B1893" s="684" t="s">
        <v>2613</v>
      </c>
      <c r="C1893" s="680">
        <f t="shared" si="234"/>
        <v>100000</v>
      </c>
    </row>
    <row r="1894" spans="1:3">
      <c r="A1894" s="679" t="s">
        <v>2837</v>
      </c>
      <c r="B1894" s="684" t="s">
        <v>1513</v>
      </c>
      <c r="C1894" s="680">
        <f t="shared" si="234"/>
        <v>100000</v>
      </c>
    </row>
    <row r="1895" spans="1:3">
      <c r="A1895" s="679" t="s">
        <v>2838</v>
      </c>
      <c r="B1895" s="684" t="s">
        <v>1503</v>
      </c>
      <c r="C1895" s="680">
        <f t="shared" si="234"/>
        <v>100000</v>
      </c>
    </row>
    <row r="1896" spans="1:3" ht="27.6">
      <c r="A1896" s="679" t="s">
        <v>2839</v>
      </c>
      <c r="B1896" s="684" t="s">
        <v>2785</v>
      </c>
      <c r="C1896" s="680">
        <f t="shared" si="234"/>
        <v>100000</v>
      </c>
    </row>
    <row r="1897" spans="1:3">
      <c r="A1897" s="679" t="s">
        <v>2840</v>
      </c>
      <c r="B1897" s="684" t="s">
        <v>695</v>
      </c>
      <c r="C1897" s="680">
        <f t="shared" si="234"/>
        <v>100000</v>
      </c>
    </row>
    <row r="1898" spans="1:3" ht="27.6">
      <c r="A1898" s="681" t="s">
        <v>2841</v>
      </c>
      <c r="B1898" s="685" t="s">
        <v>1659</v>
      </c>
      <c r="C1898" s="682">
        <f>'C. OBJETO DEL GASTO'!AF406</f>
        <v>100000</v>
      </c>
    </row>
    <row r="1899" spans="1:3">
      <c r="A1899" s="679" t="s">
        <v>2842</v>
      </c>
      <c r="B1899" s="684" t="s">
        <v>2843</v>
      </c>
      <c r="C1899" s="680">
        <f t="shared" ref="C1899:C1904" si="235">C1900</f>
        <v>90000</v>
      </c>
    </row>
    <row r="1900" spans="1:3">
      <c r="A1900" s="679" t="s">
        <v>2844</v>
      </c>
      <c r="B1900" s="684" t="s">
        <v>2845</v>
      </c>
      <c r="C1900" s="680">
        <f t="shared" si="235"/>
        <v>90000</v>
      </c>
    </row>
    <row r="1901" spans="1:3">
      <c r="A1901" s="679" t="s">
        <v>2846</v>
      </c>
      <c r="B1901" s="684" t="s">
        <v>1513</v>
      </c>
      <c r="C1901" s="680">
        <f t="shared" si="235"/>
        <v>90000</v>
      </c>
    </row>
    <row r="1902" spans="1:3">
      <c r="A1902" s="679" t="s">
        <v>2847</v>
      </c>
      <c r="B1902" s="684" t="s">
        <v>1503</v>
      </c>
      <c r="C1902" s="680">
        <f t="shared" si="235"/>
        <v>90000</v>
      </c>
    </row>
    <row r="1903" spans="1:3" ht="27.6">
      <c r="A1903" s="679" t="s">
        <v>2848</v>
      </c>
      <c r="B1903" s="684" t="s">
        <v>2742</v>
      </c>
      <c r="C1903" s="680">
        <f t="shared" si="235"/>
        <v>90000</v>
      </c>
    </row>
    <row r="1904" spans="1:3">
      <c r="A1904" s="679" t="s">
        <v>2849</v>
      </c>
      <c r="B1904" s="684" t="s">
        <v>695</v>
      </c>
      <c r="C1904" s="680">
        <f t="shared" si="235"/>
        <v>90000</v>
      </c>
    </row>
    <row r="1905" spans="1:3">
      <c r="A1905" s="681" t="s">
        <v>2850</v>
      </c>
      <c r="B1905" s="685" t="s">
        <v>2843</v>
      </c>
      <c r="C1905" s="682">
        <f>'C. OBJETO DEL GASTO'!AF442</f>
        <v>90000</v>
      </c>
    </row>
    <row r="1906" spans="1:3" ht="27.6">
      <c r="A1906" s="679" t="s">
        <v>2851</v>
      </c>
      <c r="B1906" s="684" t="s">
        <v>1877</v>
      </c>
      <c r="C1906" s="680">
        <f t="shared" ref="C1906:C1911" si="236">C1907</f>
        <v>200000</v>
      </c>
    </row>
    <row r="1907" spans="1:3">
      <c r="A1907" s="679" t="s">
        <v>2852</v>
      </c>
      <c r="B1907" s="684" t="s">
        <v>2613</v>
      </c>
      <c r="C1907" s="680">
        <f t="shared" si="236"/>
        <v>200000</v>
      </c>
    </row>
    <row r="1908" spans="1:3">
      <c r="A1908" s="679" t="s">
        <v>2853</v>
      </c>
      <c r="B1908" s="684" t="s">
        <v>1878</v>
      </c>
      <c r="C1908" s="680">
        <f t="shared" si="236"/>
        <v>200000</v>
      </c>
    </row>
    <row r="1909" spans="1:3">
      <c r="A1909" s="679" t="s">
        <v>2854</v>
      </c>
      <c r="B1909" s="684" t="s">
        <v>1503</v>
      </c>
      <c r="C1909" s="680">
        <f t="shared" si="236"/>
        <v>200000</v>
      </c>
    </row>
    <row r="1910" spans="1:3" ht="41.4">
      <c r="A1910" s="679" t="s">
        <v>3917</v>
      </c>
      <c r="B1910" s="684" t="s">
        <v>2784</v>
      </c>
      <c r="C1910" s="680">
        <f t="shared" si="236"/>
        <v>200000</v>
      </c>
    </row>
    <row r="1911" spans="1:3">
      <c r="A1911" s="679" t="s">
        <v>2855</v>
      </c>
      <c r="B1911" s="684" t="s">
        <v>695</v>
      </c>
      <c r="C1911" s="680">
        <f t="shared" si="236"/>
        <v>200000</v>
      </c>
    </row>
    <row r="1912" spans="1:3" ht="27.6">
      <c r="A1912" s="681" t="s">
        <v>3916</v>
      </c>
      <c r="B1912" s="685" t="s">
        <v>1877</v>
      </c>
      <c r="C1912" s="682">
        <f>'C. OBJETO DEL GASTO'!AF503</f>
        <v>200000</v>
      </c>
    </row>
    <row r="1913" spans="1:3">
      <c r="A1913" s="704" t="s">
        <v>2856</v>
      </c>
      <c r="B1913" s="705" t="s">
        <v>1568</v>
      </c>
      <c r="C1913" s="691">
        <f>C1914+C1921</f>
        <v>150000</v>
      </c>
    </row>
    <row r="1914" spans="1:3" ht="27.6">
      <c r="A1914" s="679" t="s">
        <v>3919</v>
      </c>
      <c r="B1914" s="684" t="s">
        <v>3918</v>
      </c>
      <c r="C1914" s="680">
        <f t="shared" ref="C1914:C1919" si="237">C1915</f>
        <v>0</v>
      </c>
    </row>
    <row r="1915" spans="1:3">
      <c r="A1915" s="679" t="s">
        <v>3920</v>
      </c>
      <c r="B1915" s="684" t="s">
        <v>2613</v>
      </c>
      <c r="C1915" s="680">
        <f t="shared" si="237"/>
        <v>0</v>
      </c>
    </row>
    <row r="1916" spans="1:3">
      <c r="A1916" s="679" t="s">
        <v>3921</v>
      </c>
      <c r="B1916" s="684" t="s">
        <v>3922</v>
      </c>
      <c r="C1916" s="680">
        <f t="shared" si="237"/>
        <v>0</v>
      </c>
    </row>
    <row r="1917" spans="1:3">
      <c r="A1917" s="679" t="s">
        <v>4070</v>
      </c>
      <c r="B1917" s="684" t="s">
        <v>1503</v>
      </c>
      <c r="C1917" s="680">
        <f t="shared" si="237"/>
        <v>0</v>
      </c>
    </row>
    <row r="1918" spans="1:3" ht="27.6">
      <c r="A1918" s="679" t="s">
        <v>4071</v>
      </c>
      <c r="B1918" s="684" t="s">
        <v>2765</v>
      </c>
      <c r="C1918" s="680">
        <f t="shared" si="237"/>
        <v>0</v>
      </c>
    </row>
    <row r="1919" spans="1:3">
      <c r="A1919" s="679" t="s">
        <v>4072</v>
      </c>
      <c r="B1919" s="684" t="s">
        <v>695</v>
      </c>
      <c r="C1919" s="680">
        <f t="shared" si="237"/>
        <v>0</v>
      </c>
    </row>
    <row r="1920" spans="1:3" ht="27.6">
      <c r="A1920" s="681" t="s">
        <v>4073</v>
      </c>
      <c r="B1920" s="685" t="s">
        <v>3918</v>
      </c>
      <c r="C1920" s="682">
        <f>'C. OBJETO DEL GASTO'!AF587</f>
        <v>0</v>
      </c>
    </row>
    <row r="1921" spans="1:3">
      <c r="A1921" s="679" t="s">
        <v>3923</v>
      </c>
      <c r="B1921" s="684" t="s">
        <v>2922</v>
      </c>
      <c r="C1921" s="680">
        <f t="shared" ref="C1921:C1926" si="238">C1922</f>
        <v>150000</v>
      </c>
    </row>
    <row r="1922" spans="1:3">
      <c r="A1922" s="679" t="s">
        <v>3924</v>
      </c>
      <c r="B1922" s="684" t="s">
        <v>2613</v>
      </c>
      <c r="C1922" s="680">
        <f t="shared" si="238"/>
        <v>150000</v>
      </c>
    </row>
    <row r="1923" spans="1:3">
      <c r="A1923" s="679" t="s">
        <v>3925</v>
      </c>
      <c r="B1923" s="684" t="s">
        <v>1569</v>
      </c>
      <c r="C1923" s="680">
        <f t="shared" si="238"/>
        <v>150000</v>
      </c>
    </row>
    <row r="1924" spans="1:3">
      <c r="A1924" s="679" t="s">
        <v>3926</v>
      </c>
      <c r="B1924" s="684" t="s">
        <v>1503</v>
      </c>
      <c r="C1924" s="680">
        <f t="shared" si="238"/>
        <v>150000</v>
      </c>
    </row>
    <row r="1925" spans="1:3" ht="41.4">
      <c r="A1925" s="679" t="s">
        <v>3927</v>
      </c>
      <c r="B1925" s="684" t="s">
        <v>2784</v>
      </c>
      <c r="C1925" s="680">
        <f t="shared" si="238"/>
        <v>150000</v>
      </c>
    </row>
    <row r="1926" spans="1:3">
      <c r="A1926" s="679" t="s">
        <v>3928</v>
      </c>
      <c r="B1926" s="684" t="s">
        <v>695</v>
      </c>
      <c r="C1926" s="680">
        <f t="shared" si="238"/>
        <v>150000</v>
      </c>
    </row>
    <row r="1927" spans="1:3">
      <c r="A1927" s="681" t="s">
        <v>3929</v>
      </c>
      <c r="B1927" s="685" t="s">
        <v>2922</v>
      </c>
      <c r="C1927" s="682">
        <f>'C. OBJETO DEL GASTO'!AF613</f>
        <v>150000</v>
      </c>
    </row>
    <row r="1928" spans="1:3">
      <c r="A1928" s="689" t="s">
        <v>3930</v>
      </c>
      <c r="B1928" s="689" t="s">
        <v>2115</v>
      </c>
      <c r="C1928" s="680">
        <f t="shared" ref="C1928:C1938" si="239">C1929</f>
        <v>324453.94</v>
      </c>
    </row>
    <row r="1929" spans="1:3">
      <c r="A1929" s="687" t="s">
        <v>3931</v>
      </c>
      <c r="B1929" s="687" t="s">
        <v>2117</v>
      </c>
      <c r="C1929" s="680">
        <f t="shared" si="239"/>
        <v>324453.94</v>
      </c>
    </row>
    <row r="1930" spans="1:3">
      <c r="A1930" s="687" t="s">
        <v>3932</v>
      </c>
      <c r="B1930" s="687" t="s">
        <v>1568</v>
      </c>
      <c r="C1930" s="680">
        <f t="shared" si="239"/>
        <v>324453.94</v>
      </c>
    </row>
    <row r="1931" spans="1:3">
      <c r="A1931" s="687" t="s">
        <v>3933</v>
      </c>
      <c r="B1931" s="687" t="s">
        <v>2120</v>
      </c>
      <c r="C1931" s="680">
        <f t="shared" si="239"/>
        <v>324453.94</v>
      </c>
    </row>
    <row r="1932" spans="1:3">
      <c r="A1932" s="687" t="s">
        <v>3934</v>
      </c>
      <c r="B1932" s="684" t="s">
        <v>2613</v>
      </c>
      <c r="C1932" s="680">
        <f t="shared" si="239"/>
        <v>324453.94</v>
      </c>
    </row>
    <row r="1933" spans="1:3">
      <c r="A1933" s="687" t="s">
        <v>3935</v>
      </c>
      <c r="B1933" s="687" t="s">
        <v>2123</v>
      </c>
      <c r="C1933" s="680">
        <f t="shared" si="239"/>
        <v>324453.94</v>
      </c>
    </row>
    <row r="1934" spans="1:3">
      <c r="A1934" s="687" t="s">
        <v>3936</v>
      </c>
      <c r="B1934" s="687" t="s">
        <v>1503</v>
      </c>
      <c r="C1934" s="680">
        <f t="shared" si="239"/>
        <v>324453.94</v>
      </c>
    </row>
    <row r="1935" spans="1:3">
      <c r="A1935" s="687" t="s">
        <v>3937</v>
      </c>
      <c r="B1935" s="687" t="s">
        <v>2124</v>
      </c>
      <c r="C1935" s="680">
        <f t="shared" si="239"/>
        <v>324453.94</v>
      </c>
    </row>
    <row r="1936" spans="1:3">
      <c r="A1936" s="687" t="s">
        <v>3938</v>
      </c>
      <c r="B1936" s="684" t="s">
        <v>695</v>
      </c>
      <c r="C1936" s="680">
        <f t="shared" si="239"/>
        <v>324453.94</v>
      </c>
    </row>
    <row r="1937" spans="1:3">
      <c r="A1937" s="687" t="s">
        <v>3940</v>
      </c>
      <c r="B1937" s="687" t="s">
        <v>1250</v>
      </c>
      <c r="C1937" s="680">
        <f t="shared" si="239"/>
        <v>324453.94</v>
      </c>
    </row>
    <row r="1938" spans="1:3">
      <c r="A1938" s="687" t="s">
        <v>3941</v>
      </c>
      <c r="B1938" s="687" t="s">
        <v>2125</v>
      </c>
      <c r="C1938" s="680">
        <f t="shared" si="239"/>
        <v>324453.94</v>
      </c>
    </row>
    <row r="1939" spans="1:3" ht="27.6">
      <c r="A1939" s="688" t="s">
        <v>3942</v>
      </c>
      <c r="B1939" s="688" t="s">
        <v>3939</v>
      </c>
      <c r="C1939" s="682">
        <f>'C. OBJETO DEL GASTO'!AF691</f>
        <v>324453.94</v>
      </c>
    </row>
    <row r="1940" spans="1:3">
      <c r="A1940" s="700" t="s">
        <v>2431</v>
      </c>
      <c r="B1940" s="701" t="s">
        <v>2432</v>
      </c>
      <c r="C1940" s="702">
        <f>C1941</f>
        <v>4493795.0558100007</v>
      </c>
    </row>
    <row r="1941" spans="1:3">
      <c r="A1941" s="679" t="s">
        <v>2433</v>
      </c>
      <c r="B1941" s="684" t="s">
        <v>1933</v>
      </c>
      <c r="C1941" s="680">
        <f>C1942</f>
        <v>4493795.0558100007</v>
      </c>
    </row>
    <row r="1942" spans="1:3">
      <c r="A1942" s="679" t="s">
        <v>2434</v>
      </c>
      <c r="B1942" s="684" t="s">
        <v>1499</v>
      </c>
      <c r="C1942" s="680">
        <f>C1943+C2065</f>
        <v>4493795.0558100007</v>
      </c>
    </row>
    <row r="1943" spans="1:3">
      <c r="A1943" s="703" t="s">
        <v>2435</v>
      </c>
      <c r="B1943" s="697" t="s">
        <v>807</v>
      </c>
      <c r="C1943" s="692">
        <f>C1944+C1951+C1958+C1965+C1972+C1979+C1986+C1994+C2001+C2008+C2015+C2022+C2029+C2037+C2044+C2051+C2058</f>
        <v>4373795.0558100007</v>
      </c>
    </row>
    <row r="1944" spans="1:3">
      <c r="A1944" s="679" t="s">
        <v>2436</v>
      </c>
      <c r="B1944" s="684" t="s">
        <v>1500</v>
      </c>
      <c r="C1944" s="680">
        <f t="shared" ref="C1944:C1949" si="240">C1945</f>
        <v>131109.6</v>
      </c>
    </row>
    <row r="1945" spans="1:3">
      <c r="A1945" s="679" t="s">
        <v>2437</v>
      </c>
      <c r="B1945" s="684" t="s">
        <v>1501</v>
      </c>
      <c r="C1945" s="680">
        <f t="shared" si="240"/>
        <v>131109.6</v>
      </c>
    </row>
    <row r="1946" spans="1:3">
      <c r="A1946" s="679" t="s">
        <v>2438</v>
      </c>
      <c r="B1946" s="684" t="s">
        <v>1502</v>
      </c>
      <c r="C1946" s="680">
        <f t="shared" si="240"/>
        <v>131109.6</v>
      </c>
    </row>
    <row r="1947" spans="1:3">
      <c r="A1947" s="679" t="s">
        <v>2439</v>
      </c>
      <c r="B1947" s="684" t="s">
        <v>1503</v>
      </c>
      <c r="C1947" s="680">
        <f t="shared" si="240"/>
        <v>131109.6</v>
      </c>
    </row>
    <row r="1948" spans="1:3">
      <c r="A1948" s="679" t="s">
        <v>2440</v>
      </c>
      <c r="B1948" s="684" t="s">
        <v>2441</v>
      </c>
      <c r="C1948" s="680">
        <f t="shared" si="240"/>
        <v>131109.6</v>
      </c>
    </row>
    <row r="1949" spans="1:3">
      <c r="A1949" s="679" t="s">
        <v>2442</v>
      </c>
      <c r="B1949" s="684" t="s">
        <v>807</v>
      </c>
      <c r="C1949" s="680">
        <f t="shared" si="240"/>
        <v>131109.6</v>
      </c>
    </row>
    <row r="1950" spans="1:3">
      <c r="A1950" s="681" t="s">
        <v>2443</v>
      </c>
      <c r="B1950" s="685" t="s">
        <v>1504</v>
      </c>
      <c r="C1950" s="682">
        <f>'C. OBJETO DEL GASTO'!S16</f>
        <v>131109.6</v>
      </c>
    </row>
    <row r="1951" spans="1:3">
      <c r="A1951" s="679" t="s">
        <v>2444</v>
      </c>
      <c r="B1951" s="684" t="s">
        <v>1505</v>
      </c>
      <c r="C1951" s="680">
        <f t="shared" ref="C1951:C1956" si="241">C1952</f>
        <v>1987200</v>
      </c>
    </row>
    <row r="1952" spans="1:3">
      <c r="A1952" s="679" t="s">
        <v>2445</v>
      </c>
      <c r="B1952" s="684" t="s">
        <v>1501</v>
      </c>
      <c r="C1952" s="680">
        <f t="shared" si="241"/>
        <v>1987200</v>
      </c>
    </row>
    <row r="1953" spans="1:3">
      <c r="A1953" s="679" t="s">
        <v>2446</v>
      </c>
      <c r="B1953" s="684" t="s">
        <v>1502</v>
      </c>
      <c r="C1953" s="680">
        <f t="shared" si="241"/>
        <v>1987200</v>
      </c>
    </row>
    <row r="1954" spans="1:3">
      <c r="A1954" s="679" t="s">
        <v>2447</v>
      </c>
      <c r="B1954" s="684" t="s">
        <v>1503</v>
      </c>
      <c r="C1954" s="680">
        <f t="shared" si="241"/>
        <v>1987200</v>
      </c>
    </row>
    <row r="1955" spans="1:3">
      <c r="A1955" s="679" t="s">
        <v>2448</v>
      </c>
      <c r="B1955" s="684" t="s">
        <v>2441</v>
      </c>
      <c r="C1955" s="680">
        <f t="shared" si="241"/>
        <v>1987200</v>
      </c>
    </row>
    <row r="1956" spans="1:3">
      <c r="A1956" s="679" t="s">
        <v>2449</v>
      </c>
      <c r="B1956" s="684" t="s">
        <v>807</v>
      </c>
      <c r="C1956" s="680">
        <f t="shared" si="241"/>
        <v>1987200</v>
      </c>
    </row>
    <row r="1957" spans="1:3">
      <c r="A1957" s="681" t="s">
        <v>2450</v>
      </c>
      <c r="B1957" s="685" t="s">
        <v>1505</v>
      </c>
      <c r="C1957" s="682">
        <f>'C. OBJETO DEL GASTO'!S17</f>
        <v>1987200</v>
      </c>
    </row>
    <row r="1958" spans="1:3">
      <c r="A1958" s="679" t="s">
        <v>2451</v>
      </c>
      <c r="B1958" s="684" t="s">
        <v>1506</v>
      </c>
      <c r="C1958" s="680">
        <f t="shared" ref="C1958:C1963" si="242">C1959</f>
        <v>44131.45</v>
      </c>
    </row>
    <row r="1959" spans="1:3">
      <c r="A1959" s="679" t="s">
        <v>2452</v>
      </c>
      <c r="B1959" s="684" t="s">
        <v>1501</v>
      </c>
      <c r="C1959" s="680">
        <f t="shared" si="242"/>
        <v>44131.45</v>
      </c>
    </row>
    <row r="1960" spans="1:3">
      <c r="A1960" s="679" t="s">
        <v>2453</v>
      </c>
      <c r="B1960" s="684" t="s">
        <v>1502</v>
      </c>
      <c r="C1960" s="680">
        <f t="shared" si="242"/>
        <v>44131.45</v>
      </c>
    </row>
    <row r="1961" spans="1:3">
      <c r="A1961" s="679" t="s">
        <v>2454</v>
      </c>
      <c r="B1961" s="684" t="s">
        <v>1503</v>
      </c>
      <c r="C1961" s="680">
        <f t="shared" si="242"/>
        <v>44131.45</v>
      </c>
    </row>
    <row r="1962" spans="1:3">
      <c r="A1962" s="679" t="s">
        <v>2601</v>
      </c>
      <c r="B1962" s="684" t="s">
        <v>2455</v>
      </c>
      <c r="C1962" s="680">
        <f t="shared" si="242"/>
        <v>44131.45</v>
      </c>
    </row>
    <row r="1963" spans="1:3">
      <c r="A1963" s="679" t="s">
        <v>2456</v>
      </c>
      <c r="B1963" s="684" t="s">
        <v>807</v>
      </c>
      <c r="C1963" s="680">
        <f t="shared" si="242"/>
        <v>44131.45</v>
      </c>
    </row>
    <row r="1964" spans="1:3">
      <c r="A1964" s="681" t="s">
        <v>2457</v>
      </c>
      <c r="B1964" s="685" t="s">
        <v>1507</v>
      </c>
      <c r="C1964" s="682">
        <f>'C. OBJETO DEL GASTO'!S34</f>
        <v>44131.45</v>
      </c>
    </row>
    <row r="1965" spans="1:3">
      <c r="A1965" s="679" t="s">
        <v>2458</v>
      </c>
      <c r="B1965" s="684" t="s">
        <v>1508</v>
      </c>
      <c r="C1965" s="680">
        <f t="shared" ref="C1965:C1970" si="243">C1966</f>
        <v>198377.40000000002</v>
      </c>
    </row>
    <row r="1966" spans="1:3">
      <c r="A1966" s="679" t="s">
        <v>2459</v>
      </c>
      <c r="B1966" s="684" t="s">
        <v>1501</v>
      </c>
      <c r="C1966" s="680">
        <f t="shared" si="243"/>
        <v>198377.40000000002</v>
      </c>
    </row>
    <row r="1967" spans="1:3">
      <c r="A1967" s="679" t="s">
        <v>2460</v>
      </c>
      <c r="B1967" s="684" t="s">
        <v>1502</v>
      </c>
      <c r="C1967" s="680">
        <f t="shared" si="243"/>
        <v>198377.40000000002</v>
      </c>
    </row>
    <row r="1968" spans="1:3">
      <c r="A1968" s="679" t="s">
        <v>2461</v>
      </c>
      <c r="B1968" s="684" t="s">
        <v>1503</v>
      </c>
      <c r="C1968" s="680">
        <f t="shared" si="243"/>
        <v>198377.40000000002</v>
      </c>
    </row>
    <row r="1969" spans="1:3">
      <c r="A1969" s="679" t="s">
        <v>2462</v>
      </c>
      <c r="B1969" s="684" t="s">
        <v>2455</v>
      </c>
      <c r="C1969" s="680">
        <f t="shared" si="243"/>
        <v>198377.40000000002</v>
      </c>
    </row>
    <row r="1970" spans="1:3">
      <c r="A1970" s="679" t="s">
        <v>2463</v>
      </c>
      <c r="B1970" s="684" t="s">
        <v>807</v>
      </c>
      <c r="C1970" s="680">
        <f t="shared" si="243"/>
        <v>198377.40000000002</v>
      </c>
    </row>
    <row r="1971" spans="1:3">
      <c r="A1971" s="681" t="s">
        <v>2464</v>
      </c>
      <c r="B1971" s="685" t="s">
        <v>1509</v>
      </c>
      <c r="C1971" s="682">
        <f>'C. OBJETO DEL GASTO'!S35</f>
        <v>198377.40000000002</v>
      </c>
    </row>
    <row r="1972" spans="1:3">
      <c r="A1972" s="679" t="s">
        <v>2465</v>
      </c>
      <c r="B1972" s="684" t="s">
        <v>1510</v>
      </c>
      <c r="C1972" s="680">
        <f t="shared" ref="C1972:C1977" si="244">C1973</f>
        <v>125077.44000000002</v>
      </c>
    </row>
    <row r="1973" spans="1:3">
      <c r="A1973" s="679" t="s">
        <v>2466</v>
      </c>
      <c r="B1973" s="684" t="s">
        <v>1501</v>
      </c>
      <c r="C1973" s="680">
        <f t="shared" si="244"/>
        <v>125077.44000000002</v>
      </c>
    </row>
    <row r="1974" spans="1:3">
      <c r="A1974" s="679" t="s">
        <v>2467</v>
      </c>
      <c r="B1974" s="684" t="s">
        <v>1502</v>
      </c>
      <c r="C1974" s="680">
        <f t="shared" si="244"/>
        <v>125077.44000000002</v>
      </c>
    </row>
    <row r="1975" spans="1:3">
      <c r="A1975" s="679" t="s">
        <v>2468</v>
      </c>
      <c r="B1975" s="684" t="s">
        <v>1503</v>
      </c>
      <c r="C1975" s="680">
        <f t="shared" si="244"/>
        <v>125077.44000000002</v>
      </c>
    </row>
    <row r="1976" spans="1:3">
      <c r="A1976" s="679" t="s">
        <v>2469</v>
      </c>
      <c r="B1976" s="684" t="s">
        <v>2470</v>
      </c>
      <c r="C1976" s="680">
        <f t="shared" si="244"/>
        <v>125077.44000000002</v>
      </c>
    </row>
    <row r="1977" spans="1:3">
      <c r="A1977" s="679" t="s">
        <v>2471</v>
      </c>
      <c r="B1977" s="684" t="s">
        <v>807</v>
      </c>
      <c r="C1977" s="680">
        <f t="shared" si="244"/>
        <v>125077.44000000002</v>
      </c>
    </row>
    <row r="1978" spans="1:3">
      <c r="A1978" s="681" t="s">
        <v>2472</v>
      </c>
      <c r="B1978" s="685" t="s">
        <v>1511</v>
      </c>
      <c r="C1978" s="682">
        <f>'C. OBJETO DEL GASTO'!S41</f>
        <v>125077.44000000002</v>
      </c>
    </row>
    <row r="1979" spans="1:3">
      <c r="A1979" s="687" t="s">
        <v>3585</v>
      </c>
      <c r="B1979" s="687" t="s">
        <v>2560</v>
      </c>
      <c r="C1979" s="680">
        <f t="shared" ref="C1979:C1984" si="245">C1980</f>
        <v>32260.184999999998</v>
      </c>
    </row>
    <row r="1980" spans="1:3">
      <c r="A1980" s="687" t="s">
        <v>3586</v>
      </c>
      <c r="B1980" s="687" t="s">
        <v>1501</v>
      </c>
      <c r="C1980" s="680">
        <f t="shared" si="245"/>
        <v>32260.184999999998</v>
      </c>
    </row>
    <row r="1981" spans="1:3">
      <c r="A1981" s="687" t="s">
        <v>3587</v>
      </c>
      <c r="B1981" s="687" t="s">
        <v>1502</v>
      </c>
      <c r="C1981" s="680">
        <f t="shared" si="245"/>
        <v>32260.184999999998</v>
      </c>
    </row>
    <row r="1982" spans="1:3">
      <c r="A1982" s="687" t="s">
        <v>3588</v>
      </c>
      <c r="B1982" s="687" t="s">
        <v>1503</v>
      </c>
      <c r="C1982" s="680">
        <f t="shared" si="245"/>
        <v>32260.184999999998</v>
      </c>
    </row>
    <row r="1983" spans="1:3">
      <c r="A1983" s="687" t="s">
        <v>3597</v>
      </c>
      <c r="B1983" s="684" t="s">
        <v>2455</v>
      </c>
      <c r="C1983" s="680">
        <f t="shared" si="245"/>
        <v>32260.184999999998</v>
      </c>
    </row>
    <row r="1984" spans="1:3">
      <c r="A1984" s="687" t="s">
        <v>3598</v>
      </c>
      <c r="B1984" s="687" t="s">
        <v>807</v>
      </c>
      <c r="C1984" s="680">
        <f t="shared" si="245"/>
        <v>32260.184999999998</v>
      </c>
    </row>
    <row r="1985" spans="1:3">
      <c r="A1985" s="688" t="s">
        <v>3599</v>
      </c>
      <c r="B1985" s="688" t="s">
        <v>2562</v>
      </c>
      <c r="C1985" s="682">
        <f>'C. OBJETO DEL GASTO'!S57</f>
        <v>32260.184999999998</v>
      </c>
    </row>
    <row r="1986" spans="1:3">
      <c r="A1986" s="687" t="s">
        <v>3589</v>
      </c>
      <c r="B1986" s="687" t="s">
        <v>3128</v>
      </c>
      <c r="C1986" s="680">
        <f>C1987</f>
        <v>12000</v>
      </c>
    </row>
    <row r="1987" spans="1:3">
      <c r="A1987" s="687" t="s">
        <v>3590</v>
      </c>
      <c r="B1987" s="687" t="s">
        <v>1501</v>
      </c>
      <c r="C1987" s="680">
        <f>C1988</f>
        <v>12000</v>
      </c>
    </row>
    <row r="1988" spans="1:3">
      <c r="A1988" s="687" t="s">
        <v>3591</v>
      </c>
      <c r="B1988" s="687" t="s">
        <v>1502</v>
      </c>
      <c r="C1988" s="680">
        <f>C1989</f>
        <v>12000</v>
      </c>
    </row>
    <row r="1989" spans="1:3">
      <c r="A1989" s="687" t="s">
        <v>3592</v>
      </c>
      <c r="B1989" s="687" t="s">
        <v>2929</v>
      </c>
      <c r="C1989" s="680">
        <f>C1990</f>
        <v>12000</v>
      </c>
    </row>
    <row r="1990" spans="1:3">
      <c r="A1990" s="687" t="s">
        <v>3600</v>
      </c>
      <c r="B1990" s="684" t="s">
        <v>2455</v>
      </c>
      <c r="C1990" s="680">
        <f>C1991</f>
        <v>12000</v>
      </c>
    </row>
    <row r="1991" spans="1:3">
      <c r="A1991" s="687" t="s">
        <v>3601</v>
      </c>
      <c r="B1991" s="687" t="s">
        <v>807</v>
      </c>
      <c r="C1991" s="680">
        <f>SUBTOTAL(9,C1992:C1993)</f>
        <v>12000</v>
      </c>
    </row>
    <row r="1992" spans="1:3">
      <c r="A1992" s="688" t="s">
        <v>3602</v>
      </c>
      <c r="B1992" s="688" t="s">
        <v>3132</v>
      </c>
      <c r="C1992" s="682">
        <f>'C. OBJETO DEL GASTO'!S87</f>
        <v>6000</v>
      </c>
    </row>
    <row r="1993" spans="1:3">
      <c r="A1993" s="688" t="s">
        <v>3603</v>
      </c>
      <c r="B1993" s="688" t="s">
        <v>3133</v>
      </c>
      <c r="C1993" s="682">
        <f>'C. OBJETO DEL GASTO'!S87</f>
        <v>6000</v>
      </c>
    </row>
    <row r="1994" spans="1:3" ht="27.6">
      <c r="A1994" s="679" t="s">
        <v>3593</v>
      </c>
      <c r="B1994" s="684" t="s">
        <v>3032</v>
      </c>
      <c r="C1994" s="680">
        <f t="shared" ref="C1994:C1998" si="246">C1995</f>
        <v>72438.980810000008</v>
      </c>
    </row>
    <row r="1995" spans="1:3">
      <c r="A1995" s="679" t="s">
        <v>3594</v>
      </c>
      <c r="B1995" s="684" t="s">
        <v>1501</v>
      </c>
      <c r="C1995" s="680">
        <f t="shared" si="246"/>
        <v>72438.980810000008</v>
      </c>
    </row>
    <row r="1996" spans="1:3">
      <c r="A1996" s="679" t="s">
        <v>3595</v>
      </c>
      <c r="B1996" s="684" t="s">
        <v>1502</v>
      </c>
      <c r="C1996" s="680">
        <f t="shared" si="246"/>
        <v>72438.980810000008</v>
      </c>
    </row>
    <row r="1997" spans="1:3">
      <c r="A1997" s="679" t="s">
        <v>3596</v>
      </c>
      <c r="B1997" s="684" t="s">
        <v>2929</v>
      </c>
      <c r="C1997" s="680">
        <f t="shared" si="246"/>
        <v>72438.980810000008</v>
      </c>
    </row>
    <row r="1998" spans="1:3">
      <c r="A1998" s="689" t="s">
        <v>3604</v>
      </c>
      <c r="B1998" s="684" t="s">
        <v>2455</v>
      </c>
      <c r="C1998" s="680">
        <f t="shared" si="246"/>
        <v>72438.980810000008</v>
      </c>
    </row>
    <row r="1999" spans="1:3">
      <c r="A1999" s="679" t="s">
        <v>3605</v>
      </c>
      <c r="B1999" s="684" t="s">
        <v>807</v>
      </c>
      <c r="C1999" s="680">
        <f>C2000</f>
        <v>72438.980810000008</v>
      </c>
    </row>
    <row r="2000" spans="1:3">
      <c r="A2000" s="681" t="s">
        <v>3606</v>
      </c>
      <c r="B2000" s="685" t="s">
        <v>90</v>
      </c>
      <c r="C2000" s="682">
        <f>'C. OBJETO DEL GASTO'!S100</f>
        <v>72438.980810000008</v>
      </c>
    </row>
    <row r="2001" spans="1:3">
      <c r="A2001" s="679" t="s">
        <v>2474</v>
      </c>
      <c r="B2001" s="684" t="s">
        <v>1608</v>
      </c>
      <c r="C2001" s="680">
        <f t="shared" ref="C2001:C2006" si="247">C2002</f>
        <v>2000</v>
      </c>
    </row>
    <row r="2002" spans="1:3">
      <c r="A2002" s="679" t="s">
        <v>2475</v>
      </c>
      <c r="B2002" s="684" t="s">
        <v>1501</v>
      </c>
      <c r="C2002" s="680">
        <f t="shared" si="247"/>
        <v>2000</v>
      </c>
    </row>
    <row r="2003" spans="1:3">
      <c r="A2003" s="679" t="s">
        <v>2476</v>
      </c>
      <c r="B2003" s="684" t="s">
        <v>1513</v>
      </c>
      <c r="C2003" s="680">
        <f t="shared" si="247"/>
        <v>2000</v>
      </c>
    </row>
    <row r="2004" spans="1:3">
      <c r="A2004" s="679" t="s">
        <v>2477</v>
      </c>
      <c r="B2004" s="684" t="s">
        <v>1503</v>
      </c>
      <c r="C2004" s="680">
        <f t="shared" si="247"/>
        <v>2000</v>
      </c>
    </row>
    <row r="2005" spans="1:3">
      <c r="A2005" s="679" t="s">
        <v>2478</v>
      </c>
      <c r="B2005" s="684" t="s">
        <v>2470</v>
      </c>
      <c r="C2005" s="680">
        <f t="shared" si="247"/>
        <v>2000</v>
      </c>
    </row>
    <row r="2006" spans="1:3">
      <c r="A2006" s="679" t="s">
        <v>2479</v>
      </c>
      <c r="B2006" s="684" t="s">
        <v>807</v>
      </c>
      <c r="C2006" s="680">
        <f t="shared" si="247"/>
        <v>2000</v>
      </c>
    </row>
    <row r="2007" spans="1:3">
      <c r="A2007" s="681" t="s">
        <v>2480</v>
      </c>
      <c r="B2007" s="685" t="s">
        <v>1608</v>
      </c>
      <c r="C2007" s="682">
        <f>'C. OBJETO DEL GASTO'!S105</f>
        <v>2000</v>
      </c>
    </row>
    <row r="2008" spans="1:3" ht="27.6">
      <c r="A2008" s="687" t="s">
        <v>3607</v>
      </c>
      <c r="B2008" s="687" t="s">
        <v>1560</v>
      </c>
      <c r="C2008" s="680">
        <f t="shared" ref="C2008:C2013" si="248">C2009</f>
        <v>1200</v>
      </c>
    </row>
    <row r="2009" spans="1:3">
      <c r="A2009" s="687" t="s">
        <v>3608</v>
      </c>
      <c r="B2009" s="687" t="s">
        <v>1501</v>
      </c>
      <c r="C2009" s="680">
        <f t="shared" si="248"/>
        <v>1200</v>
      </c>
    </row>
    <row r="2010" spans="1:3">
      <c r="A2010" s="687" t="s">
        <v>3609</v>
      </c>
      <c r="B2010" s="687" t="s">
        <v>1513</v>
      </c>
      <c r="C2010" s="680">
        <f t="shared" si="248"/>
        <v>1200</v>
      </c>
    </row>
    <row r="2011" spans="1:3">
      <c r="A2011" s="687" t="s">
        <v>3610</v>
      </c>
      <c r="B2011" s="687" t="s">
        <v>1503</v>
      </c>
      <c r="C2011" s="680">
        <f t="shared" si="248"/>
        <v>1200</v>
      </c>
    </row>
    <row r="2012" spans="1:3">
      <c r="A2012" s="687" t="s">
        <v>3611</v>
      </c>
      <c r="B2012" s="684" t="s">
        <v>2455</v>
      </c>
      <c r="C2012" s="680">
        <f t="shared" si="248"/>
        <v>1200</v>
      </c>
    </row>
    <row r="2013" spans="1:3">
      <c r="A2013" s="687" t="s">
        <v>3612</v>
      </c>
      <c r="B2013" s="687" t="s">
        <v>807</v>
      </c>
      <c r="C2013" s="680">
        <f t="shared" si="248"/>
        <v>1200</v>
      </c>
    </row>
    <row r="2014" spans="1:3">
      <c r="A2014" s="688" t="s">
        <v>3612</v>
      </c>
      <c r="B2014" s="688" t="s">
        <v>1564</v>
      </c>
      <c r="C2014" s="682">
        <f>'C. OBJETO DEL GASTO'!S115</f>
        <v>1200</v>
      </c>
    </row>
    <row r="2015" spans="1:3">
      <c r="A2015" s="687" t="s">
        <v>3614</v>
      </c>
      <c r="B2015" s="687" t="s">
        <v>1565</v>
      </c>
      <c r="C2015" s="680">
        <f t="shared" ref="C2015:C2020" si="249">C2016</f>
        <v>100000</v>
      </c>
    </row>
    <row r="2016" spans="1:3">
      <c r="A2016" s="687" t="s">
        <v>3615</v>
      </c>
      <c r="B2016" s="687" t="s">
        <v>1501</v>
      </c>
      <c r="C2016" s="680">
        <f t="shared" si="249"/>
        <v>100000</v>
      </c>
    </row>
    <row r="2017" spans="1:3">
      <c r="A2017" s="687" t="s">
        <v>3616</v>
      </c>
      <c r="B2017" s="687" t="s">
        <v>1513</v>
      </c>
      <c r="C2017" s="680">
        <f t="shared" si="249"/>
        <v>100000</v>
      </c>
    </row>
    <row r="2018" spans="1:3">
      <c r="A2018" s="687" t="s">
        <v>3617</v>
      </c>
      <c r="B2018" s="687" t="s">
        <v>1503</v>
      </c>
      <c r="C2018" s="680">
        <f t="shared" si="249"/>
        <v>100000</v>
      </c>
    </row>
    <row r="2019" spans="1:3">
      <c r="A2019" s="687" t="s">
        <v>3619</v>
      </c>
      <c r="B2019" s="684" t="s">
        <v>2473</v>
      </c>
      <c r="C2019" s="680">
        <f t="shared" si="249"/>
        <v>100000</v>
      </c>
    </row>
    <row r="2020" spans="1:3">
      <c r="A2020" s="687" t="s">
        <v>3620</v>
      </c>
      <c r="B2020" s="687" t="s">
        <v>807</v>
      </c>
      <c r="C2020" s="680">
        <f t="shared" si="249"/>
        <v>100000</v>
      </c>
    </row>
    <row r="2021" spans="1:3">
      <c r="A2021" s="688" t="s">
        <v>3621</v>
      </c>
      <c r="B2021" s="688" t="s">
        <v>3613</v>
      </c>
      <c r="C2021" s="682">
        <f>'C. OBJETO DEL GASTO'!S178</f>
        <v>100000</v>
      </c>
    </row>
    <row r="2022" spans="1:3" ht="41.4">
      <c r="A2022" s="679" t="s">
        <v>2483</v>
      </c>
      <c r="B2022" s="684" t="s">
        <v>1512</v>
      </c>
      <c r="C2022" s="680">
        <f t="shared" ref="C2022:C2027" si="250">C2023</f>
        <v>400000</v>
      </c>
    </row>
    <row r="2023" spans="1:3">
      <c r="A2023" s="679" t="s">
        <v>2484</v>
      </c>
      <c r="B2023" s="684" t="s">
        <v>1501</v>
      </c>
      <c r="C2023" s="680">
        <f t="shared" si="250"/>
        <v>400000</v>
      </c>
    </row>
    <row r="2024" spans="1:3">
      <c r="A2024" s="679" t="s">
        <v>2485</v>
      </c>
      <c r="B2024" s="684" t="s">
        <v>1513</v>
      </c>
      <c r="C2024" s="680">
        <f t="shared" si="250"/>
        <v>400000</v>
      </c>
    </row>
    <row r="2025" spans="1:3">
      <c r="A2025" s="679" t="s">
        <v>2486</v>
      </c>
      <c r="B2025" s="684" t="s">
        <v>1503</v>
      </c>
      <c r="C2025" s="680">
        <f t="shared" si="250"/>
        <v>400000</v>
      </c>
    </row>
    <row r="2026" spans="1:3">
      <c r="A2026" s="679" t="s">
        <v>2487</v>
      </c>
      <c r="B2026" s="684" t="s">
        <v>2455</v>
      </c>
      <c r="C2026" s="680">
        <f t="shared" si="250"/>
        <v>400000</v>
      </c>
    </row>
    <row r="2027" spans="1:3">
      <c r="A2027" s="679" t="s">
        <v>2488</v>
      </c>
      <c r="B2027" s="684" t="s">
        <v>807</v>
      </c>
      <c r="C2027" s="680">
        <f t="shared" si="250"/>
        <v>400000</v>
      </c>
    </row>
    <row r="2028" spans="1:3" ht="41.4">
      <c r="A2028" s="681" t="s">
        <v>2489</v>
      </c>
      <c r="B2028" s="685" t="s">
        <v>1512</v>
      </c>
      <c r="C2028" s="682">
        <f>'C. OBJETO DEL GASTO'!S201</f>
        <v>400000</v>
      </c>
    </row>
    <row r="2029" spans="1:3">
      <c r="A2029" s="679" t="s">
        <v>2490</v>
      </c>
      <c r="B2029" s="684" t="s">
        <v>2238</v>
      </c>
      <c r="C2029" s="680">
        <f>C2030</f>
        <v>68000</v>
      </c>
    </row>
    <row r="2030" spans="1:3">
      <c r="A2030" s="679" t="s">
        <v>2491</v>
      </c>
      <c r="B2030" s="684" t="s">
        <v>1501</v>
      </c>
      <c r="C2030" s="680">
        <f>C2031</f>
        <v>68000</v>
      </c>
    </row>
    <row r="2031" spans="1:3">
      <c r="A2031" s="679" t="s">
        <v>2492</v>
      </c>
      <c r="B2031" s="684" t="s">
        <v>1513</v>
      </c>
      <c r="C2031" s="680">
        <f>C2032</f>
        <v>68000</v>
      </c>
    </row>
    <row r="2032" spans="1:3">
      <c r="A2032" s="679" t="s">
        <v>2493</v>
      </c>
      <c r="B2032" s="684" t="s">
        <v>1503</v>
      </c>
      <c r="C2032" s="680">
        <f>C2033</f>
        <v>68000</v>
      </c>
    </row>
    <row r="2033" spans="1:3">
      <c r="A2033" s="679" t="s">
        <v>2494</v>
      </c>
      <c r="B2033" s="684" t="s">
        <v>2473</v>
      </c>
      <c r="C2033" s="680">
        <f>C2034</f>
        <v>68000</v>
      </c>
    </row>
    <row r="2034" spans="1:3">
      <c r="A2034" s="679" t="s">
        <v>2495</v>
      </c>
      <c r="B2034" s="684" t="s">
        <v>807</v>
      </c>
      <c r="C2034" s="680">
        <f>SUBTOTAL(9,C2035:C2036)</f>
        <v>68000</v>
      </c>
    </row>
    <row r="2035" spans="1:3">
      <c r="A2035" s="681" t="s">
        <v>2496</v>
      </c>
      <c r="B2035" s="685" t="s">
        <v>2238</v>
      </c>
      <c r="C2035" s="682">
        <f>'C. OBJETO DEL GASTO'!S236</f>
        <v>18000</v>
      </c>
    </row>
    <row r="2036" spans="1:3">
      <c r="A2036" s="681" t="s">
        <v>3618</v>
      </c>
      <c r="B2036" s="685" t="s">
        <v>2914</v>
      </c>
      <c r="C2036" s="682">
        <f>'C. OBJETO DEL GASTO'!S237</f>
        <v>50000</v>
      </c>
    </row>
    <row r="2037" spans="1:3">
      <c r="A2037" s="687" t="s">
        <v>3622</v>
      </c>
      <c r="B2037" s="687" t="s">
        <v>1566</v>
      </c>
      <c r="C2037" s="680">
        <f t="shared" ref="C2037:C2042" si="251">C2038</f>
        <v>100000</v>
      </c>
    </row>
    <row r="2038" spans="1:3">
      <c r="A2038" s="687" t="s">
        <v>3623</v>
      </c>
      <c r="B2038" s="687" t="s">
        <v>1501</v>
      </c>
      <c r="C2038" s="680">
        <f t="shared" si="251"/>
        <v>100000</v>
      </c>
    </row>
    <row r="2039" spans="1:3">
      <c r="A2039" s="687" t="s">
        <v>3624</v>
      </c>
      <c r="B2039" s="687" t="s">
        <v>1513</v>
      </c>
      <c r="C2039" s="680">
        <f t="shared" si="251"/>
        <v>100000</v>
      </c>
    </row>
    <row r="2040" spans="1:3">
      <c r="A2040" s="687" t="s">
        <v>3625</v>
      </c>
      <c r="B2040" s="687" t="s">
        <v>1503</v>
      </c>
      <c r="C2040" s="680">
        <f t="shared" si="251"/>
        <v>100000</v>
      </c>
    </row>
    <row r="2041" spans="1:3">
      <c r="A2041" s="687" t="s">
        <v>3626</v>
      </c>
      <c r="B2041" s="684" t="s">
        <v>2473</v>
      </c>
      <c r="C2041" s="680">
        <f t="shared" si="251"/>
        <v>100000</v>
      </c>
    </row>
    <row r="2042" spans="1:3">
      <c r="A2042" s="687" t="s">
        <v>3627</v>
      </c>
      <c r="B2042" s="687" t="s">
        <v>807</v>
      </c>
      <c r="C2042" s="680">
        <f t="shared" si="251"/>
        <v>100000</v>
      </c>
    </row>
    <row r="2043" spans="1:3">
      <c r="A2043" s="688" t="s">
        <v>3628</v>
      </c>
      <c r="B2043" s="688" t="s">
        <v>1567</v>
      </c>
      <c r="C2043" s="682">
        <f>'C. OBJETO DEL GASTO'!S247</f>
        <v>100000</v>
      </c>
    </row>
    <row r="2044" spans="1:3" ht="41.4">
      <c r="A2044" s="679" t="s">
        <v>2497</v>
      </c>
      <c r="B2044" s="684" t="s">
        <v>2252</v>
      </c>
      <c r="C2044" s="680">
        <f t="shared" ref="C2044:C2049" si="252">C2045</f>
        <v>300000</v>
      </c>
    </row>
    <row r="2045" spans="1:3">
      <c r="A2045" s="679" t="s">
        <v>2498</v>
      </c>
      <c r="B2045" s="684" t="s">
        <v>1501</v>
      </c>
      <c r="C2045" s="680">
        <f t="shared" si="252"/>
        <v>300000</v>
      </c>
    </row>
    <row r="2046" spans="1:3">
      <c r="A2046" s="679" t="s">
        <v>2499</v>
      </c>
      <c r="B2046" s="684" t="s">
        <v>1513</v>
      </c>
      <c r="C2046" s="680">
        <f t="shared" si="252"/>
        <v>300000</v>
      </c>
    </row>
    <row r="2047" spans="1:3">
      <c r="A2047" s="679" t="s">
        <v>2500</v>
      </c>
      <c r="B2047" s="684" t="s">
        <v>1503</v>
      </c>
      <c r="C2047" s="680">
        <f t="shared" si="252"/>
        <v>300000</v>
      </c>
    </row>
    <row r="2048" spans="1:3" ht="27.6">
      <c r="A2048" s="679" t="s">
        <v>2501</v>
      </c>
      <c r="B2048" s="684" t="s">
        <v>2482</v>
      </c>
      <c r="C2048" s="680">
        <f t="shared" si="252"/>
        <v>300000</v>
      </c>
    </row>
    <row r="2049" spans="1:3">
      <c r="A2049" s="679" t="s">
        <v>2502</v>
      </c>
      <c r="B2049" s="684" t="s">
        <v>807</v>
      </c>
      <c r="C2049" s="680">
        <f t="shared" si="252"/>
        <v>300000</v>
      </c>
    </row>
    <row r="2050" spans="1:3" ht="41.4">
      <c r="A2050" s="681" t="s">
        <v>2503</v>
      </c>
      <c r="B2050" s="685" t="s">
        <v>2252</v>
      </c>
      <c r="C2050" s="682">
        <f>'C. OBJETO DEL GASTO'!S279</f>
        <v>300000</v>
      </c>
    </row>
    <row r="2051" spans="1:3">
      <c r="A2051" s="679" t="s">
        <v>2504</v>
      </c>
      <c r="B2051" s="684" t="s">
        <v>1832</v>
      </c>
      <c r="C2051" s="680">
        <f t="shared" ref="C2051:C2056" si="253">C2052</f>
        <v>700000</v>
      </c>
    </row>
    <row r="2052" spans="1:3">
      <c r="A2052" s="679" t="s">
        <v>2505</v>
      </c>
      <c r="B2052" s="684" t="s">
        <v>1501</v>
      </c>
      <c r="C2052" s="680">
        <f t="shared" si="253"/>
        <v>700000</v>
      </c>
    </row>
    <row r="2053" spans="1:3">
      <c r="A2053" s="679" t="s">
        <v>2506</v>
      </c>
      <c r="B2053" s="684" t="s">
        <v>1513</v>
      </c>
      <c r="C2053" s="680">
        <f t="shared" si="253"/>
        <v>700000</v>
      </c>
    </row>
    <row r="2054" spans="1:3">
      <c r="A2054" s="679" t="s">
        <v>2507</v>
      </c>
      <c r="B2054" s="684" t="s">
        <v>1503</v>
      </c>
      <c r="C2054" s="680">
        <f t="shared" si="253"/>
        <v>700000</v>
      </c>
    </row>
    <row r="2055" spans="1:3" ht="27.6">
      <c r="A2055" s="679" t="s">
        <v>2508</v>
      </c>
      <c r="B2055" s="684" t="s">
        <v>2482</v>
      </c>
      <c r="C2055" s="680">
        <f t="shared" si="253"/>
        <v>700000</v>
      </c>
    </row>
    <row r="2056" spans="1:3">
      <c r="A2056" s="679" t="s">
        <v>2509</v>
      </c>
      <c r="B2056" s="684" t="s">
        <v>807</v>
      </c>
      <c r="C2056" s="680">
        <f t="shared" si="253"/>
        <v>700000</v>
      </c>
    </row>
    <row r="2057" spans="1:3">
      <c r="A2057" s="681" t="s">
        <v>2510</v>
      </c>
      <c r="B2057" s="685" t="s">
        <v>2511</v>
      </c>
      <c r="C2057" s="682">
        <f>'C. OBJETO DEL GASTO'!S283</f>
        <v>700000</v>
      </c>
    </row>
    <row r="2058" spans="1:3" ht="27.6">
      <c r="A2058" s="679" t="s">
        <v>2512</v>
      </c>
      <c r="B2058" s="684" t="s">
        <v>2255</v>
      </c>
      <c r="C2058" s="680">
        <f t="shared" ref="C2058:C2063" si="254">C2059</f>
        <v>100000</v>
      </c>
    </row>
    <row r="2059" spans="1:3">
      <c r="A2059" s="679" t="s">
        <v>2513</v>
      </c>
      <c r="B2059" s="684" t="s">
        <v>1501</v>
      </c>
      <c r="C2059" s="680">
        <f t="shared" si="254"/>
        <v>100000</v>
      </c>
    </row>
    <row r="2060" spans="1:3">
      <c r="A2060" s="679" t="s">
        <v>2514</v>
      </c>
      <c r="B2060" s="684" t="s">
        <v>1513</v>
      </c>
      <c r="C2060" s="680">
        <f t="shared" si="254"/>
        <v>100000</v>
      </c>
    </row>
    <row r="2061" spans="1:3">
      <c r="A2061" s="679" t="s">
        <v>2515</v>
      </c>
      <c r="B2061" s="684" t="s">
        <v>1503</v>
      </c>
      <c r="C2061" s="680">
        <f t="shared" si="254"/>
        <v>100000</v>
      </c>
    </row>
    <row r="2062" spans="1:3">
      <c r="A2062" s="679" t="s">
        <v>2516</v>
      </c>
      <c r="B2062" s="684" t="s">
        <v>2481</v>
      </c>
      <c r="C2062" s="680">
        <f t="shared" si="254"/>
        <v>100000</v>
      </c>
    </row>
    <row r="2063" spans="1:3">
      <c r="A2063" s="679" t="s">
        <v>2517</v>
      </c>
      <c r="B2063" s="684" t="s">
        <v>807</v>
      </c>
      <c r="C2063" s="680">
        <f t="shared" si="254"/>
        <v>100000</v>
      </c>
    </row>
    <row r="2064" spans="1:3" ht="27.6">
      <c r="A2064" s="681" t="s">
        <v>2518</v>
      </c>
      <c r="B2064" s="685" t="s">
        <v>2255</v>
      </c>
      <c r="C2064" s="682">
        <f>'C. OBJETO DEL GASTO'!S353</f>
        <v>100000</v>
      </c>
    </row>
    <row r="2065" spans="1:3">
      <c r="A2065" s="706" t="s">
        <v>3631</v>
      </c>
      <c r="B2065" s="706" t="s">
        <v>1568</v>
      </c>
      <c r="C2065" s="691">
        <f>C2066+C2074</f>
        <v>120000</v>
      </c>
    </row>
    <row r="2066" spans="1:3">
      <c r="A2066" s="689" t="s">
        <v>3632</v>
      </c>
      <c r="B2066" s="689" t="s">
        <v>3629</v>
      </c>
      <c r="C2066" s="680">
        <f t="shared" ref="C2066:C2072" si="255">C2067</f>
        <v>20000</v>
      </c>
    </row>
    <row r="2067" spans="1:3">
      <c r="A2067" s="689" t="s">
        <v>3633</v>
      </c>
      <c r="B2067" s="689" t="s">
        <v>1501</v>
      </c>
      <c r="C2067" s="680">
        <f t="shared" si="255"/>
        <v>20000</v>
      </c>
    </row>
    <row r="2068" spans="1:3">
      <c r="A2068" s="689" t="s">
        <v>3639</v>
      </c>
      <c r="B2068" s="689" t="s">
        <v>2283</v>
      </c>
      <c r="C2068" s="680">
        <f t="shared" si="255"/>
        <v>20000</v>
      </c>
    </row>
    <row r="2069" spans="1:3">
      <c r="A2069" s="689" t="s">
        <v>3640</v>
      </c>
      <c r="B2069" s="689" t="s">
        <v>1503</v>
      </c>
      <c r="C2069" s="680">
        <f t="shared" si="255"/>
        <v>20000</v>
      </c>
    </row>
    <row r="2070" spans="1:3">
      <c r="A2070" s="689" t="s">
        <v>3641</v>
      </c>
      <c r="B2070" s="684" t="s">
        <v>2481</v>
      </c>
      <c r="C2070" s="680">
        <f t="shared" si="255"/>
        <v>20000</v>
      </c>
    </row>
    <row r="2071" spans="1:3">
      <c r="A2071" s="689" t="s">
        <v>3642</v>
      </c>
      <c r="B2071" s="689" t="s">
        <v>807</v>
      </c>
      <c r="C2071" s="680">
        <f t="shared" si="255"/>
        <v>20000</v>
      </c>
    </row>
    <row r="2072" spans="1:3">
      <c r="A2072" s="689" t="s">
        <v>3643</v>
      </c>
      <c r="B2072" s="689" t="s">
        <v>3630</v>
      </c>
      <c r="C2072" s="680">
        <f t="shared" si="255"/>
        <v>20000</v>
      </c>
    </row>
    <row r="2073" spans="1:3">
      <c r="A2073" s="690" t="s">
        <v>3644</v>
      </c>
      <c r="B2073" s="690" t="s">
        <v>3630</v>
      </c>
      <c r="C2073" s="682">
        <f>'C. OBJETO DEL GASTO'!S618</f>
        <v>20000</v>
      </c>
    </row>
    <row r="2074" spans="1:3">
      <c r="A2074" s="689" t="s">
        <v>3635</v>
      </c>
      <c r="B2074" s="689" t="s">
        <v>3637</v>
      </c>
      <c r="C2074" s="680">
        <f t="shared" ref="C2074:C2080" si="256">C2075</f>
        <v>100000</v>
      </c>
    </row>
    <row r="2075" spans="1:3">
      <c r="A2075" s="689" t="s">
        <v>3636</v>
      </c>
      <c r="B2075" s="689" t="s">
        <v>1501</v>
      </c>
      <c r="C2075" s="680">
        <f t="shared" si="256"/>
        <v>100000</v>
      </c>
    </row>
    <row r="2076" spans="1:3">
      <c r="A2076" s="689" t="s">
        <v>3645</v>
      </c>
      <c r="B2076" s="689" t="s">
        <v>2283</v>
      </c>
      <c r="C2076" s="680">
        <f t="shared" si="256"/>
        <v>100000</v>
      </c>
    </row>
    <row r="2077" spans="1:3">
      <c r="A2077" s="689" t="s">
        <v>3646</v>
      </c>
      <c r="B2077" s="689" t="s">
        <v>1503</v>
      </c>
      <c r="C2077" s="680">
        <f t="shared" si="256"/>
        <v>100000</v>
      </c>
    </row>
    <row r="2078" spans="1:3">
      <c r="A2078" s="689" t="s">
        <v>3647</v>
      </c>
      <c r="B2078" s="684" t="s">
        <v>2481</v>
      </c>
      <c r="C2078" s="680">
        <f t="shared" si="256"/>
        <v>100000</v>
      </c>
    </row>
    <row r="2079" spans="1:3">
      <c r="A2079" s="689" t="s">
        <v>3648</v>
      </c>
      <c r="B2079" s="689" t="s">
        <v>807</v>
      </c>
      <c r="C2079" s="680">
        <f t="shared" si="256"/>
        <v>100000</v>
      </c>
    </row>
    <row r="2080" spans="1:3">
      <c r="A2080" s="689" t="s">
        <v>3649</v>
      </c>
      <c r="B2080" s="689" t="s">
        <v>3637</v>
      </c>
      <c r="C2080" s="680">
        <f t="shared" si="256"/>
        <v>100000</v>
      </c>
    </row>
    <row r="2081" spans="1:4">
      <c r="A2081" s="690" t="s">
        <v>3650</v>
      </c>
      <c r="B2081" s="690" t="s">
        <v>3638</v>
      </c>
      <c r="C2081" s="682">
        <f>'C. OBJETO DEL GASTO'!S621</f>
        <v>100000</v>
      </c>
    </row>
    <row r="2082" spans="1:4">
      <c r="A2082" s="700" t="s">
        <v>2519</v>
      </c>
      <c r="B2082" s="701" t="s">
        <v>1363</v>
      </c>
      <c r="C2082" s="702">
        <f>C2083</f>
        <v>883619.52792000002</v>
      </c>
    </row>
    <row r="2083" spans="1:4">
      <c r="A2083" s="679" t="s">
        <v>2520</v>
      </c>
      <c r="B2083" s="684" t="s">
        <v>2287</v>
      </c>
      <c r="C2083" s="680">
        <f>C2084</f>
        <v>883619.52792000002</v>
      </c>
    </row>
    <row r="2084" spans="1:4">
      <c r="A2084" s="679" t="s">
        <v>2521</v>
      </c>
      <c r="B2084" s="684" t="s">
        <v>1499</v>
      </c>
      <c r="C2084" s="680">
        <f>C2085</f>
        <v>883619.52792000002</v>
      </c>
    </row>
    <row r="2085" spans="1:4">
      <c r="A2085" s="703" t="s">
        <v>2522</v>
      </c>
      <c r="B2085" s="697" t="s">
        <v>807</v>
      </c>
      <c r="C2085" s="692">
        <f>C2086+C2093+C2100+C2107+C2114+C2121+C2128+C2135+C2142+C2149</f>
        <v>883619.52792000002</v>
      </c>
    </row>
    <row r="2086" spans="1:4">
      <c r="A2086" s="679" t="s">
        <v>2524</v>
      </c>
      <c r="B2086" s="684" t="s">
        <v>2133</v>
      </c>
      <c r="C2086" s="680">
        <f t="shared" ref="C2086:C2091" si="257">C2087</f>
        <v>432000</v>
      </c>
      <c r="D2086" s="693"/>
    </row>
    <row r="2087" spans="1:4">
      <c r="A2087" s="679" t="s">
        <v>2525</v>
      </c>
      <c r="B2087" s="684" t="s">
        <v>1501</v>
      </c>
      <c r="C2087" s="680">
        <f t="shared" si="257"/>
        <v>432000</v>
      </c>
    </row>
    <row r="2088" spans="1:4">
      <c r="A2088" s="679" t="s">
        <v>2526</v>
      </c>
      <c r="B2088" s="684" t="s">
        <v>1502</v>
      </c>
      <c r="C2088" s="680">
        <f t="shared" si="257"/>
        <v>432000</v>
      </c>
    </row>
    <row r="2089" spans="1:4">
      <c r="A2089" s="679" t="s">
        <v>3049</v>
      </c>
      <c r="B2089" s="684" t="s">
        <v>2929</v>
      </c>
      <c r="C2089" s="680">
        <f t="shared" si="257"/>
        <v>432000</v>
      </c>
    </row>
    <row r="2090" spans="1:4">
      <c r="A2090" s="679" t="s">
        <v>3050</v>
      </c>
      <c r="B2090" s="684" t="s">
        <v>2527</v>
      </c>
      <c r="C2090" s="680">
        <f t="shared" si="257"/>
        <v>432000</v>
      </c>
    </row>
    <row r="2091" spans="1:4">
      <c r="A2091" s="679" t="s">
        <v>3051</v>
      </c>
      <c r="B2091" s="684" t="s">
        <v>807</v>
      </c>
      <c r="C2091" s="680">
        <f t="shared" si="257"/>
        <v>432000</v>
      </c>
    </row>
    <row r="2092" spans="1:4">
      <c r="A2092" s="681" t="s">
        <v>3052</v>
      </c>
      <c r="B2092" s="685" t="s">
        <v>2133</v>
      </c>
      <c r="C2092" s="682">
        <f>'C. OBJETO DEL GASTO'!I17</f>
        <v>432000</v>
      </c>
    </row>
    <row r="2093" spans="1:4">
      <c r="A2093" s="679" t="s">
        <v>2528</v>
      </c>
      <c r="B2093" s="684" t="s">
        <v>1506</v>
      </c>
      <c r="C2093" s="680">
        <f t="shared" ref="C2093:C2098" si="258">C2094</f>
        <v>9000</v>
      </c>
    </row>
    <row r="2094" spans="1:4">
      <c r="A2094" s="679" t="s">
        <v>2529</v>
      </c>
      <c r="B2094" s="684" t="s">
        <v>1501</v>
      </c>
      <c r="C2094" s="680">
        <f t="shared" si="258"/>
        <v>9000</v>
      </c>
    </row>
    <row r="2095" spans="1:4">
      <c r="A2095" s="679" t="s">
        <v>2530</v>
      </c>
      <c r="B2095" s="684" t="s">
        <v>1502</v>
      </c>
      <c r="C2095" s="680">
        <f t="shared" si="258"/>
        <v>9000</v>
      </c>
    </row>
    <row r="2096" spans="1:4">
      <c r="A2096" s="679" t="s">
        <v>3053</v>
      </c>
      <c r="B2096" s="684" t="s">
        <v>2929</v>
      </c>
      <c r="C2096" s="680">
        <f t="shared" si="258"/>
        <v>9000</v>
      </c>
    </row>
    <row r="2097" spans="1:3">
      <c r="A2097" s="679" t="s">
        <v>3054</v>
      </c>
      <c r="B2097" s="684" t="s">
        <v>2531</v>
      </c>
      <c r="C2097" s="680">
        <f t="shared" si="258"/>
        <v>9000</v>
      </c>
    </row>
    <row r="2098" spans="1:3">
      <c r="A2098" s="679" t="s">
        <v>3055</v>
      </c>
      <c r="B2098" s="684" t="s">
        <v>807</v>
      </c>
      <c r="C2098" s="680">
        <f t="shared" si="258"/>
        <v>9000</v>
      </c>
    </row>
    <row r="2099" spans="1:3">
      <c r="A2099" s="681" t="s">
        <v>3056</v>
      </c>
      <c r="B2099" s="685" t="s">
        <v>1507</v>
      </c>
      <c r="C2099" s="682">
        <f>'C. OBJETO DEL GASTO'!I34</f>
        <v>9000</v>
      </c>
    </row>
    <row r="2100" spans="1:3">
      <c r="A2100" s="679" t="s">
        <v>2532</v>
      </c>
      <c r="B2100" s="684" t="s">
        <v>1508</v>
      </c>
      <c r="C2100" s="680">
        <f t="shared" ref="C2100:C2105" si="259">C2101</f>
        <v>36000</v>
      </c>
    </row>
    <row r="2101" spans="1:3">
      <c r="A2101" s="679" t="s">
        <v>2533</v>
      </c>
      <c r="B2101" s="684" t="s">
        <v>1501</v>
      </c>
      <c r="C2101" s="680">
        <f t="shared" si="259"/>
        <v>36000</v>
      </c>
    </row>
    <row r="2102" spans="1:3">
      <c r="A2102" s="679" t="s">
        <v>2534</v>
      </c>
      <c r="B2102" s="684" t="s">
        <v>1502</v>
      </c>
      <c r="C2102" s="680">
        <f t="shared" si="259"/>
        <v>36000</v>
      </c>
    </row>
    <row r="2103" spans="1:3">
      <c r="A2103" s="679" t="s">
        <v>3057</v>
      </c>
      <c r="B2103" s="684" t="s">
        <v>2929</v>
      </c>
      <c r="C2103" s="680">
        <f t="shared" si="259"/>
        <v>36000</v>
      </c>
    </row>
    <row r="2104" spans="1:3">
      <c r="A2104" s="679" t="s">
        <v>3058</v>
      </c>
      <c r="B2104" s="684" t="s">
        <v>2527</v>
      </c>
      <c r="C2104" s="680">
        <f t="shared" si="259"/>
        <v>36000</v>
      </c>
    </row>
    <row r="2105" spans="1:3">
      <c r="A2105" s="679" t="s">
        <v>3059</v>
      </c>
      <c r="B2105" s="684" t="s">
        <v>807</v>
      </c>
      <c r="C2105" s="680">
        <f t="shared" si="259"/>
        <v>36000</v>
      </c>
    </row>
    <row r="2106" spans="1:3">
      <c r="A2106" s="681" t="s">
        <v>3060</v>
      </c>
      <c r="B2106" s="685" t="s">
        <v>1509</v>
      </c>
      <c r="C2106" s="682">
        <f>'C. OBJETO DEL GASTO'!I35</f>
        <v>36000</v>
      </c>
    </row>
    <row r="2107" spans="1:3">
      <c r="A2107" s="679" t="s">
        <v>2535</v>
      </c>
      <c r="B2107" s="684" t="s">
        <v>1510</v>
      </c>
      <c r="C2107" s="680">
        <f t="shared" ref="C2107:C2112" si="260">C2108</f>
        <v>170346.47999999998</v>
      </c>
    </row>
    <row r="2108" spans="1:3">
      <c r="A2108" s="679" t="s">
        <v>2536</v>
      </c>
      <c r="B2108" s="684" t="s">
        <v>1501</v>
      </c>
      <c r="C2108" s="680">
        <f t="shared" si="260"/>
        <v>170346.47999999998</v>
      </c>
    </row>
    <row r="2109" spans="1:3">
      <c r="A2109" s="679" t="s">
        <v>2537</v>
      </c>
      <c r="B2109" s="684" t="s">
        <v>1502</v>
      </c>
      <c r="C2109" s="680">
        <f t="shared" si="260"/>
        <v>170346.47999999998</v>
      </c>
    </row>
    <row r="2110" spans="1:3">
      <c r="A2110" s="679" t="s">
        <v>3061</v>
      </c>
      <c r="B2110" s="684" t="s">
        <v>2929</v>
      </c>
      <c r="C2110" s="680">
        <f t="shared" si="260"/>
        <v>170346.47999999998</v>
      </c>
    </row>
    <row r="2111" spans="1:3">
      <c r="A2111" s="679" t="s">
        <v>3062</v>
      </c>
      <c r="B2111" s="684" t="s">
        <v>2531</v>
      </c>
      <c r="C2111" s="680">
        <f t="shared" si="260"/>
        <v>170346.47999999998</v>
      </c>
    </row>
    <row r="2112" spans="1:3">
      <c r="A2112" s="679" t="s">
        <v>3063</v>
      </c>
      <c r="B2112" s="684" t="s">
        <v>807</v>
      </c>
      <c r="C2112" s="680">
        <f t="shared" si="260"/>
        <v>170346.47999999998</v>
      </c>
    </row>
    <row r="2113" spans="1:3">
      <c r="A2113" s="681" t="s">
        <v>3064</v>
      </c>
      <c r="B2113" s="685" t="s">
        <v>1511</v>
      </c>
      <c r="C2113" s="682">
        <f>'C. OBJETO DEL GASTO'!I41</f>
        <v>170346.47999999998</v>
      </c>
    </row>
    <row r="2114" spans="1:3" ht="27.6">
      <c r="A2114" s="679" t="s">
        <v>3036</v>
      </c>
      <c r="B2114" s="684" t="s">
        <v>3032</v>
      </c>
      <c r="C2114" s="680">
        <f t="shared" ref="C2114:C2119" si="261">C2115</f>
        <v>18773.047919999997</v>
      </c>
    </row>
    <row r="2115" spans="1:3">
      <c r="A2115" s="679" t="s">
        <v>3037</v>
      </c>
      <c r="B2115" s="684" t="s">
        <v>1501</v>
      </c>
      <c r="C2115" s="680">
        <f t="shared" si="261"/>
        <v>18773.047919999997</v>
      </c>
    </row>
    <row r="2116" spans="1:3">
      <c r="A2116" s="679" t="s">
        <v>3038</v>
      </c>
      <c r="B2116" s="684" t="s">
        <v>1502</v>
      </c>
      <c r="C2116" s="680">
        <f t="shared" si="261"/>
        <v>18773.047919999997</v>
      </c>
    </row>
    <row r="2117" spans="1:3">
      <c r="A2117" s="679" t="s">
        <v>3039</v>
      </c>
      <c r="B2117" s="684" t="s">
        <v>2929</v>
      </c>
      <c r="C2117" s="680">
        <f t="shared" si="261"/>
        <v>18773.047919999997</v>
      </c>
    </row>
    <row r="2118" spans="1:3">
      <c r="A2118" s="689" t="s">
        <v>3040</v>
      </c>
      <c r="B2118" s="684" t="s">
        <v>2523</v>
      </c>
      <c r="C2118" s="680">
        <f t="shared" si="261"/>
        <v>18773.047919999997</v>
      </c>
    </row>
    <row r="2119" spans="1:3">
      <c r="A2119" s="679" t="s">
        <v>3041</v>
      </c>
      <c r="B2119" s="684" t="s">
        <v>807</v>
      </c>
      <c r="C2119" s="680">
        <f t="shared" si="261"/>
        <v>18773.047919999997</v>
      </c>
    </row>
    <row r="2120" spans="1:3">
      <c r="A2120" s="681" t="s">
        <v>3042</v>
      </c>
      <c r="B2120" s="685" t="s">
        <v>90</v>
      </c>
      <c r="C2120" s="682">
        <f>'C. OBJETO DEL GASTO'!I100</f>
        <v>18773.047919999997</v>
      </c>
    </row>
    <row r="2121" spans="1:3">
      <c r="A2121" s="679" t="s">
        <v>2538</v>
      </c>
      <c r="B2121" s="684" t="s">
        <v>1608</v>
      </c>
      <c r="C2121" s="680">
        <f t="shared" ref="C2121:C2126" si="262">C2122</f>
        <v>5000</v>
      </c>
    </row>
    <row r="2122" spans="1:3">
      <c r="A2122" s="679" t="s">
        <v>2539</v>
      </c>
      <c r="B2122" s="684" t="s">
        <v>1501</v>
      </c>
      <c r="C2122" s="680">
        <f t="shared" si="262"/>
        <v>5000</v>
      </c>
    </row>
    <row r="2123" spans="1:3">
      <c r="A2123" s="679" t="s">
        <v>2540</v>
      </c>
      <c r="B2123" s="684" t="s">
        <v>1513</v>
      </c>
      <c r="C2123" s="680">
        <f t="shared" si="262"/>
        <v>5000</v>
      </c>
    </row>
    <row r="2124" spans="1:3">
      <c r="A2124" s="679" t="s">
        <v>3065</v>
      </c>
      <c r="B2124" s="684" t="s">
        <v>2929</v>
      </c>
      <c r="C2124" s="680">
        <f t="shared" si="262"/>
        <v>5000</v>
      </c>
    </row>
    <row r="2125" spans="1:3">
      <c r="A2125" s="679" t="s">
        <v>3066</v>
      </c>
      <c r="B2125" s="684" t="s">
        <v>2523</v>
      </c>
      <c r="C2125" s="680">
        <f t="shared" si="262"/>
        <v>5000</v>
      </c>
    </row>
    <row r="2126" spans="1:3">
      <c r="A2126" s="679" t="s">
        <v>3067</v>
      </c>
      <c r="B2126" s="684" t="s">
        <v>807</v>
      </c>
      <c r="C2126" s="680">
        <f t="shared" si="262"/>
        <v>5000</v>
      </c>
    </row>
    <row r="2127" spans="1:3">
      <c r="A2127" s="681" t="s">
        <v>3068</v>
      </c>
      <c r="B2127" s="685" t="s">
        <v>1608</v>
      </c>
      <c r="C2127" s="682">
        <f>'C. OBJETO DEL GASTO'!I105</f>
        <v>5000</v>
      </c>
    </row>
    <row r="2128" spans="1:3" ht="27.6">
      <c r="A2128" s="687" t="s">
        <v>3043</v>
      </c>
      <c r="B2128" s="687" t="s">
        <v>1560</v>
      </c>
      <c r="C2128" s="680">
        <f t="shared" ref="C2128:C2133" si="263">C2129</f>
        <v>2500</v>
      </c>
    </row>
    <row r="2129" spans="1:3">
      <c r="A2129" s="687" t="s">
        <v>3044</v>
      </c>
      <c r="B2129" s="687" t="s">
        <v>1501</v>
      </c>
      <c r="C2129" s="680">
        <f t="shared" si="263"/>
        <v>2500</v>
      </c>
    </row>
    <row r="2130" spans="1:3">
      <c r="A2130" s="687" t="s">
        <v>3045</v>
      </c>
      <c r="B2130" s="687" t="s">
        <v>1513</v>
      </c>
      <c r="C2130" s="680">
        <f t="shared" si="263"/>
        <v>2500</v>
      </c>
    </row>
    <row r="2131" spans="1:3">
      <c r="A2131" s="687" t="s">
        <v>3069</v>
      </c>
      <c r="B2131" s="687" t="s">
        <v>2929</v>
      </c>
      <c r="C2131" s="680">
        <f t="shared" si="263"/>
        <v>2500</v>
      </c>
    </row>
    <row r="2132" spans="1:3">
      <c r="A2132" s="687" t="s">
        <v>3070</v>
      </c>
      <c r="B2132" s="684" t="s">
        <v>2527</v>
      </c>
      <c r="C2132" s="680">
        <f t="shared" si="263"/>
        <v>2500</v>
      </c>
    </row>
    <row r="2133" spans="1:3">
      <c r="A2133" s="687" t="s">
        <v>3071</v>
      </c>
      <c r="B2133" s="687" t="s">
        <v>807</v>
      </c>
      <c r="C2133" s="680">
        <f t="shared" si="263"/>
        <v>2500</v>
      </c>
    </row>
    <row r="2134" spans="1:3" ht="27.6">
      <c r="A2134" s="688" t="s">
        <v>3072</v>
      </c>
      <c r="B2134" s="688" t="s">
        <v>1560</v>
      </c>
      <c r="C2134" s="682">
        <f>'C. OBJETO DEL GASTO'!I115</f>
        <v>2500</v>
      </c>
    </row>
    <row r="2135" spans="1:3" ht="41.4">
      <c r="A2135" s="679" t="s">
        <v>2541</v>
      </c>
      <c r="B2135" s="684" t="s">
        <v>1512</v>
      </c>
      <c r="C2135" s="680">
        <f t="shared" ref="C2135:C2140" si="264">C2136</f>
        <v>80000</v>
      </c>
    </row>
    <row r="2136" spans="1:3">
      <c r="A2136" s="679" t="s">
        <v>2542</v>
      </c>
      <c r="B2136" s="684" t="s">
        <v>1501</v>
      </c>
      <c r="C2136" s="680">
        <f t="shared" si="264"/>
        <v>80000</v>
      </c>
    </row>
    <row r="2137" spans="1:3">
      <c r="A2137" s="679" t="s">
        <v>2543</v>
      </c>
      <c r="B2137" s="684" t="s">
        <v>1513</v>
      </c>
      <c r="C2137" s="680">
        <f t="shared" si="264"/>
        <v>80000</v>
      </c>
    </row>
    <row r="2138" spans="1:3">
      <c r="A2138" s="679" t="s">
        <v>3073</v>
      </c>
      <c r="B2138" s="684" t="s">
        <v>2929</v>
      </c>
      <c r="C2138" s="680">
        <f t="shared" si="264"/>
        <v>80000</v>
      </c>
    </row>
    <row r="2139" spans="1:3">
      <c r="A2139" s="679" t="s">
        <v>3074</v>
      </c>
      <c r="B2139" s="684" t="s">
        <v>2527</v>
      </c>
      <c r="C2139" s="680">
        <f t="shared" si="264"/>
        <v>80000</v>
      </c>
    </row>
    <row r="2140" spans="1:3">
      <c r="A2140" s="679" t="s">
        <v>3075</v>
      </c>
      <c r="B2140" s="684" t="s">
        <v>807</v>
      </c>
      <c r="C2140" s="680">
        <f t="shared" si="264"/>
        <v>80000</v>
      </c>
    </row>
    <row r="2141" spans="1:3" ht="41.4">
      <c r="A2141" s="681" t="s">
        <v>3076</v>
      </c>
      <c r="B2141" s="685" t="s">
        <v>1512</v>
      </c>
      <c r="C2141" s="682">
        <f>'C. OBJETO DEL GASTO'!I201</f>
        <v>80000</v>
      </c>
    </row>
    <row r="2142" spans="1:3" ht="27.6">
      <c r="A2142" s="687" t="s">
        <v>3046</v>
      </c>
      <c r="B2142" s="687" t="s">
        <v>2255</v>
      </c>
      <c r="C2142" s="680">
        <f t="shared" ref="C2142:C2147" si="265">C2143</f>
        <v>80000</v>
      </c>
    </row>
    <row r="2143" spans="1:3">
      <c r="A2143" s="687" t="s">
        <v>3047</v>
      </c>
      <c r="B2143" s="687" t="s">
        <v>1501</v>
      </c>
      <c r="C2143" s="680">
        <f t="shared" si="265"/>
        <v>80000</v>
      </c>
    </row>
    <row r="2144" spans="1:3">
      <c r="A2144" s="687" t="s">
        <v>3048</v>
      </c>
      <c r="B2144" s="687" t="s">
        <v>1513</v>
      </c>
      <c r="C2144" s="680">
        <f t="shared" si="265"/>
        <v>80000</v>
      </c>
    </row>
    <row r="2145" spans="1:3">
      <c r="A2145" s="687" t="s">
        <v>3077</v>
      </c>
      <c r="B2145" s="687" t="s">
        <v>2929</v>
      </c>
      <c r="C2145" s="680">
        <f t="shared" si="265"/>
        <v>80000</v>
      </c>
    </row>
    <row r="2146" spans="1:3">
      <c r="A2146" s="687" t="s">
        <v>3078</v>
      </c>
      <c r="B2146" s="684" t="s">
        <v>2527</v>
      </c>
      <c r="C2146" s="680">
        <f t="shared" si="265"/>
        <v>80000</v>
      </c>
    </row>
    <row r="2147" spans="1:3">
      <c r="A2147" s="687" t="s">
        <v>3079</v>
      </c>
      <c r="B2147" s="687" t="s">
        <v>807</v>
      </c>
      <c r="C2147" s="680">
        <f t="shared" si="265"/>
        <v>80000</v>
      </c>
    </row>
    <row r="2148" spans="1:3" ht="27.6">
      <c r="A2148" s="688" t="s">
        <v>3080</v>
      </c>
      <c r="B2148" s="688" t="s">
        <v>2255</v>
      </c>
      <c r="C2148" s="682">
        <f>'C. OBJETO DEL GASTO'!I353</f>
        <v>80000</v>
      </c>
    </row>
    <row r="2149" spans="1:3">
      <c r="A2149" s="679" t="s">
        <v>2544</v>
      </c>
      <c r="B2149" s="684" t="s">
        <v>2274</v>
      </c>
      <c r="C2149" s="680">
        <f t="shared" ref="C2149:C2154" si="266">C2150</f>
        <v>50000</v>
      </c>
    </row>
    <row r="2150" spans="1:3">
      <c r="A2150" s="679" t="s">
        <v>2545</v>
      </c>
      <c r="B2150" s="684" t="s">
        <v>1501</v>
      </c>
      <c r="C2150" s="680">
        <f t="shared" si="266"/>
        <v>50000</v>
      </c>
    </row>
    <row r="2151" spans="1:3">
      <c r="A2151" s="679" t="s">
        <v>2546</v>
      </c>
      <c r="B2151" s="684" t="s">
        <v>1513</v>
      </c>
      <c r="C2151" s="680">
        <f t="shared" si="266"/>
        <v>50000</v>
      </c>
    </row>
    <row r="2152" spans="1:3">
      <c r="A2152" s="679" t="s">
        <v>3081</v>
      </c>
      <c r="B2152" s="684" t="s">
        <v>2929</v>
      </c>
      <c r="C2152" s="680">
        <f t="shared" si="266"/>
        <v>50000</v>
      </c>
    </row>
    <row r="2153" spans="1:3">
      <c r="A2153" s="679" t="s">
        <v>3082</v>
      </c>
      <c r="B2153" s="684" t="s">
        <v>2527</v>
      </c>
      <c r="C2153" s="680">
        <f t="shared" si="266"/>
        <v>50000</v>
      </c>
    </row>
    <row r="2154" spans="1:3">
      <c r="A2154" s="679" t="s">
        <v>3083</v>
      </c>
      <c r="B2154" s="684" t="s">
        <v>807</v>
      </c>
      <c r="C2154" s="680">
        <f t="shared" si="266"/>
        <v>50000</v>
      </c>
    </row>
    <row r="2155" spans="1:3">
      <c r="A2155" s="681" t="s">
        <v>3084</v>
      </c>
      <c r="B2155" s="685" t="s">
        <v>2277</v>
      </c>
      <c r="C2155" s="682">
        <f>'C. OBJETO DEL GASTO'!I432</f>
        <v>50000</v>
      </c>
    </row>
    <row r="2156" spans="1:3">
      <c r="A2156" s="700" t="s">
        <v>2547</v>
      </c>
      <c r="B2156" s="701" t="s">
        <v>726</v>
      </c>
      <c r="C2156" s="702">
        <f>C2157</f>
        <v>3446653.5444</v>
      </c>
    </row>
    <row r="2157" spans="1:3">
      <c r="A2157" s="679" t="s">
        <v>2550</v>
      </c>
      <c r="B2157" s="684" t="s">
        <v>2551</v>
      </c>
      <c r="C2157" s="680">
        <f>C2158</f>
        <v>3446653.5444</v>
      </c>
    </row>
    <row r="2158" spans="1:3">
      <c r="A2158" s="679" t="s">
        <v>2552</v>
      </c>
      <c r="B2158" s="684" t="s">
        <v>1499</v>
      </c>
      <c r="C2158" s="680">
        <f>C2159</f>
        <v>3446653.5444</v>
      </c>
    </row>
    <row r="2159" spans="1:3">
      <c r="A2159" s="703" t="s">
        <v>2553</v>
      </c>
      <c r="B2159" s="697" t="s">
        <v>807</v>
      </c>
      <c r="C2159" s="692">
        <f>C2160+C2167+C2174+C2181+C2188+C2195+C2202+C2209+C2216+C2223+C2230+C2237+C2244+C2251+C2258+C2265+C2272+C2279+C2286+C2293</f>
        <v>3446653.5444</v>
      </c>
    </row>
    <row r="2160" spans="1:3">
      <c r="A2160" s="679" t="s">
        <v>4101</v>
      </c>
      <c r="B2160" s="684" t="s">
        <v>2133</v>
      </c>
      <c r="C2160" s="680">
        <f>C2161</f>
        <v>828000</v>
      </c>
    </row>
    <row r="2161" spans="1:3">
      <c r="A2161" s="679" t="s">
        <v>4102</v>
      </c>
      <c r="B2161" s="684" t="s">
        <v>1501</v>
      </c>
      <c r="C2161" s="680">
        <f>C2162</f>
        <v>828000</v>
      </c>
    </row>
    <row r="2162" spans="1:3">
      <c r="A2162" s="679" t="s">
        <v>4103</v>
      </c>
      <c r="B2162" s="684" t="s">
        <v>1502</v>
      </c>
      <c r="C2162" s="680">
        <f>C2163</f>
        <v>828000</v>
      </c>
    </row>
    <row r="2163" spans="1:3">
      <c r="A2163" s="679" t="s">
        <v>4104</v>
      </c>
      <c r="B2163" s="684" t="s">
        <v>2929</v>
      </c>
      <c r="C2163" s="680">
        <f>C2165</f>
        <v>828000</v>
      </c>
    </row>
    <row r="2164" spans="1:3">
      <c r="A2164" s="679" t="s">
        <v>4105</v>
      </c>
      <c r="B2164" s="684" t="s">
        <v>2548</v>
      </c>
      <c r="C2164" s="680">
        <f>C2165</f>
        <v>828000</v>
      </c>
    </row>
    <row r="2165" spans="1:3">
      <c r="A2165" s="679" t="s">
        <v>4106</v>
      </c>
      <c r="B2165" s="684" t="s">
        <v>807</v>
      </c>
      <c r="C2165" s="680">
        <f>C2166</f>
        <v>828000</v>
      </c>
    </row>
    <row r="2166" spans="1:3">
      <c r="A2166" s="681" t="s">
        <v>4107</v>
      </c>
      <c r="B2166" s="685" t="s">
        <v>2133</v>
      </c>
      <c r="C2166" s="682">
        <f>'C. OBJETO DEL GASTO'!M17</f>
        <v>828000</v>
      </c>
    </row>
    <row r="2167" spans="1:3">
      <c r="A2167" s="679" t="s">
        <v>4108</v>
      </c>
      <c r="B2167" s="684" t="s">
        <v>1508</v>
      </c>
      <c r="C2167" s="680">
        <f t="shared" ref="C2167:C2172" si="267">C2168</f>
        <v>69000</v>
      </c>
    </row>
    <row r="2168" spans="1:3">
      <c r="A2168" s="679" t="s">
        <v>4109</v>
      </c>
      <c r="B2168" s="684" t="s">
        <v>1501</v>
      </c>
      <c r="C2168" s="680">
        <f t="shared" si="267"/>
        <v>69000</v>
      </c>
    </row>
    <row r="2169" spans="1:3">
      <c r="A2169" s="679" t="s">
        <v>4110</v>
      </c>
      <c r="B2169" s="684" t="s">
        <v>1502</v>
      </c>
      <c r="C2169" s="680">
        <f t="shared" si="267"/>
        <v>69000</v>
      </c>
    </row>
    <row r="2170" spans="1:3">
      <c r="A2170" s="679" t="s">
        <v>4111</v>
      </c>
      <c r="B2170" s="684" t="s">
        <v>2929</v>
      </c>
      <c r="C2170" s="680">
        <f t="shared" si="267"/>
        <v>69000</v>
      </c>
    </row>
    <row r="2171" spans="1:3">
      <c r="A2171" s="679" t="s">
        <v>4112</v>
      </c>
      <c r="B2171" s="684" t="s">
        <v>2549</v>
      </c>
      <c r="C2171" s="680">
        <f t="shared" si="267"/>
        <v>69000</v>
      </c>
    </row>
    <row r="2172" spans="1:3">
      <c r="A2172" s="679" t="s">
        <v>4113</v>
      </c>
      <c r="B2172" s="684" t="s">
        <v>807</v>
      </c>
      <c r="C2172" s="680">
        <f t="shared" si="267"/>
        <v>69000</v>
      </c>
    </row>
    <row r="2173" spans="1:3">
      <c r="A2173" s="681" t="s">
        <v>4114</v>
      </c>
      <c r="B2173" s="685" t="s">
        <v>1509</v>
      </c>
      <c r="C2173" s="682">
        <f>'C. OBJETO DEL GASTO'!M35</f>
        <v>69000</v>
      </c>
    </row>
    <row r="2174" spans="1:3">
      <c r="A2174" s="679" t="s">
        <v>2554</v>
      </c>
      <c r="B2174" s="684" t="s">
        <v>1506</v>
      </c>
      <c r="C2174" s="680">
        <f t="shared" ref="C2174:C2179" si="268">C2175</f>
        <v>17250</v>
      </c>
    </row>
    <row r="2175" spans="1:3">
      <c r="A2175" s="679" t="s">
        <v>2555</v>
      </c>
      <c r="B2175" s="684" t="s">
        <v>1501</v>
      </c>
      <c r="C2175" s="680">
        <f t="shared" si="268"/>
        <v>17250</v>
      </c>
    </row>
    <row r="2176" spans="1:3">
      <c r="A2176" s="679" t="s">
        <v>2556</v>
      </c>
      <c r="B2176" s="684" t="s">
        <v>1502</v>
      </c>
      <c r="C2176" s="680">
        <f t="shared" si="268"/>
        <v>17250</v>
      </c>
    </row>
    <row r="2177" spans="1:3">
      <c r="A2177" s="679" t="s">
        <v>3251</v>
      </c>
      <c r="B2177" s="684" t="s">
        <v>2929</v>
      </c>
      <c r="C2177" s="680">
        <f t="shared" si="268"/>
        <v>17250</v>
      </c>
    </row>
    <row r="2178" spans="1:3">
      <c r="A2178" s="679" t="s">
        <v>3252</v>
      </c>
      <c r="B2178" s="684" t="s">
        <v>2548</v>
      </c>
      <c r="C2178" s="680">
        <f t="shared" si="268"/>
        <v>17250</v>
      </c>
    </row>
    <row r="2179" spans="1:3">
      <c r="A2179" s="679" t="s">
        <v>3253</v>
      </c>
      <c r="B2179" s="684" t="s">
        <v>807</v>
      </c>
      <c r="C2179" s="680">
        <f t="shared" si="268"/>
        <v>17250</v>
      </c>
    </row>
    <row r="2180" spans="1:3">
      <c r="A2180" s="681" t="s">
        <v>3254</v>
      </c>
      <c r="B2180" s="685" t="s">
        <v>1507</v>
      </c>
      <c r="C2180" s="682">
        <f>'C. OBJETO DEL GASTO'!M34</f>
        <v>17250</v>
      </c>
    </row>
    <row r="2181" spans="1:3">
      <c r="A2181" s="679" t="s">
        <v>2557</v>
      </c>
      <c r="B2181" s="684" t="s">
        <v>1510</v>
      </c>
      <c r="C2181" s="680">
        <f t="shared" ref="C2181:C2186" si="269">C2182</f>
        <v>364713.6</v>
      </c>
    </row>
    <row r="2182" spans="1:3">
      <c r="A2182" s="679" t="s">
        <v>2558</v>
      </c>
      <c r="B2182" s="684" t="s">
        <v>1501</v>
      </c>
      <c r="C2182" s="680">
        <f t="shared" si="269"/>
        <v>364713.6</v>
      </c>
    </row>
    <row r="2183" spans="1:3">
      <c r="A2183" s="679" t="s">
        <v>2559</v>
      </c>
      <c r="B2183" s="684" t="s">
        <v>1502</v>
      </c>
      <c r="C2183" s="680">
        <f t="shared" si="269"/>
        <v>364713.6</v>
      </c>
    </row>
    <row r="2184" spans="1:3">
      <c r="A2184" s="679" t="s">
        <v>3255</v>
      </c>
      <c r="B2184" s="684" t="s">
        <v>2929</v>
      </c>
      <c r="C2184" s="680">
        <f t="shared" si="269"/>
        <v>364713.6</v>
      </c>
    </row>
    <row r="2185" spans="1:3">
      <c r="A2185" s="679" t="s">
        <v>3256</v>
      </c>
      <c r="B2185" s="684" t="s">
        <v>2561</v>
      </c>
      <c r="C2185" s="680">
        <f t="shared" si="269"/>
        <v>364713.6</v>
      </c>
    </row>
    <row r="2186" spans="1:3">
      <c r="A2186" s="679" t="s">
        <v>3257</v>
      </c>
      <c r="B2186" s="684" t="s">
        <v>807</v>
      </c>
      <c r="C2186" s="680">
        <f t="shared" si="269"/>
        <v>364713.6</v>
      </c>
    </row>
    <row r="2187" spans="1:3">
      <c r="A2187" s="681" t="s">
        <v>3258</v>
      </c>
      <c r="B2187" s="685" t="s">
        <v>1511</v>
      </c>
      <c r="C2187" s="682">
        <f>'C. OBJETO DEL GASTO'!M41</f>
        <v>364713.6</v>
      </c>
    </row>
    <row r="2188" spans="1:3" ht="27.6">
      <c r="A2188" s="679" t="s">
        <v>3229</v>
      </c>
      <c r="B2188" s="684" t="s">
        <v>3032</v>
      </c>
      <c r="C2188" s="680">
        <f t="shared" ref="C2188:C2193" si="270">C2189</f>
        <v>37089.9444</v>
      </c>
    </row>
    <row r="2189" spans="1:3">
      <c r="A2189" s="679" t="s">
        <v>3230</v>
      </c>
      <c r="B2189" s="684" t="s">
        <v>1501</v>
      </c>
      <c r="C2189" s="680">
        <f t="shared" si="270"/>
        <v>37089.9444</v>
      </c>
    </row>
    <row r="2190" spans="1:3">
      <c r="A2190" s="679" t="s">
        <v>3231</v>
      </c>
      <c r="B2190" s="684" t="s">
        <v>1502</v>
      </c>
      <c r="C2190" s="680">
        <f t="shared" si="270"/>
        <v>37089.9444</v>
      </c>
    </row>
    <row r="2191" spans="1:3">
      <c r="A2191" s="679" t="s">
        <v>3232</v>
      </c>
      <c r="B2191" s="684" t="s">
        <v>2929</v>
      </c>
      <c r="C2191" s="680">
        <f t="shared" si="270"/>
        <v>37089.9444</v>
      </c>
    </row>
    <row r="2192" spans="1:3">
      <c r="A2192" s="689" t="s">
        <v>3233</v>
      </c>
      <c r="B2192" s="684" t="s">
        <v>2548</v>
      </c>
      <c r="C2192" s="680">
        <f t="shared" si="270"/>
        <v>37089.9444</v>
      </c>
    </row>
    <row r="2193" spans="1:3">
      <c r="A2193" s="679" t="s">
        <v>3235</v>
      </c>
      <c r="B2193" s="684" t="s">
        <v>807</v>
      </c>
      <c r="C2193" s="680">
        <f t="shared" si="270"/>
        <v>37089.9444</v>
      </c>
    </row>
    <row r="2194" spans="1:3">
      <c r="A2194" s="681" t="s">
        <v>3234</v>
      </c>
      <c r="B2194" s="685" t="s">
        <v>90</v>
      </c>
      <c r="C2194" s="682">
        <f>'C. OBJETO DEL GASTO'!M100</f>
        <v>37089.9444</v>
      </c>
    </row>
    <row r="2195" spans="1:3">
      <c r="A2195" s="679" t="s">
        <v>2566</v>
      </c>
      <c r="B2195" s="684" t="s">
        <v>1608</v>
      </c>
      <c r="C2195" s="680">
        <f t="shared" ref="C2195:C2200" si="271">C2196</f>
        <v>180000</v>
      </c>
    </row>
    <row r="2196" spans="1:3">
      <c r="A2196" s="679" t="s">
        <v>2567</v>
      </c>
      <c r="B2196" s="684" t="s">
        <v>1501</v>
      </c>
      <c r="C2196" s="680">
        <f t="shared" si="271"/>
        <v>180000</v>
      </c>
    </row>
    <row r="2197" spans="1:3">
      <c r="A2197" s="679" t="s">
        <v>2568</v>
      </c>
      <c r="B2197" s="684" t="s">
        <v>1513</v>
      </c>
      <c r="C2197" s="680">
        <f t="shared" si="271"/>
        <v>180000</v>
      </c>
    </row>
    <row r="2198" spans="1:3">
      <c r="A2198" s="679" t="s">
        <v>3259</v>
      </c>
      <c r="B2198" s="684" t="s">
        <v>2929</v>
      </c>
      <c r="C2198" s="680">
        <f t="shared" si="271"/>
        <v>180000</v>
      </c>
    </row>
    <row r="2199" spans="1:3" ht="27.6">
      <c r="A2199" s="679" t="s">
        <v>3260</v>
      </c>
      <c r="B2199" s="684" t="s">
        <v>2569</v>
      </c>
      <c r="C2199" s="680">
        <f t="shared" si="271"/>
        <v>180000</v>
      </c>
    </row>
    <row r="2200" spans="1:3">
      <c r="A2200" s="679" t="s">
        <v>3261</v>
      </c>
      <c r="B2200" s="684" t="s">
        <v>807</v>
      </c>
      <c r="C2200" s="680">
        <f t="shared" si="271"/>
        <v>180000</v>
      </c>
    </row>
    <row r="2201" spans="1:3">
      <c r="A2201" s="681" t="s">
        <v>3262</v>
      </c>
      <c r="B2201" s="685" t="s">
        <v>1608</v>
      </c>
      <c r="C2201" s="682">
        <f>'C. OBJETO DEL GASTO'!M105</f>
        <v>180000</v>
      </c>
    </row>
    <row r="2202" spans="1:3">
      <c r="A2202" s="687" t="s">
        <v>3236</v>
      </c>
      <c r="B2202" s="687" t="s">
        <v>2218</v>
      </c>
      <c r="C2202" s="680">
        <f t="shared" ref="C2202:C2207" si="272">C2203</f>
        <v>100000</v>
      </c>
    </row>
    <row r="2203" spans="1:3">
      <c r="A2203" s="687" t="s">
        <v>3237</v>
      </c>
      <c r="B2203" s="687" t="s">
        <v>1501</v>
      </c>
      <c r="C2203" s="680">
        <f t="shared" si="272"/>
        <v>100000</v>
      </c>
    </row>
    <row r="2204" spans="1:3">
      <c r="A2204" s="687" t="s">
        <v>3238</v>
      </c>
      <c r="B2204" s="687" t="s">
        <v>1513</v>
      </c>
      <c r="C2204" s="680">
        <f t="shared" si="272"/>
        <v>100000</v>
      </c>
    </row>
    <row r="2205" spans="1:3">
      <c r="A2205" s="687" t="s">
        <v>3263</v>
      </c>
      <c r="B2205" s="687" t="s">
        <v>2929</v>
      </c>
      <c r="C2205" s="680">
        <f t="shared" si="272"/>
        <v>100000</v>
      </c>
    </row>
    <row r="2206" spans="1:3">
      <c r="A2206" s="687" t="s">
        <v>3264</v>
      </c>
      <c r="B2206" s="684" t="s">
        <v>2548</v>
      </c>
      <c r="C2206" s="680">
        <f t="shared" si="272"/>
        <v>100000</v>
      </c>
    </row>
    <row r="2207" spans="1:3">
      <c r="A2207" s="687" t="s">
        <v>3265</v>
      </c>
      <c r="B2207" s="687" t="s">
        <v>807</v>
      </c>
      <c r="C2207" s="680">
        <f t="shared" si="272"/>
        <v>100000</v>
      </c>
    </row>
    <row r="2208" spans="1:3">
      <c r="A2208" s="688" t="s">
        <v>3266</v>
      </c>
      <c r="B2208" s="688" t="s">
        <v>2218</v>
      </c>
      <c r="C2208" s="682">
        <f>'C. OBJETO DEL GASTO'!M107</f>
        <v>100000</v>
      </c>
    </row>
    <row r="2209" spans="1:3" ht="27.6">
      <c r="A2209" s="679" t="s">
        <v>2570</v>
      </c>
      <c r="B2209" s="684" t="s">
        <v>1560</v>
      </c>
      <c r="C2209" s="680">
        <f t="shared" ref="C2209:C2214" si="273">C2210</f>
        <v>169600</v>
      </c>
    </row>
    <row r="2210" spans="1:3">
      <c r="A2210" s="679" t="s">
        <v>2571</v>
      </c>
      <c r="B2210" s="684" t="s">
        <v>1501</v>
      </c>
      <c r="C2210" s="680">
        <f t="shared" si="273"/>
        <v>169600</v>
      </c>
    </row>
    <row r="2211" spans="1:3">
      <c r="A2211" s="679" t="s">
        <v>2572</v>
      </c>
      <c r="B2211" s="684" t="s">
        <v>1513</v>
      </c>
      <c r="C2211" s="680">
        <f t="shared" si="273"/>
        <v>169600</v>
      </c>
    </row>
    <row r="2212" spans="1:3">
      <c r="A2212" s="679" t="s">
        <v>3267</v>
      </c>
      <c r="B2212" s="684" t="s">
        <v>2929</v>
      </c>
      <c r="C2212" s="680">
        <f t="shared" si="273"/>
        <v>169600</v>
      </c>
    </row>
    <row r="2213" spans="1:3">
      <c r="A2213" s="679" t="s">
        <v>3268</v>
      </c>
      <c r="B2213" s="684" t="s">
        <v>2549</v>
      </c>
      <c r="C2213" s="680">
        <f t="shared" si="273"/>
        <v>169600</v>
      </c>
    </row>
    <row r="2214" spans="1:3">
      <c r="A2214" s="679" t="s">
        <v>3269</v>
      </c>
      <c r="B2214" s="684" t="s">
        <v>807</v>
      </c>
      <c r="C2214" s="680">
        <f t="shared" si="273"/>
        <v>169600</v>
      </c>
    </row>
    <row r="2215" spans="1:3" ht="27.6">
      <c r="A2215" s="681" t="s">
        <v>3270</v>
      </c>
      <c r="B2215" s="685" t="s">
        <v>1560</v>
      </c>
      <c r="C2215" s="682">
        <f>'C. OBJETO DEL GASTO'!M115</f>
        <v>169600</v>
      </c>
    </row>
    <row r="2216" spans="1:3">
      <c r="A2216" s="679" t="s">
        <v>2573</v>
      </c>
      <c r="B2216" s="684" t="s">
        <v>1704</v>
      </c>
      <c r="C2216" s="680">
        <f t="shared" ref="C2216:C2221" si="274">C2217</f>
        <v>80000</v>
      </c>
    </row>
    <row r="2217" spans="1:3">
      <c r="A2217" s="679" t="s">
        <v>2574</v>
      </c>
      <c r="B2217" s="684" t="s">
        <v>1501</v>
      </c>
      <c r="C2217" s="680">
        <f t="shared" si="274"/>
        <v>80000</v>
      </c>
    </row>
    <row r="2218" spans="1:3">
      <c r="A2218" s="679" t="s">
        <v>2575</v>
      </c>
      <c r="B2218" s="684" t="s">
        <v>1513</v>
      </c>
      <c r="C2218" s="680">
        <f t="shared" si="274"/>
        <v>80000</v>
      </c>
    </row>
    <row r="2219" spans="1:3">
      <c r="A2219" s="679" t="s">
        <v>3271</v>
      </c>
      <c r="B2219" s="684" t="s">
        <v>2929</v>
      </c>
      <c r="C2219" s="680">
        <f t="shared" si="274"/>
        <v>80000</v>
      </c>
    </row>
    <row r="2220" spans="1:3">
      <c r="A2220" s="679" t="s">
        <v>3272</v>
      </c>
      <c r="B2220" s="684" t="s">
        <v>2548</v>
      </c>
      <c r="C2220" s="680">
        <f t="shared" si="274"/>
        <v>80000</v>
      </c>
    </row>
    <row r="2221" spans="1:3">
      <c r="A2221" s="679" t="s">
        <v>3273</v>
      </c>
      <c r="B2221" s="684" t="s">
        <v>807</v>
      </c>
      <c r="C2221" s="680">
        <f t="shared" si="274"/>
        <v>80000</v>
      </c>
    </row>
    <row r="2222" spans="1:3">
      <c r="A2222" s="681" t="s">
        <v>3274</v>
      </c>
      <c r="B2222" s="685" t="s">
        <v>1704</v>
      </c>
      <c r="C2222" s="682">
        <f>'C. OBJETO DEL GASTO'!M121</f>
        <v>80000</v>
      </c>
    </row>
    <row r="2223" spans="1:3">
      <c r="A2223" s="687" t="s">
        <v>3239</v>
      </c>
      <c r="B2223" s="687" t="s">
        <v>2223</v>
      </c>
      <c r="C2223" s="680">
        <f t="shared" ref="C2223:C2228" si="275">C2224</f>
        <v>100000</v>
      </c>
    </row>
    <row r="2224" spans="1:3">
      <c r="A2224" s="687" t="s">
        <v>3240</v>
      </c>
      <c r="B2224" s="687" t="s">
        <v>1501</v>
      </c>
      <c r="C2224" s="680">
        <f t="shared" si="275"/>
        <v>100000</v>
      </c>
    </row>
    <row r="2225" spans="1:3">
      <c r="A2225" s="687" t="s">
        <v>3241</v>
      </c>
      <c r="B2225" s="687" t="s">
        <v>1513</v>
      </c>
      <c r="C2225" s="680">
        <f t="shared" si="275"/>
        <v>100000</v>
      </c>
    </row>
    <row r="2226" spans="1:3">
      <c r="A2226" s="687" t="s">
        <v>3275</v>
      </c>
      <c r="B2226" s="687" t="s">
        <v>2929</v>
      </c>
      <c r="C2226" s="680">
        <f t="shared" si="275"/>
        <v>100000</v>
      </c>
    </row>
    <row r="2227" spans="1:3">
      <c r="A2227" s="687" t="s">
        <v>3276</v>
      </c>
      <c r="B2227" s="684" t="s">
        <v>2548</v>
      </c>
      <c r="C2227" s="680">
        <f t="shared" si="275"/>
        <v>100000</v>
      </c>
    </row>
    <row r="2228" spans="1:3">
      <c r="A2228" s="687" t="s">
        <v>3277</v>
      </c>
      <c r="B2228" s="687" t="s">
        <v>807</v>
      </c>
      <c r="C2228" s="680">
        <f t="shared" si="275"/>
        <v>100000</v>
      </c>
    </row>
    <row r="2229" spans="1:3">
      <c r="A2229" s="688" t="s">
        <v>3278</v>
      </c>
      <c r="B2229" s="688" t="s">
        <v>2223</v>
      </c>
      <c r="C2229" s="682">
        <f>'C. OBJETO DEL GASTO'!M130</f>
        <v>100000</v>
      </c>
    </row>
    <row r="2230" spans="1:3">
      <c r="A2230" s="687" t="s">
        <v>3242</v>
      </c>
      <c r="B2230" s="687" t="s">
        <v>2227</v>
      </c>
      <c r="C2230" s="680">
        <f t="shared" ref="C2230:C2235" si="276">C2231</f>
        <v>30000</v>
      </c>
    </row>
    <row r="2231" spans="1:3">
      <c r="A2231" s="687" t="s">
        <v>3243</v>
      </c>
      <c r="B2231" s="687" t="s">
        <v>1501</v>
      </c>
      <c r="C2231" s="680">
        <f t="shared" si="276"/>
        <v>30000</v>
      </c>
    </row>
    <row r="2232" spans="1:3">
      <c r="A2232" s="687" t="s">
        <v>3244</v>
      </c>
      <c r="B2232" s="687" t="s">
        <v>1513</v>
      </c>
      <c r="C2232" s="680">
        <f t="shared" si="276"/>
        <v>30000</v>
      </c>
    </row>
    <row r="2233" spans="1:3">
      <c r="A2233" s="687" t="s">
        <v>3279</v>
      </c>
      <c r="B2233" s="687" t="s">
        <v>2929</v>
      </c>
      <c r="C2233" s="680">
        <f t="shared" si="276"/>
        <v>30000</v>
      </c>
    </row>
    <row r="2234" spans="1:3">
      <c r="A2234" s="687" t="s">
        <v>3280</v>
      </c>
      <c r="B2234" s="684" t="s">
        <v>2548</v>
      </c>
      <c r="C2234" s="680">
        <f t="shared" si="276"/>
        <v>30000</v>
      </c>
    </row>
    <row r="2235" spans="1:3">
      <c r="A2235" s="687" t="s">
        <v>3281</v>
      </c>
      <c r="B2235" s="687" t="s">
        <v>807</v>
      </c>
      <c r="C2235" s="680">
        <f t="shared" si="276"/>
        <v>30000</v>
      </c>
    </row>
    <row r="2236" spans="1:3">
      <c r="A2236" s="688" t="s">
        <v>3282</v>
      </c>
      <c r="B2236" s="688" t="s">
        <v>2227</v>
      </c>
      <c r="C2236" s="682">
        <f>'C. OBJETO DEL GASTO'!M131</f>
        <v>30000</v>
      </c>
    </row>
    <row r="2237" spans="1:3" ht="41.4">
      <c r="A2237" s="679" t="s">
        <v>2576</v>
      </c>
      <c r="B2237" s="684" t="s">
        <v>1512</v>
      </c>
      <c r="C2237" s="680">
        <f t="shared" ref="C2237:C2242" si="277">C2238</f>
        <v>100000</v>
      </c>
    </row>
    <row r="2238" spans="1:3">
      <c r="A2238" s="679" t="s">
        <v>2577</v>
      </c>
      <c r="B2238" s="684" t="s">
        <v>1501</v>
      </c>
      <c r="C2238" s="680">
        <f t="shared" si="277"/>
        <v>100000</v>
      </c>
    </row>
    <row r="2239" spans="1:3">
      <c r="A2239" s="679" t="s">
        <v>2578</v>
      </c>
      <c r="B2239" s="684" t="s">
        <v>1513</v>
      </c>
      <c r="C2239" s="680">
        <f t="shared" si="277"/>
        <v>100000</v>
      </c>
    </row>
    <row r="2240" spans="1:3">
      <c r="A2240" s="679" t="s">
        <v>3283</v>
      </c>
      <c r="B2240" s="684" t="s">
        <v>2929</v>
      </c>
      <c r="C2240" s="680">
        <f t="shared" si="277"/>
        <v>100000</v>
      </c>
    </row>
    <row r="2241" spans="1:3">
      <c r="A2241" s="679" t="s">
        <v>3284</v>
      </c>
      <c r="B2241" s="684" t="s">
        <v>2563</v>
      </c>
      <c r="C2241" s="680">
        <f t="shared" si="277"/>
        <v>100000</v>
      </c>
    </row>
    <row r="2242" spans="1:3">
      <c r="A2242" s="679" t="s">
        <v>3285</v>
      </c>
      <c r="B2242" s="684" t="s">
        <v>807</v>
      </c>
      <c r="C2242" s="680">
        <f t="shared" si="277"/>
        <v>100000</v>
      </c>
    </row>
    <row r="2243" spans="1:3" ht="41.4">
      <c r="A2243" s="681" t="s">
        <v>3286</v>
      </c>
      <c r="B2243" s="685" t="s">
        <v>1512</v>
      </c>
      <c r="C2243" s="682">
        <f>'C. OBJETO DEL GASTO'!M201</f>
        <v>100000</v>
      </c>
    </row>
    <row r="2244" spans="1:3">
      <c r="A2244" s="679" t="s">
        <v>2579</v>
      </c>
      <c r="B2244" s="684" t="s">
        <v>1705</v>
      </c>
      <c r="C2244" s="680">
        <f t="shared" ref="C2244:C2249" si="278">C2245</f>
        <v>100000</v>
      </c>
    </row>
    <row r="2245" spans="1:3">
      <c r="A2245" s="679" t="s">
        <v>2580</v>
      </c>
      <c r="B2245" s="684" t="s">
        <v>1501</v>
      </c>
      <c r="C2245" s="680">
        <f t="shared" si="278"/>
        <v>100000</v>
      </c>
    </row>
    <row r="2246" spans="1:3">
      <c r="A2246" s="679" t="s">
        <v>2581</v>
      </c>
      <c r="B2246" s="684" t="s">
        <v>1513</v>
      </c>
      <c r="C2246" s="680">
        <f t="shared" si="278"/>
        <v>100000</v>
      </c>
    </row>
    <row r="2247" spans="1:3">
      <c r="A2247" s="679" t="s">
        <v>3287</v>
      </c>
      <c r="B2247" s="684" t="s">
        <v>2929</v>
      </c>
      <c r="C2247" s="680">
        <f t="shared" si="278"/>
        <v>100000</v>
      </c>
    </row>
    <row r="2248" spans="1:3" ht="27.6">
      <c r="A2248" s="679" t="s">
        <v>3288</v>
      </c>
      <c r="B2248" s="684" t="s">
        <v>2564</v>
      </c>
      <c r="C2248" s="680">
        <f t="shared" si="278"/>
        <v>100000</v>
      </c>
    </row>
    <row r="2249" spans="1:3">
      <c r="A2249" s="679" t="s">
        <v>3289</v>
      </c>
      <c r="B2249" s="684" t="s">
        <v>807</v>
      </c>
      <c r="C2249" s="680">
        <f t="shared" si="278"/>
        <v>100000</v>
      </c>
    </row>
    <row r="2250" spans="1:3">
      <c r="A2250" s="681" t="s">
        <v>3290</v>
      </c>
      <c r="B2250" s="685" t="s">
        <v>1705</v>
      </c>
      <c r="C2250" s="682">
        <f>'C. OBJETO DEL GASTO'!M207</f>
        <v>100000</v>
      </c>
    </row>
    <row r="2251" spans="1:3">
      <c r="A2251" s="679" t="s">
        <v>2582</v>
      </c>
      <c r="B2251" s="684" t="s">
        <v>1566</v>
      </c>
      <c r="C2251" s="680">
        <f t="shared" ref="C2251:C2256" si="279">C2252</f>
        <v>350000</v>
      </c>
    </row>
    <row r="2252" spans="1:3">
      <c r="A2252" s="679" t="s">
        <v>2583</v>
      </c>
      <c r="B2252" s="684" t="s">
        <v>1501</v>
      </c>
      <c r="C2252" s="680">
        <f t="shared" si="279"/>
        <v>350000</v>
      </c>
    </row>
    <row r="2253" spans="1:3">
      <c r="A2253" s="679" t="s">
        <v>2584</v>
      </c>
      <c r="B2253" s="684" t="s">
        <v>1513</v>
      </c>
      <c r="C2253" s="680">
        <f t="shared" si="279"/>
        <v>350000</v>
      </c>
    </row>
    <row r="2254" spans="1:3">
      <c r="A2254" s="679" t="s">
        <v>3291</v>
      </c>
      <c r="B2254" s="684" t="s">
        <v>2929</v>
      </c>
      <c r="C2254" s="680">
        <f t="shared" si="279"/>
        <v>350000</v>
      </c>
    </row>
    <row r="2255" spans="1:3">
      <c r="A2255" s="679" t="s">
        <v>3292</v>
      </c>
      <c r="B2255" s="684" t="s">
        <v>2548</v>
      </c>
      <c r="C2255" s="680">
        <f t="shared" si="279"/>
        <v>350000</v>
      </c>
    </row>
    <row r="2256" spans="1:3">
      <c r="A2256" s="679" t="s">
        <v>3293</v>
      </c>
      <c r="B2256" s="684" t="s">
        <v>807</v>
      </c>
      <c r="C2256" s="680">
        <f t="shared" si="279"/>
        <v>350000</v>
      </c>
    </row>
    <row r="2257" spans="1:3">
      <c r="A2257" s="681" t="s">
        <v>3294</v>
      </c>
      <c r="B2257" s="685" t="s">
        <v>1566</v>
      </c>
      <c r="C2257" s="682">
        <f>'C. OBJETO DEL GASTO'!M247</f>
        <v>350000</v>
      </c>
    </row>
    <row r="2258" spans="1:3">
      <c r="A2258" s="679" t="s">
        <v>2586</v>
      </c>
      <c r="B2258" s="684" t="s">
        <v>2245</v>
      </c>
      <c r="C2258" s="680">
        <f t="shared" ref="C2258:C2263" si="280">C2259</f>
        <v>41000</v>
      </c>
    </row>
    <row r="2259" spans="1:3">
      <c r="A2259" s="679" t="s">
        <v>2587</v>
      </c>
      <c r="B2259" s="684" t="s">
        <v>1501</v>
      </c>
      <c r="C2259" s="680">
        <f t="shared" si="280"/>
        <v>41000</v>
      </c>
    </row>
    <row r="2260" spans="1:3">
      <c r="A2260" s="679" t="s">
        <v>2588</v>
      </c>
      <c r="B2260" s="684" t="s">
        <v>1513</v>
      </c>
      <c r="C2260" s="680">
        <f t="shared" si="280"/>
        <v>41000</v>
      </c>
    </row>
    <row r="2261" spans="1:3">
      <c r="A2261" s="679" t="s">
        <v>3295</v>
      </c>
      <c r="B2261" s="684" t="s">
        <v>2929</v>
      </c>
      <c r="C2261" s="680">
        <f t="shared" si="280"/>
        <v>41000</v>
      </c>
    </row>
    <row r="2262" spans="1:3" ht="27.6">
      <c r="A2262" s="679" t="s">
        <v>3296</v>
      </c>
      <c r="B2262" s="684" t="s">
        <v>2564</v>
      </c>
      <c r="C2262" s="680">
        <f t="shared" si="280"/>
        <v>41000</v>
      </c>
    </row>
    <row r="2263" spans="1:3">
      <c r="A2263" s="679" t="s">
        <v>3297</v>
      </c>
      <c r="B2263" s="684" t="s">
        <v>807</v>
      </c>
      <c r="C2263" s="680">
        <f t="shared" si="280"/>
        <v>41000</v>
      </c>
    </row>
    <row r="2264" spans="1:3">
      <c r="A2264" s="681" t="s">
        <v>3298</v>
      </c>
      <c r="B2264" s="685" t="s">
        <v>2245</v>
      </c>
      <c r="C2264" s="682">
        <f>'C. OBJETO DEL GASTO'!M254</f>
        <v>41000</v>
      </c>
    </row>
    <row r="2265" spans="1:3">
      <c r="A2265" s="679" t="s">
        <v>2589</v>
      </c>
      <c r="B2265" s="684" t="s">
        <v>2253</v>
      </c>
      <c r="C2265" s="680">
        <f t="shared" ref="C2265:C2270" si="281">C2266</f>
        <v>60000</v>
      </c>
    </row>
    <row r="2266" spans="1:3">
      <c r="A2266" s="679" t="s">
        <v>2590</v>
      </c>
      <c r="B2266" s="684" t="s">
        <v>1501</v>
      </c>
      <c r="C2266" s="680">
        <f t="shared" si="281"/>
        <v>60000</v>
      </c>
    </row>
    <row r="2267" spans="1:3">
      <c r="A2267" s="679" t="s">
        <v>2591</v>
      </c>
      <c r="B2267" s="684" t="s">
        <v>1513</v>
      </c>
      <c r="C2267" s="680">
        <f t="shared" si="281"/>
        <v>60000</v>
      </c>
    </row>
    <row r="2268" spans="1:3">
      <c r="A2268" s="679" t="s">
        <v>3299</v>
      </c>
      <c r="B2268" s="684" t="s">
        <v>2929</v>
      </c>
      <c r="C2268" s="680">
        <f t="shared" si="281"/>
        <v>60000</v>
      </c>
    </row>
    <row r="2269" spans="1:3">
      <c r="A2269" s="679" t="s">
        <v>3300</v>
      </c>
      <c r="B2269" s="684" t="s">
        <v>2549</v>
      </c>
      <c r="C2269" s="680">
        <f t="shared" si="281"/>
        <v>60000</v>
      </c>
    </row>
    <row r="2270" spans="1:3">
      <c r="A2270" s="679" t="s">
        <v>3301</v>
      </c>
      <c r="B2270" s="684" t="s">
        <v>807</v>
      </c>
      <c r="C2270" s="680">
        <f t="shared" si="281"/>
        <v>60000</v>
      </c>
    </row>
    <row r="2271" spans="1:3">
      <c r="A2271" s="681" t="s">
        <v>3302</v>
      </c>
      <c r="B2271" s="685" t="s">
        <v>2253</v>
      </c>
      <c r="C2271" s="682">
        <f>'C. OBJETO DEL GASTO'!M323</f>
        <v>60000</v>
      </c>
    </row>
    <row r="2272" spans="1:3" ht="27.6">
      <c r="A2272" s="687" t="s">
        <v>3245</v>
      </c>
      <c r="B2272" s="687" t="s">
        <v>2255</v>
      </c>
      <c r="C2272" s="680">
        <f t="shared" ref="C2272:C2277" si="282">C2273</f>
        <v>50000</v>
      </c>
    </row>
    <row r="2273" spans="1:3">
      <c r="A2273" s="687" t="s">
        <v>3246</v>
      </c>
      <c r="B2273" s="687" t="s">
        <v>1501</v>
      </c>
      <c r="C2273" s="680">
        <f t="shared" si="282"/>
        <v>50000</v>
      </c>
    </row>
    <row r="2274" spans="1:3">
      <c r="A2274" s="687" t="s">
        <v>3247</v>
      </c>
      <c r="B2274" s="687" t="s">
        <v>1513</v>
      </c>
      <c r="C2274" s="680">
        <f t="shared" si="282"/>
        <v>50000</v>
      </c>
    </row>
    <row r="2275" spans="1:3">
      <c r="A2275" s="687" t="s">
        <v>3303</v>
      </c>
      <c r="B2275" s="687" t="s">
        <v>2929</v>
      </c>
      <c r="C2275" s="680">
        <f t="shared" si="282"/>
        <v>50000</v>
      </c>
    </row>
    <row r="2276" spans="1:3">
      <c r="A2276" s="687" t="s">
        <v>3304</v>
      </c>
      <c r="B2276" s="684" t="s">
        <v>2565</v>
      </c>
      <c r="C2276" s="680">
        <f t="shared" si="282"/>
        <v>50000</v>
      </c>
    </row>
    <row r="2277" spans="1:3">
      <c r="A2277" s="687" t="s">
        <v>3305</v>
      </c>
      <c r="B2277" s="687" t="s">
        <v>807</v>
      </c>
      <c r="C2277" s="680">
        <f t="shared" si="282"/>
        <v>50000</v>
      </c>
    </row>
    <row r="2278" spans="1:3" ht="27.6">
      <c r="A2278" s="688" t="s">
        <v>3306</v>
      </c>
      <c r="B2278" s="688" t="s">
        <v>2255</v>
      </c>
      <c r="C2278" s="682">
        <f>'C. OBJETO DEL GASTO'!M353</f>
        <v>50000</v>
      </c>
    </row>
    <row r="2279" spans="1:3" ht="27.6">
      <c r="A2279" s="687" t="s">
        <v>3248</v>
      </c>
      <c r="B2279" s="687" t="s">
        <v>2259</v>
      </c>
      <c r="C2279" s="680">
        <f t="shared" ref="C2279:C2284" si="283">C2280</f>
        <v>100000</v>
      </c>
    </row>
    <row r="2280" spans="1:3">
      <c r="A2280" s="687" t="s">
        <v>3249</v>
      </c>
      <c r="B2280" s="687" t="s">
        <v>1501</v>
      </c>
      <c r="C2280" s="680">
        <f t="shared" si="283"/>
        <v>100000</v>
      </c>
    </row>
    <row r="2281" spans="1:3">
      <c r="A2281" s="687" t="s">
        <v>3250</v>
      </c>
      <c r="B2281" s="687" t="s">
        <v>1513</v>
      </c>
      <c r="C2281" s="680">
        <f t="shared" si="283"/>
        <v>100000</v>
      </c>
    </row>
    <row r="2282" spans="1:3">
      <c r="A2282" s="687" t="s">
        <v>3307</v>
      </c>
      <c r="B2282" s="687" t="s">
        <v>2929</v>
      </c>
      <c r="C2282" s="680">
        <f t="shared" si="283"/>
        <v>100000</v>
      </c>
    </row>
    <row r="2283" spans="1:3">
      <c r="A2283" s="687" t="s">
        <v>3308</v>
      </c>
      <c r="B2283" s="684" t="s">
        <v>2548</v>
      </c>
      <c r="C2283" s="680">
        <f t="shared" si="283"/>
        <v>100000</v>
      </c>
    </row>
    <row r="2284" spans="1:3">
      <c r="A2284" s="687" t="s">
        <v>3309</v>
      </c>
      <c r="B2284" s="687" t="s">
        <v>807</v>
      </c>
      <c r="C2284" s="680">
        <f t="shared" si="283"/>
        <v>100000</v>
      </c>
    </row>
    <row r="2285" spans="1:3">
      <c r="A2285" s="688" t="s">
        <v>3310</v>
      </c>
      <c r="B2285" s="688" t="s">
        <v>2262</v>
      </c>
      <c r="C2285" s="682">
        <f>'C. OBJETO DEL GASTO'!M398</f>
        <v>100000</v>
      </c>
    </row>
    <row r="2286" spans="1:3" ht="27.6">
      <c r="A2286" s="679" t="s">
        <v>2592</v>
      </c>
      <c r="B2286" s="684" t="s">
        <v>1659</v>
      </c>
      <c r="C2286" s="680">
        <f t="shared" ref="C2286:C2291" si="284">C2287</f>
        <v>270000</v>
      </c>
    </row>
    <row r="2287" spans="1:3">
      <c r="A2287" s="679" t="s">
        <v>2593</v>
      </c>
      <c r="B2287" s="684" t="s">
        <v>1501</v>
      </c>
      <c r="C2287" s="680">
        <f t="shared" si="284"/>
        <v>270000</v>
      </c>
    </row>
    <row r="2288" spans="1:3">
      <c r="A2288" s="679" t="s">
        <v>2594</v>
      </c>
      <c r="B2288" s="684" t="s">
        <v>1513</v>
      </c>
      <c r="C2288" s="680">
        <f t="shared" si="284"/>
        <v>270000</v>
      </c>
    </row>
    <row r="2289" spans="1:3">
      <c r="A2289" s="679" t="s">
        <v>3311</v>
      </c>
      <c r="B2289" s="684" t="s">
        <v>2929</v>
      </c>
      <c r="C2289" s="680">
        <f t="shared" si="284"/>
        <v>270000</v>
      </c>
    </row>
    <row r="2290" spans="1:3">
      <c r="A2290" s="679" t="s">
        <v>3312</v>
      </c>
      <c r="B2290" s="684" t="s">
        <v>2549</v>
      </c>
      <c r="C2290" s="680">
        <f t="shared" si="284"/>
        <v>270000</v>
      </c>
    </row>
    <row r="2291" spans="1:3">
      <c r="A2291" s="679" t="s">
        <v>3313</v>
      </c>
      <c r="B2291" s="684" t="s">
        <v>807</v>
      </c>
      <c r="C2291" s="680">
        <f t="shared" si="284"/>
        <v>270000</v>
      </c>
    </row>
    <row r="2292" spans="1:3" ht="27.6">
      <c r="A2292" s="681" t="s">
        <v>3314</v>
      </c>
      <c r="B2292" s="685" t="s">
        <v>1659</v>
      </c>
      <c r="C2292" s="682">
        <f>'C. OBJETO DEL GASTO'!M406</f>
        <v>270000</v>
      </c>
    </row>
    <row r="2293" spans="1:3">
      <c r="A2293" s="679" t="s">
        <v>2595</v>
      </c>
      <c r="B2293" s="684" t="s">
        <v>1833</v>
      </c>
      <c r="C2293" s="680">
        <f t="shared" ref="C2293:C2298" si="285">C2294</f>
        <v>400000</v>
      </c>
    </row>
    <row r="2294" spans="1:3">
      <c r="A2294" s="679" t="s">
        <v>2596</v>
      </c>
      <c r="B2294" s="684" t="s">
        <v>1501</v>
      </c>
      <c r="C2294" s="680">
        <f t="shared" si="285"/>
        <v>400000</v>
      </c>
    </row>
    <row r="2295" spans="1:3">
      <c r="A2295" s="679" t="s">
        <v>2597</v>
      </c>
      <c r="B2295" s="684" t="s">
        <v>1513</v>
      </c>
      <c r="C2295" s="680">
        <f t="shared" si="285"/>
        <v>400000</v>
      </c>
    </row>
    <row r="2296" spans="1:3">
      <c r="A2296" s="679" t="s">
        <v>3315</v>
      </c>
      <c r="B2296" s="684" t="s">
        <v>2929</v>
      </c>
      <c r="C2296" s="680">
        <f t="shared" si="285"/>
        <v>400000</v>
      </c>
    </row>
    <row r="2297" spans="1:3">
      <c r="A2297" s="679" t="s">
        <v>3316</v>
      </c>
      <c r="B2297" s="684" t="s">
        <v>2548</v>
      </c>
      <c r="C2297" s="680">
        <f t="shared" si="285"/>
        <v>400000</v>
      </c>
    </row>
    <row r="2298" spans="1:3">
      <c r="A2298" s="679" t="s">
        <v>3317</v>
      </c>
      <c r="B2298" s="684" t="s">
        <v>807</v>
      </c>
      <c r="C2298" s="680">
        <f t="shared" si="285"/>
        <v>400000</v>
      </c>
    </row>
    <row r="2299" spans="1:3">
      <c r="A2299" s="681" t="s">
        <v>3318</v>
      </c>
      <c r="B2299" s="685" t="s">
        <v>1833</v>
      </c>
      <c r="C2299" s="682">
        <f>'C. OBJETO DEL GASTO'!M422</f>
        <v>400000</v>
      </c>
    </row>
    <row r="2300" spans="1:3">
      <c r="A2300" s="700" t="s">
        <v>2857</v>
      </c>
      <c r="B2300" s="701" t="s">
        <v>2858</v>
      </c>
      <c r="C2300" s="702">
        <f>C2301</f>
        <v>1125927.36552</v>
      </c>
    </row>
    <row r="2301" spans="1:3">
      <c r="A2301" s="679" t="s">
        <v>2859</v>
      </c>
      <c r="B2301" s="684" t="s">
        <v>2608</v>
      </c>
      <c r="C2301" s="680">
        <f>C2302</f>
        <v>1125927.36552</v>
      </c>
    </row>
    <row r="2302" spans="1:3">
      <c r="A2302" s="679" t="s">
        <v>2860</v>
      </c>
      <c r="B2302" s="684" t="s">
        <v>2117</v>
      </c>
      <c r="C2302" s="680">
        <f>C2303+C2403</f>
        <v>1125927.36552</v>
      </c>
    </row>
    <row r="2303" spans="1:3">
      <c r="A2303" s="703" t="s">
        <v>2861</v>
      </c>
      <c r="B2303" s="697" t="s">
        <v>807</v>
      </c>
      <c r="C2303" s="692">
        <f>C2304+C2311+C2318+C2325+C2332+C2339+C2346+C2353+C2360+C2367+C2374+C2381+C2389+C2396</f>
        <v>1055927.36552</v>
      </c>
    </row>
    <row r="2304" spans="1:3">
      <c r="A2304" s="679" t="s">
        <v>2862</v>
      </c>
      <c r="B2304" s="684" t="s">
        <v>1558</v>
      </c>
      <c r="C2304" s="680">
        <f t="shared" ref="C2304:C2309" si="286">C2305</f>
        <v>468000</v>
      </c>
    </row>
    <row r="2305" spans="1:3">
      <c r="A2305" s="679" t="s">
        <v>2863</v>
      </c>
      <c r="B2305" s="684" t="s">
        <v>2613</v>
      </c>
      <c r="C2305" s="680">
        <f t="shared" si="286"/>
        <v>468000</v>
      </c>
    </row>
    <row r="2306" spans="1:3">
      <c r="A2306" s="679" t="s">
        <v>2864</v>
      </c>
      <c r="B2306" s="684" t="s">
        <v>1502</v>
      </c>
      <c r="C2306" s="680">
        <f t="shared" si="286"/>
        <v>468000</v>
      </c>
    </row>
    <row r="2307" spans="1:3">
      <c r="A2307" s="679" t="s">
        <v>2865</v>
      </c>
      <c r="B2307" s="684" t="s">
        <v>1503</v>
      </c>
      <c r="C2307" s="680">
        <f t="shared" si="286"/>
        <v>468000</v>
      </c>
    </row>
    <row r="2308" spans="1:3">
      <c r="A2308" s="679" t="s">
        <v>2866</v>
      </c>
      <c r="B2308" s="684" t="s">
        <v>2867</v>
      </c>
      <c r="C2308" s="680">
        <f t="shared" si="286"/>
        <v>468000</v>
      </c>
    </row>
    <row r="2309" spans="1:3">
      <c r="A2309" s="679" t="s">
        <v>2868</v>
      </c>
      <c r="B2309" s="684" t="s">
        <v>695</v>
      </c>
      <c r="C2309" s="680">
        <f t="shared" si="286"/>
        <v>468000</v>
      </c>
    </row>
    <row r="2310" spans="1:3">
      <c r="A2310" s="681" t="s">
        <v>2869</v>
      </c>
      <c r="B2310" s="685" t="s">
        <v>1505</v>
      </c>
      <c r="C2310" s="682">
        <f>'C. OBJETO DEL GASTO'!AH17</f>
        <v>468000</v>
      </c>
    </row>
    <row r="2311" spans="1:3">
      <c r="A2311" s="679" t="s">
        <v>2870</v>
      </c>
      <c r="B2311" s="684" t="s">
        <v>1506</v>
      </c>
      <c r="C2311" s="680">
        <f t="shared" ref="C2311:C2316" si="287">C2312</f>
        <v>9750</v>
      </c>
    </row>
    <row r="2312" spans="1:3">
      <c r="A2312" s="679" t="s">
        <v>2871</v>
      </c>
      <c r="B2312" s="684" t="s">
        <v>2613</v>
      </c>
      <c r="C2312" s="680">
        <f t="shared" si="287"/>
        <v>9750</v>
      </c>
    </row>
    <row r="2313" spans="1:3">
      <c r="A2313" s="679" t="s">
        <v>2872</v>
      </c>
      <c r="B2313" s="684" t="s">
        <v>1502</v>
      </c>
      <c r="C2313" s="680">
        <f t="shared" si="287"/>
        <v>9750</v>
      </c>
    </row>
    <row r="2314" spans="1:3">
      <c r="A2314" s="679" t="s">
        <v>2873</v>
      </c>
      <c r="B2314" s="684" t="s">
        <v>1503</v>
      </c>
      <c r="C2314" s="680">
        <f t="shared" si="287"/>
        <v>9750</v>
      </c>
    </row>
    <row r="2315" spans="1:3">
      <c r="A2315" s="679" t="s">
        <v>2874</v>
      </c>
      <c r="B2315" s="684" t="s">
        <v>2875</v>
      </c>
      <c r="C2315" s="680">
        <f t="shared" si="287"/>
        <v>9750</v>
      </c>
    </row>
    <row r="2316" spans="1:3">
      <c r="A2316" s="679" t="s">
        <v>2876</v>
      </c>
      <c r="B2316" s="684" t="s">
        <v>695</v>
      </c>
      <c r="C2316" s="680">
        <f t="shared" si="287"/>
        <v>9750</v>
      </c>
    </row>
    <row r="2317" spans="1:3">
      <c r="A2317" s="681" t="s">
        <v>2877</v>
      </c>
      <c r="B2317" s="685" t="s">
        <v>1507</v>
      </c>
      <c r="C2317" s="682">
        <f>'C. OBJETO DEL GASTO'!AH34</f>
        <v>9750</v>
      </c>
    </row>
    <row r="2318" spans="1:3">
      <c r="A2318" s="679" t="s">
        <v>2878</v>
      </c>
      <c r="B2318" s="684" t="s">
        <v>1508</v>
      </c>
      <c r="C2318" s="680">
        <f t="shared" ref="C2318:C2323" si="288">C2319</f>
        <v>58500</v>
      </c>
    </row>
    <row r="2319" spans="1:3">
      <c r="A2319" s="679" t="s">
        <v>2879</v>
      </c>
      <c r="B2319" s="684" t="s">
        <v>2613</v>
      </c>
      <c r="C2319" s="680">
        <f t="shared" si="288"/>
        <v>58500</v>
      </c>
    </row>
    <row r="2320" spans="1:3">
      <c r="A2320" s="679" t="s">
        <v>2880</v>
      </c>
      <c r="B2320" s="684" t="s">
        <v>1502</v>
      </c>
      <c r="C2320" s="680">
        <f t="shared" si="288"/>
        <v>58500</v>
      </c>
    </row>
    <row r="2321" spans="1:3">
      <c r="A2321" s="679" t="s">
        <v>2881</v>
      </c>
      <c r="B2321" s="684" t="s">
        <v>1503</v>
      </c>
      <c r="C2321" s="680">
        <f t="shared" si="288"/>
        <v>58500</v>
      </c>
    </row>
    <row r="2322" spans="1:3">
      <c r="A2322" s="679" t="s">
        <v>2882</v>
      </c>
      <c r="B2322" s="684" t="s">
        <v>2883</v>
      </c>
      <c r="C2322" s="680">
        <f t="shared" si="288"/>
        <v>58500</v>
      </c>
    </row>
    <row r="2323" spans="1:3">
      <c r="A2323" s="679" t="s">
        <v>2884</v>
      </c>
      <c r="B2323" s="684" t="s">
        <v>695</v>
      </c>
      <c r="C2323" s="680">
        <f t="shared" si="288"/>
        <v>58500</v>
      </c>
    </row>
    <row r="2324" spans="1:3">
      <c r="A2324" s="681" t="s">
        <v>2885</v>
      </c>
      <c r="B2324" s="685" t="s">
        <v>1509</v>
      </c>
      <c r="C2324" s="682">
        <f>'C. OBJETO DEL GASTO'!AH35</f>
        <v>58500</v>
      </c>
    </row>
    <row r="2325" spans="1:3">
      <c r="A2325" s="679" t="s">
        <v>2886</v>
      </c>
      <c r="B2325" s="684" t="s">
        <v>1510</v>
      </c>
      <c r="C2325" s="680">
        <f t="shared" ref="C2325:C2330" si="289">C2326</f>
        <v>49490.880000000005</v>
      </c>
    </row>
    <row r="2326" spans="1:3">
      <c r="A2326" s="679" t="s">
        <v>2887</v>
      </c>
      <c r="B2326" s="684" t="s">
        <v>2613</v>
      </c>
      <c r="C2326" s="680">
        <f t="shared" si="289"/>
        <v>49490.880000000005</v>
      </c>
    </row>
    <row r="2327" spans="1:3">
      <c r="A2327" s="679" t="s">
        <v>2888</v>
      </c>
      <c r="B2327" s="684" t="s">
        <v>1502</v>
      </c>
      <c r="C2327" s="680">
        <f t="shared" si="289"/>
        <v>49490.880000000005</v>
      </c>
    </row>
    <row r="2328" spans="1:3">
      <c r="A2328" s="679" t="s">
        <v>2889</v>
      </c>
      <c r="B2328" s="684" t="s">
        <v>1503</v>
      </c>
      <c r="C2328" s="680">
        <f t="shared" si="289"/>
        <v>49490.880000000005</v>
      </c>
    </row>
    <row r="2329" spans="1:3">
      <c r="A2329" s="679" t="s">
        <v>2890</v>
      </c>
      <c r="B2329" s="684" t="s">
        <v>2891</v>
      </c>
      <c r="C2329" s="680">
        <f t="shared" si="289"/>
        <v>49490.880000000005</v>
      </c>
    </row>
    <row r="2330" spans="1:3">
      <c r="A2330" s="679" t="s">
        <v>2892</v>
      </c>
      <c r="B2330" s="684" t="s">
        <v>695</v>
      </c>
      <c r="C2330" s="680">
        <f t="shared" si="289"/>
        <v>49490.880000000005</v>
      </c>
    </row>
    <row r="2331" spans="1:3">
      <c r="A2331" s="681" t="s">
        <v>2893</v>
      </c>
      <c r="B2331" s="685" t="s">
        <v>1511</v>
      </c>
      <c r="C2331" s="682">
        <f>'C. OBJETO DEL GASTO'!AH41</f>
        <v>49490.880000000005</v>
      </c>
    </row>
    <row r="2332" spans="1:3" ht="27.6">
      <c r="A2332" s="679" t="s">
        <v>3992</v>
      </c>
      <c r="B2332" s="684" t="s">
        <v>3032</v>
      </c>
      <c r="C2332" s="680">
        <f t="shared" ref="C2332:C2337" si="290">C2333</f>
        <v>16986.485520000002</v>
      </c>
    </row>
    <row r="2333" spans="1:3">
      <c r="A2333" s="679" t="s">
        <v>3993</v>
      </c>
      <c r="B2333" s="684" t="s">
        <v>1501</v>
      </c>
      <c r="C2333" s="680">
        <f t="shared" si="290"/>
        <v>16986.485520000002</v>
      </c>
    </row>
    <row r="2334" spans="1:3">
      <c r="A2334" s="679" t="s">
        <v>3994</v>
      </c>
      <c r="B2334" s="684" t="s">
        <v>1502</v>
      </c>
      <c r="C2334" s="680">
        <f t="shared" si="290"/>
        <v>16986.485520000002</v>
      </c>
    </row>
    <row r="2335" spans="1:3">
      <c r="A2335" s="679" t="s">
        <v>3995</v>
      </c>
      <c r="B2335" s="684" t="s">
        <v>2929</v>
      </c>
      <c r="C2335" s="680">
        <f t="shared" si="290"/>
        <v>16986.485520000002</v>
      </c>
    </row>
    <row r="2336" spans="1:3">
      <c r="A2336" s="689" t="s">
        <v>3996</v>
      </c>
      <c r="B2336" s="684" t="s">
        <v>2891</v>
      </c>
      <c r="C2336" s="680">
        <f t="shared" si="290"/>
        <v>16986.485520000002</v>
      </c>
    </row>
    <row r="2337" spans="1:3">
      <c r="A2337" s="679" t="s">
        <v>3997</v>
      </c>
      <c r="B2337" s="684" t="s">
        <v>807</v>
      </c>
      <c r="C2337" s="680">
        <f t="shared" si="290"/>
        <v>16986.485520000002</v>
      </c>
    </row>
    <row r="2338" spans="1:3">
      <c r="A2338" s="681" t="s">
        <v>3998</v>
      </c>
      <c r="B2338" s="685" t="s">
        <v>90</v>
      </c>
      <c r="C2338" s="682">
        <f>'C. OBJETO DEL GASTO'!AH100</f>
        <v>16986.485520000002</v>
      </c>
    </row>
    <row r="2339" spans="1:3">
      <c r="A2339" s="679" t="s">
        <v>3999</v>
      </c>
      <c r="B2339" s="684" t="s">
        <v>1608</v>
      </c>
      <c r="C2339" s="680">
        <f t="shared" ref="C2339:C2344" si="291">C2340</f>
        <v>2000</v>
      </c>
    </row>
    <row r="2340" spans="1:3">
      <c r="A2340" s="679" t="s">
        <v>4000</v>
      </c>
      <c r="B2340" s="684" t="s">
        <v>2613</v>
      </c>
      <c r="C2340" s="680">
        <f t="shared" si="291"/>
        <v>2000</v>
      </c>
    </row>
    <row r="2341" spans="1:3">
      <c r="A2341" s="679" t="s">
        <v>4001</v>
      </c>
      <c r="B2341" s="684" t="s">
        <v>1513</v>
      </c>
      <c r="C2341" s="680">
        <f t="shared" si="291"/>
        <v>2000</v>
      </c>
    </row>
    <row r="2342" spans="1:3">
      <c r="A2342" s="679" t="s">
        <v>4002</v>
      </c>
      <c r="B2342" s="684" t="s">
        <v>1503</v>
      </c>
      <c r="C2342" s="680">
        <f t="shared" si="291"/>
        <v>2000</v>
      </c>
    </row>
    <row r="2343" spans="1:3">
      <c r="A2343" s="679" t="s">
        <v>4003</v>
      </c>
      <c r="B2343" s="684" t="s">
        <v>2891</v>
      </c>
      <c r="C2343" s="680">
        <f t="shared" si="291"/>
        <v>2000</v>
      </c>
    </row>
    <row r="2344" spans="1:3">
      <c r="A2344" s="679" t="s">
        <v>4004</v>
      </c>
      <c r="B2344" s="684" t="s">
        <v>695</v>
      </c>
      <c r="C2344" s="680">
        <f t="shared" si="291"/>
        <v>2000</v>
      </c>
    </row>
    <row r="2345" spans="1:3">
      <c r="A2345" s="681" t="s">
        <v>4005</v>
      </c>
      <c r="B2345" s="685" t="s">
        <v>1608</v>
      </c>
      <c r="C2345" s="682">
        <f>'C. OBJETO DEL GASTO'!AH105</f>
        <v>2000</v>
      </c>
    </row>
    <row r="2346" spans="1:3">
      <c r="A2346" s="679" t="s">
        <v>4006</v>
      </c>
      <c r="B2346" s="687" t="s">
        <v>2218</v>
      </c>
      <c r="C2346" s="680">
        <f t="shared" ref="C2346:C2351" si="292">C2347</f>
        <v>90000</v>
      </c>
    </row>
    <row r="2347" spans="1:3">
      <c r="A2347" s="679" t="s">
        <v>4007</v>
      </c>
      <c r="B2347" s="684" t="s">
        <v>2613</v>
      </c>
      <c r="C2347" s="680">
        <f t="shared" si="292"/>
        <v>90000</v>
      </c>
    </row>
    <row r="2348" spans="1:3">
      <c r="A2348" s="679" t="s">
        <v>4008</v>
      </c>
      <c r="B2348" s="684" t="s">
        <v>1513</v>
      </c>
      <c r="C2348" s="680">
        <f t="shared" si="292"/>
        <v>90000</v>
      </c>
    </row>
    <row r="2349" spans="1:3">
      <c r="A2349" s="679" t="s">
        <v>4009</v>
      </c>
      <c r="B2349" s="684" t="s">
        <v>1503</v>
      </c>
      <c r="C2349" s="680">
        <f t="shared" si="292"/>
        <v>90000</v>
      </c>
    </row>
    <row r="2350" spans="1:3">
      <c r="A2350" s="679" t="s">
        <v>4010</v>
      </c>
      <c r="B2350" s="684" t="s">
        <v>2891</v>
      </c>
      <c r="C2350" s="680">
        <f t="shared" si="292"/>
        <v>90000</v>
      </c>
    </row>
    <row r="2351" spans="1:3">
      <c r="A2351" s="679" t="s">
        <v>4011</v>
      </c>
      <c r="B2351" s="684" t="s">
        <v>695</v>
      </c>
      <c r="C2351" s="680">
        <f t="shared" si="292"/>
        <v>90000</v>
      </c>
    </row>
    <row r="2352" spans="1:3">
      <c r="A2352" s="681" t="s">
        <v>4012</v>
      </c>
      <c r="B2352" s="688" t="s">
        <v>2218</v>
      </c>
      <c r="C2352" s="682">
        <f>'C. OBJETO DEL GASTO'!AH107</f>
        <v>90000</v>
      </c>
    </row>
    <row r="2353" spans="1:3" ht="27.6">
      <c r="A2353" s="679" t="s">
        <v>4013</v>
      </c>
      <c r="B2353" s="684" t="s">
        <v>1560</v>
      </c>
      <c r="C2353" s="680">
        <f t="shared" ref="C2353:C2358" si="293">C2354</f>
        <v>1200</v>
      </c>
    </row>
    <row r="2354" spans="1:3">
      <c r="A2354" s="679" t="s">
        <v>4014</v>
      </c>
      <c r="B2354" s="684" t="s">
        <v>2613</v>
      </c>
      <c r="C2354" s="680">
        <f t="shared" si="293"/>
        <v>1200</v>
      </c>
    </row>
    <row r="2355" spans="1:3">
      <c r="A2355" s="679" t="s">
        <v>4015</v>
      </c>
      <c r="B2355" s="684" t="s">
        <v>1513</v>
      </c>
      <c r="C2355" s="680">
        <f t="shared" si="293"/>
        <v>1200</v>
      </c>
    </row>
    <row r="2356" spans="1:3">
      <c r="A2356" s="679" t="s">
        <v>4016</v>
      </c>
      <c r="B2356" s="684" t="s">
        <v>1503</v>
      </c>
      <c r="C2356" s="680">
        <f t="shared" si="293"/>
        <v>1200</v>
      </c>
    </row>
    <row r="2357" spans="1:3">
      <c r="A2357" s="679" t="s">
        <v>4017</v>
      </c>
      <c r="B2357" s="684" t="s">
        <v>2891</v>
      </c>
      <c r="C2357" s="680">
        <f t="shared" si="293"/>
        <v>1200</v>
      </c>
    </row>
    <row r="2358" spans="1:3">
      <c r="A2358" s="679" t="s">
        <v>4018</v>
      </c>
      <c r="B2358" s="684" t="s">
        <v>695</v>
      </c>
      <c r="C2358" s="680">
        <f t="shared" si="293"/>
        <v>1200</v>
      </c>
    </row>
    <row r="2359" spans="1:3" ht="27.6">
      <c r="A2359" s="681" t="s">
        <v>4019</v>
      </c>
      <c r="B2359" s="685" t="s">
        <v>1560</v>
      </c>
      <c r="C2359" s="682">
        <f>'C. OBJETO DEL GASTO'!AH115</f>
        <v>1200</v>
      </c>
    </row>
    <row r="2360" spans="1:3">
      <c r="A2360" s="695" t="s">
        <v>4021</v>
      </c>
      <c r="B2360" s="695" t="s">
        <v>4027</v>
      </c>
      <c r="C2360" s="699">
        <f t="shared" ref="C2360:C2365" si="294">C2361</f>
        <v>100000</v>
      </c>
    </row>
    <row r="2361" spans="1:3">
      <c r="A2361" s="695" t="s">
        <v>4022</v>
      </c>
      <c r="B2361" s="684" t="s">
        <v>2613</v>
      </c>
      <c r="C2361" s="699">
        <f t="shared" si="294"/>
        <v>100000</v>
      </c>
    </row>
    <row r="2362" spans="1:3">
      <c r="A2362" s="695" t="s">
        <v>4023</v>
      </c>
      <c r="B2362" s="695" t="s">
        <v>1513</v>
      </c>
      <c r="C2362" s="699">
        <f t="shared" si="294"/>
        <v>100000</v>
      </c>
    </row>
    <row r="2363" spans="1:3">
      <c r="A2363" s="695" t="s">
        <v>4024</v>
      </c>
      <c r="B2363" s="695" t="s">
        <v>1503</v>
      </c>
      <c r="C2363" s="699">
        <f t="shared" si="294"/>
        <v>100000</v>
      </c>
    </row>
    <row r="2364" spans="1:3">
      <c r="A2364" s="695" t="s">
        <v>4025</v>
      </c>
      <c r="B2364" s="695" t="s">
        <v>2875</v>
      </c>
      <c r="C2364" s="699">
        <f t="shared" si="294"/>
        <v>100000</v>
      </c>
    </row>
    <row r="2365" spans="1:3">
      <c r="A2365" s="695" t="s">
        <v>4026</v>
      </c>
      <c r="B2365" s="695" t="s">
        <v>695</v>
      </c>
      <c r="C2365" s="699">
        <f t="shared" si="294"/>
        <v>100000</v>
      </c>
    </row>
    <row r="2366" spans="1:3">
      <c r="A2366" s="696" t="s">
        <v>4028</v>
      </c>
      <c r="B2366" s="696" t="s">
        <v>2894</v>
      </c>
      <c r="C2366" s="698">
        <f>'C. OBJETO DEL GASTO'!AH179</f>
        <v>100000</v>
      </c>
    </row>
    <row r="2367" spans="1:3" ht="41.4">
      <c r="A2367" s="679" t="s">
        <v>2895</v>
      </c>
      <c r="B2367" s="684" t="s">
        <v>1512</v>
      </c>
      <c r="C2367" s="680">
        <f t="shared" ref="C2367:C2372" si="295">C2368</f>
        <v>100000</v>
      </c>
    </row>
    <row r="2368" spans="1:3">
      <c r="A2368" s="679" t="s">
        <v>2896</v>
      </c>
      <c r="B2368" s="684" t="s">
        <v>2613</v>
      </c>
      <c r="C2368" s="680">
        <f t="shared" si="295"/>
        <v>100000</v>
      </c>
    </row>
    <row r="2369" spans="1:3">
      <c r="A2369" s="679" t="s">
        <v>2897</v>
      </c>
      <c r="B2369" s="684" t="s">
        <v>1513</v>
      </c>
      <c r="C2369" s="680">
        <f t="shared" si="295"/>
        <v>100000</v>
      </c>
    </row>
    <row r="2370" spans="1:3">
      <c r="A2370" s="679" t="s">
        <v>2898</v>
      </c>
      <c r="B2370" s="684" t="s">
        <v>1503</v>
      </c>
      <c r="C2370" s="680">
        <f t="shared" si="295"/>
        <v>100000</v>
      </c>
    </row>
    <row r="2371" spans="1:3">
      <c r="A2371" s="679" t="s">
        <v>2899</v>
      </c>
      <c r="B2371" s="684" t="s">
        <v>2900</v>
      </c>
      <c r="C2371" s="680">
        <f t="shared" si="295"/>
        <v>100000</v>
      </c>
    </row>
    <row r="2372" spans="1:3">
      <c r="A2372" s="679" t="s">
        <v>2901</v>
      </c>
      <c r="B2372" s="684" t="s">
        <v>695</v>
      </c>
      <c r="C2372" s="680">
        <f t="shared" si="295"/>
        <v>100000</v>
      </c>
    </row>
    <row r="2373" spans="1:3" ht="41.4">
      <c r="A2373" s="681" t="s">
        <v>2902</v>
      </c>
      <c r="B2373" s="685" t="s">
        <v>1512</v>
      </c>
      <c r="C2373" s="682">
        <f>'C. OBJETO DEL GASTO'!AH201</f>
        <v>100000</v>
      </c>
    </row>
    <row r="2374" spans="1:3">
      <c r="A2374" s="679" t="s">
        <v>4029</v>
      </c>
      <c r="B2374" s="684" t="s">
        <v>1705</v>
      </c>
      <c r="C2374" s="680">
        <f t="shared" ref="C2374:C2379" si="296">C2375</f>
        <v>84000</v>
      </c>
    </row>
    <row r="2375" spans="1:3">
      <c r="A2375" s="679" t="s">
        <v>4030</v>
      </c>
      <c r="B2375" s="684" t="s">
        <v>2613</v>
      </c>
      <c r="C2375" s="680">
        <f t="shared" si="296"/>
        <v>84000</v>
      </c>
    </row>
    <row r="2376" spans="1:3">
      <c r="A2376" s="679" t="s">
        <v>4031</v>
      </c>
      <c r="B2376" s="684" t="s">
        <v>1513</v>
      </c>
      <c r="C2376" s="680">
        <f t="shared" si="296"/>
        <v>84000</v>
      </c>
    </row>
    <row r="2377" spans="1:3">
      <c r="A2377" s="679" t="s">
        <v>4032</v>
      </c>
      <c r="B2377" s="684" t="s">
        <v>1503</v>
      </c>
      <c r="C2377" s="680">
        <f t="shared" si="296"/>
        <v>84000</v>
      </c>
    </row>
    <row r="2378" spans="1:3">
      <c r="A2378" s="679" t="s">
        <v>4033</v>
      </c>
      <c r="B2378" s="684" t="s">
        <v>2900</v>
      </c>
      <c r="C2378" s="680">
        <f t="shared" si="296"/>
        <v>84000</v>
      </c>
    </row>
    <row r="2379" spans="1:3">
      <c r="A2379" s="679" t="s">
        <v>4034</v>
      </c>
      <c r="B2379" s="684" t="s">
        <v>807</v>
      </c>
      <c r="C2379" s="680">
        <f t="shared" si="296"/>
        <v>84000</v>
      </c>
    </row>
    <row r="2380" spans="1:3">
      <c r="A2380" s="681" t="s">
        <v>4035</v>
      </c>
      <c r="B2380" s="685" t="s">
        <v>1705</v>
      </c>
      <c r="C2380" s="682">
        <f>'C. OBJETO DEL GASTO'!AH207</f>
        <v>84000</v>
      </c>
    </row>
    <row r="2381" spans="1:3">
      <c r="A2381" s="679" t="s">
        <v>4036</v>
      </c>
      <c r="B2381" s="684" t="s">
        <v>2238</v>
      </c>
      <c r="C2381" s="680">
        <f>C2382</f>
        <v>16000</v>
      </c>
    </row>
    <row r="2382" spans="1:3">
      <c r="A2382" s="679" t="s">
        <v>4037</v>
      </c>
      <c r="B2382" s="684" t="s">
        <v>2613</v>
      </c>
      <c r="C2382" s="680">
        <f>C2383</f>
        <v>16000</v>
      </c>
    </row>
    <row r="2383" spans="1:3">
      <c r="A2383" s="679" t="s">
        <v>4038</v>
      </c>
      <c r="B2383" s="684" t="s">
        <v>1513</v>
      </c>
      <c r="C2383" s="680">
        <f>C2384</f>
        <v>16000</v>
      </c>
    </row>
    <row r="2384" spans="1:3">
      <c r="A2384" s="679" t="s">
        <v>4039</v>
      </c>
      <c r="B2384" s="684" t="s">
        <v>1503</v>
      </c>
      <c r="C2384" s="680">
        <f>C2385</f>
        <v>16000</v>
      </c>
    </row>
    <row r="2385" spans="1:3">
      <c r="A2385" s="679" t="s">
        <v>4040</v>
      </c>
      <c r="B2385" s="684" t="s">
        <v>2900</v>
      </c>
      <c r="C2385" s="680">
        <f>C2386</f>
        <v>16000</v>
      </c>
    </row>
    <row r="2386" spans="1:3">
      <c r="A2386" s="679" t="s">
        <v>4041</v>
      </c>
      <c r="B2386" s="684" t="s">
        <v>695</v>
      </c>
      <c r="C2386" s="680">
        <f>SUBTOTAL(9,C2387:C2388)</f>
        <v>16000</v>
      </c>
    </row>
    <row r="2387" spans="1:3">
      <c r="A2387" s="681" t="s">
        <v>4042</v>
      </c>
      <c r="B2387" s="685" t="s">
        <v>2238</v>
      </c>
      <c r="C2387" s="682">
        <f>'C. OBJETO DEL GASTO'!AH236</f>
        <v>4000</v>
      </c>
    </row>
    <row r="2388" spans="1:3">
      <c r="A2388" s="681" t="s">
        <v>4043</v>
      </c>
      <c r="B2388" s="685" t="s">
        <v>2914</v>
      </c>
      <c r="C2388" s="682">
        <f>'C. OBJETO DEL GASTO'!AH237</f>
        <v>12000</v>
      </c>
    </row>
    <row r="2389" spans="1:3" ht="27.6">
      <c r="A2389" s="679" t="s">
        <v>4044</v>
      </c>
      <c r="B2389" s="684" t="s">
        <v>2255</v>
      </c>
      <c r="C2389" s="680">
        <f t="shared" ref="C2389:C2394" si="297">C2390</f>
        <v>30000</v>
      </c>
    </row>
    <row r="2390" spans="1:3">
      <c r="A2390" s="679" t="s">
        <v>4045</v>
      </c>
      <c r="B2390" s="684" t="s">
        <v>2613</v>
      </c>
      <c r="C2390" s="680">
        <f t="shared" si="297"/>
        <v>30000</v>
      </c>
    </row>
    <row r="2391" spans="1:3">
      <c r="A2391" s="679" t="s">
        <v>4046</v>
      </c>
      <c r="B2391" s="684" t="s">
        <v>1513</v>
      </c>
      <c r="C2391" s="680">
        <f t="shared" si="297"/>
        <v>30000</v>
      </c>
    </row>
    <row r="2392" spans="1:3">
      <c r="A2392" s="679" t="s">
        <v>4047</v>
      </c>
      <c r="B2392" s="684" t="s">
        <v>1503</v>
      </c>
      <c r="C2392" s="680">
        <f t="shared" si="297"/>
        <v>30000</v>
      </c>
    </row>
    <row r="2393" spans="1:3">
      <c r="A2393" s="679" t="s">
        <v>4048</v>
      </c>
      <c r="B2393" s="684" t="s">
        <v>2900</v>
      </c>
      <c r="C2393" s="680">
        <f t="shared" si="297"/>
        <v>30000</v>
      </c>
    </row>
    <row r="2394" spans="1:3">
      <c r="A2394" s="679" t="s">
        <v>4049</v>
      </c>
      <c r="B2394" s="684" t="s">
        <v>695</v>
      </c>
      <c r="C2394" s="680">
        <f t="shared" si="297"/>
        <v>30000</v>
      </c>
    </row>
    <row r="2395" spans="1:3" ht="27.6">
      <c r="A2395" s="681" t="s">
        <v>4050</v>
      </c>
      <c r="B2395" s="685" t="s">
        <v>2255</v>
      </c>
      <c r="C2395" s="682">
        <f>'C. OBJETO DEL GASTO'!AH353</f>
        <v>30000</v>
      </c>
    </row>
    <row r="2396" spans="1:3" ht="27.6">
      <c r="A2396" s="679" t="s">
        <v>2903</v>
      </c>
      <c r="B2396" s="684" t="s">
        <v>1659</v>
      </c>
      <c r="C2396" s="680">
        <f t="shared" ref="C2396:C2401" si="298">C2397</f>
        <v>30000</v>
      </c>
    </row>
    <row r="2397" spans="1:3">
      <c r="A2397" s="679" t="s">
        <v>2904</v>
      </c>
      <c r="B2397" s="684" t="s">
        <v>2613</v>
      </c>
      <c r="C2397" s="680">
        <f t="shared" si="298"/>
        <v>30000</v>
      </c>
    </row>
    <row r="2398" spans="1:3">
      <c r="A2398" s="679" t="s">
        <v>2905</v>
      </c>
      <c r="B2398" s="684" t="s">
        <v>1513</v>
      </c>
      <c r="C2398" s="680">
        <f t="shared" si="298"/>
        <v>30000</v>
      </c>
    </row>
    <row r="2399" spans="1:3">
      <c r="A2399" s="679" t="s">
        <v>2906</v>
      </c>
      <c r="B2399" s="684" t="s">
        <v>1503</v>
      </c>
      <c r="C2399" s="680">
        <f t="shared" si="298"/>
        <v>30000</v>
      </c>
    </row>
    <row r="2400" spans="1:3">
      <c r="A2400" s="679" t="s">
        <v>2907</v>
      </c>
      <c r="B2400" s="684" t="s">
        <v>2908</v>
      </c>
      <c r="C2400" s="680">
        <f t="shared" si="298"/>
        <v>30000</v>
      </c>
    </row>
    <row r="2401" spans="1:3">
      <c r="A2401" s="679" t="s">
        <v>2909</v>
      </c>
      <c r="B2401" s="684" t="s">
        <v>695</v>
      </c>
      <c r="C2401" s="680">
        <f t="shared" si="298"/>
        <v>30000</v>
      </c>
    </row>
    <row r="2402" spans="1:3" ht="27.6">
      <c r="A2402" s="681" t="s">
        <v>2910</v>
      </c>
      <c r="B2402" s="685" t="s">
        <v>1659</v>
      </c>
      <c r="C2402" s="682">
        <f>'C. OBJETO DEL GASTO'!AH406</f>
        <v>30000</v>
      </c>
    </row>
    <row r="2403" spans="1:3">
      <c r="A2403" s="704" t="s">
        <v>4051</v>
      </c>
      <c r="B2403" s="705" t="s">
        <v>1568</v>
      </c>
      <c r="C2403" s="691">
        <f>C2404+C2411+C2418</f>
        <v>70000</v>
      </c>
    </row>
    <row r="2404" spans="1:3">
      <c r="A2404" s="679" t="s">
        <v>4055</v>
      </c>
      <c r="B2404" s="687" t="s">
        <v>2282</v>
      </c>
      <c r="C2404" s="680">
        <f t="shared" ref="C2404:C2409" si="299">C2405</f>
        <v>30000</v>
      </c>
    </row>
    <row r="2405" spans="1:3">
      <c r="A2405" s="679" t="s">
        <v>4056</v>
      </c>
      <c r="B2405" s="684" t="s">
        <v>2613</v>
      </c>
      <c r="C2405" s="680">
        <f t="shared" si="299"/>
        <v>30000</v>
      </c>
    </row>
    <row r="2406" spans="1:3">
      <c r="A2406" s="679" t="s">
        <v>4058</v>
      </c>
      <c r="B2406" s="687" t="s">
        <v>2283</v>
      </c>
      <c r="C2406" s="680">
        <f t="shared" si="299"/>
        <v>30000</v>
      </c>
    </row>
    <row r="2407" spans="1:3">
      <c r="A2407" s="679" t="s">
        <v>4057</v>
      </c>
      <c r="B2407" s="684" t="s">
        <v>1503</v>
      </c>
      <c r="C2407" s="680">
        <f t="shared" si="299"/>
        <v>30000</v>
      </c>
    </row>
    <row r="2408" spans="1:3">
      <c r="A2408" s="679" t="s">
        <v>4059</v>
      </c>
      <c r="B2408" s="684" t="s">
        <v>2908</v>
      </c>
      <c r="C2408" s="680">
        <f t="shared" si="299"/>
        <v>30000</v>
      </c>
    </row>
    <row r="2409" spans="1:3">
      <c r="A2409" s="679" t="s">
        <v>4060</v>
      </c>
      <c r="B2409" s="684" t="s">
        <v>695</v>
      </c>
      <c r="C2409" s="680">
        <f t="shared" si="299"/>
        <v>30000</v>
      </c>
    </row>
    <row r="2410" spans="1:3">
      <c r="A2410" s="681" t="s">
        <v>4061</v>
      </c>
      <c r="B2410" s="685" t="s">
        <v>2284</v>
      </c>
      <c r="C2410" s="682">
        <f>'C. OBJETO DEL GASTO'!AH563</f>
        <v>30000</v>
      </c>
    </row>
    <row r="2411" spans="1:3">
      <c r="A2411" s="679" t="s">
        <v>4063</v>
      </c>
      <c r="B2411" s="687" t="s">
        <v>4062</v>
      </c>
      <c r="C2411" s="680">
        <f t="shared" ref="C2411:C2416" si="300">C2412</f>
        <v>40000</v>
      </c>
    </row>
    <row r="2412" spans="1:3">
      <c r="A2412" s="679" t="s">
        <v>4064</v>
      </c>
      <c r="B2412" s="684" t="s">
        <v>2613</v>
      </c>
      <c r="C2412" s="680">
        <f t="shared" si="300"/>
        <v>40000</v>
      </c>
    </row>
    <row r="2413" spans="1:3">
      <c r="A2413" s="679" t="s">
        <v>4065</v>
      </c>
      <c r="B2413" s="687" t="s">
        <v>1569</v>
      </c>
      <c r="C2413" s="680">
        <f t="shared" si="300"/>
        <v>40000</v>
      </c>
    </row>
    <row r="2414" spans="1:3">
      <c r="A2414" s="679" t="s">
        <v>4066</v>
      </c>
      <c r="B2414" s="684" t="s">
        <v>1503</v>
      </c>
      <c r="C2414" s="680">
        <f t="shared" si="300"/>
        <v>40000</v>
      </c>
    </row>
    <row r="2415" spans="1:3">
      <c r="A2415" s="679" t="s">
        <v>4067</v>
      </c>
      <c r="B2415" s="684" t="s">
        <v>2908</v>
      </c>
      <c r="C2415" s="680">
        <f t="shared" si="300"/>
        <v>40000</v>
      </c>
    </row>
    <row r="2416" spans="1:3">
      <c r="A2416" s="679" t="s">
        <v>4068</v>
      </c>
      <c r="B2416" s="684" t="s">
        <v>695</v>
      </c>
      <c r="C2416" s="680">
        <f t="shared" si="300"/>
        <v>40000</v>
      </c>
    </row>
    <row r="2417" spans="1:3">
      <c r="A2417" s="681" t="s">
        <v>4069</v>
      </c>
      <c r="B2417" s="685" t="s">
        <v>4062</v>
      </c>
      <c r="C2417" s="682">
        <f>'C. OBJETO DEL GASTO'!AH567</f>
        <v>40000</v>
      </c>
    </row>
    <row r="2418" spans="1:3" ht="27.6">
      <c r="A2418" s="679" t="s">
        <v>4052</v>
      </c>
      <c r="B2418" s="684" t="s">
        <v>3918</v>
      </c>
      <c r="C2418" s="680">
        <f t="shared" ref="C2418:C2423" si="301">C2419</f>
        <v>0</v>
      </c>
    </row>
    <row r="2419" spans="1:3">
      <c r="A2419" s="679" t="s">
        <v>4053</v>
      </c>
      <c r="B2419" s="684" t="s">
        <v>2613</v>
      </c>
      <c r="C2419" s="680">
        <f t="shared" si="301"/>
        <v>0</v>
      </c>
    </row>
    <row r="2420" spans="1:3">
      <c r="A2420" s="679" t="s">
        <v>4054</v>
      </c>
      <c r="B2420" s="684" t="s">
        <v>3922</v>
      </c>
      <c r="C2420" s="680">
        <f t="shared" si="301"/>
        <v>0</v>
      </c>
    </row>
    <row r="2421" spans="1:3">
      <c r="A2421" s="679" t="s">
        <v>4074</v>
      </c>
      <c r="B2421" s="684" t="s">
        <v>1503</v>
      </c>
      <c r="C2421" s="680">
        <f t="shared" si="301"/>
        <v>0</v>
      </c>
    </row>
    <row r="2422" spans="1:3">
      <c r="A2422" s="679" t="s">
        <v>4075</v>
      </c>
      <c r="B2422" s="684" t="s">
        <v>2908</v>
      </c>
      <c r="C2422" s="680">
        <f t="shared" si="301"/>
        <v>0</v>
      </c>
    </row>
    <row r="2423" spans="1:3">
      <c r="A2423" s="679" t="s">
        <v>4076</v>
      </c>
      <c r="B2423" s="684" t="s">
        <v>695</v>
      </c>
      <c r="C2423" s="680">
        <f t="shared" si="301"/>
        <v>0</v>
      </c>
    </row>
    <row r="2424" spans="1:3" ht="27.6">
      <c r="A2424" s="681" t="s">
        <v>4077</v>
      </c>
      <c r="B2424" s="685" t="s">
        <v>3918</v>
      </c>
      <c r="C2424" s="682">
        <f>'C. OBJETO DEL GASTO'!AH587</f>
        <v>0</v>
      </c>
    </row>
    <row r="2425" spans="1:3">
      <c r="B2425" s="482"/>
    </row>
    <row r="2426" spans="1:3">
      <c r="B2426" s="482"/>
    </row>
    <row r="2427" spans="1:3">
      <c r="B2427" s="482"/>
    </row>
    <row r="2428" spans="1:3">
      <c r="B2428" s="482"/>
    </row>
    <row r="2429" spans="1:3">
      <c r="B2429" s="482"/>
    </row>
    <row r="2430" spans="1:3">
      <c r="B2430" s="482"/>
    </row>
    <row r="2431" spans="1:3">
      <c r="B2431" s="482"/>
    </row>
    <row r="2432" spans="1:3">
      <c r="A2432" s="690"/>
      <c r="B2432" s="690"/>
      <c r="C2432" s="682"/>
    </row>
    <row r="2433" spans="1:2">
      <c r="B2433" s="482"/>
    </row>
    <row r="2434" spans="1:2">
      <c r="B2434" s="482"/>
    </row>
    <row r="2435" spans="1:2">
      <c r="B2435" s="482"/>
    </row>
    <row r="2436" spans="1:2">
      <c r="B2436" s="482"/>
    </row>
    <row r="2437" spans="1:2">
      <c r="B2437" s="482"/>
    </row>
    <row r="2438" spans="1:2">
      <c r="B2438" s="482"/>
    </row>
    <row r="2439" spans="1:2">
      <c r="B2439" s="482"/>
    </row>
    <row r="2440" spans="1:2">
      <c r="B2440" s="482"/>
    </row>
    <row r="2441" spans="1:2">
      <c r="A2441" s="690"/>
      <c r="B2441" s="690"/>
    </row>
    <row r="2442" spans="1:2">
      <c r="A2442" s="690"/>
      <c r="B2442" s="690"/>
    </row>
    <row r="2443" spans="1:2">
      <c r="A2443" s="690"/>
      <c r="B2443" s="690"/>
    </row>
  </sheetData>
  <mergeCells count="7">
    <mergeCell ref="A1:C1"/>
    <mergeCell ref="A9:B9"/>
    <mergeCell ref="A2:C2"/>
    <mergeCell ref="A4:C4"/>
    <mergeCell ref="A6:A8"/>
    <mergeCell ref="B6:B8"/>
    <mergeCell ref="C6:C8"/>
  </mergeCells>
  <pageMargins left="0.70866141732283472" right="0.70866141732283472" top="0.74803149606299213" bottom="0.74803149606299213" header="0.31496062992125984" footer="0.31496062992125984"/>
  <pageSetup scale="60" orientation="portrait" horizontalDpi="360" verticalDpi="36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85"/>
  <sheetViews>
    <sheetView view="pageBreakPreview" zoomScale="93" zoomScaleNormal="100" zoomScaleSheetLayoutView="93" workbookViewId="0">
      <pane xSplit="3" ySplit="5" topLeftCell="D39" activePane="bottomRight" state="frozen"/>
      <selection pane="topRight" activeCell="H1" sqref="H1"/>
      <selection pane="bottomLeft" activeCell="A7" sqref="A7"/>
      <selection pane="bottomRight" activeCell="C14" sqref="C14"/>
    </sheetView>
  </sheetViews>
  <sheetFormatPr baseColWidth="10" defaultColWidth="11.44140625" defaultRowHeight="13.8"/>
  <cols>
    <col min="1" max="1" width="20.5546875" style="506" customWidth="1"/>
    <col min="2" max="2" width="47.6640625" style="506" customWidth="1"/>
    <col min="3" max="3" width="36" style="508" customWidth="1"/>
    <col min="4" max="4" width="13.6640625" style="201" customWidth="1"/>
    <col min="5" max="5" width="14" style="503" customWidth="1"/>
    <col min="6" max="6" width="13.33203125" style="201" customWidth="1"/>
    <col min="7" max="8" width="13.6640625" style="201" customWidth="1"/>
    <col min="9" max="9" width="21.33203125" style="201" bestFit="1" customWidth="1"/>
    <col min="10" max="10" width="15.5546875" style="201" customWidth="1"/>
    <col min="11" max="16384" width="11.44140625" style="201"/>
  </cols>
  <sheetData>
    <row r="1" spans="1:10" ht="17.399999999999999">
      <c r="A1" s="1044" t="s">
        <v>692</v>
      </c>
      <c r="B1" s="1044"/>
      <c r="C1" s="1044"/>
    </row>
    <row r="2" spans="1:10" ht="15">
      <c r="A2" s="1040" t="s">
        <v>1357</v>
      </c>
      <c r="B2" s="1040"/>
      <c r="C2" s="1040"/>
      <c r="D2" s="504"/>
      <c r="F2" s="503"/>
      <c r="G2" s="503"/>
      <c r="H2" s="503"/>
      <c r="I2" s="505"/>
    </row>
    <row r="3" spans="1:10" ht="5.25" customHeight="1">
      <c r="C3" s="506"/>
      <c r="D3" s="504"/>
      <c r="F3" s="503"/>
      <c r="G3" s="503"/>
      <c r="H3" s="503"/>
      <c r="I3" s="505"/>
    </row>
    <row r="4" spans="1:10" ht="14.4" thickBot="1">
      <c r="A4" s="507" t="s">
        <v>1416</v>
      </c>
      <c r="D4" s="503"/>
      <c r="F4" s="503"/>
      <c r="G4" s="503"/>
      <c r="I4" s="504"/>
    </row>
    <row r="5" spans="1:10" s="511" customFormat="1" ht="23.7" customHeight="1" thickBot="1">
      <c r="A5" s="509" t="s">
        <v>790</v>
      </c>
      <c r="B5" s="509" t="s">
        <v>1415</v>
      </c>
      <c r="C5" s="510" t="s">
        <v>791</v>
      </c>
      <c r="E5" s="512"/>
      <c r="I5" s="513"/>
    </row>
    <row r="6" spans="1:10" ht="4.5" customHeight="1" thickBot="1">
      <c r="A6" s="514"/>
      <c r="B6" s="514"/>
      <c r="C6" s="515"/>
      <c r="E6" s="516"/>
    </row>
    <row r="7" spans="1:10" ht="30" customHeight="1" thickBot="1">
      <c r="A7" s="535"/>
      <c r="B7" s="536" t="s">
        <v>11</v>
      </c>
      <c r="C7" s="537">
        <f>SUM(C8:C35)</f>
        <v>83706543.12040998</v>
      </c>
      <c r="E7" s="516"/>
      <c r="I7" s="516"/>
    </row>
    <row r="8" spans="1:10" ht="30" customHeight="1">
      <c r="A8" s="533" t="str">
        <f>'C. OBJETO DEL GASTO'!H4</f>
        <v>PRE01</v>
      </c>
      <c r="B8" s="538" t="str">
        <f>'TABULADOR SUELDOS GC'!C8</f>
        <v>PRESIDENCIA MUNICIPAL</v>
      </c>
      <c r="C8" s="539">
        <f>'C. OBJETO DEL GASTO'!H8</f>
        <v>13453418.16168</v>
      </c>
      <c r="E8" s="516"/>
      <c r="I8" s="516"/>
      <c r="J8" s="517"/>
    </row>
    <row r="9" spans="1:10" ht="30" customHeight="1">
      <c r="A9" s="533" t="str">
        <f>'C. OBJETO DEL GASTO'!I4</f>
        <v xml:space="preserve"> SIN02</v>
      </c>
      <c r="B9" s="540" t="str">
        <f>'TABULADOR SUELDOS GC'!C40</f>
        <v>SINDICATURA MUNICIPAL</v>
      </c>
      <c r="C9" s="534">
        <f>'C. OBJETO DEL GASTO'!I8</f>
        <v>883619.52792000002</v>
      </c>
      <c r="D9" s="518"/>
      <c r="E9" s="516"/>
      <c r="I9" s="516"/>
      <c r="J9" s="517"/>
    </row>
    <row r="10" spans="1:10" ht="30" customHeight="1">
      <c r="A10" s="533" t="str">
        <f>'C. OBJETO DEL GASTO'!J4</f>
        <v>REG03</v>
      </c>
      <c r="B10" s="540" t="str">
        <f>'TABULADOR SUELDOS GC'!C75</f>
        <v>REGIDURÍAS</v>
      </c>
      <c r="C10" s="534">
        <f>'C. OBJETO DEL GASTO'!J8</f>
        <v>2347811.4852800001</v>
      </c>
      <c r="E10" s="516"/>
    </row>
    <row r="11" spans="1:10" ht="30" customHeight="1">
      <c r="A11" s="533" t="str">
        <f>'C. OBJETO DEL GASTO'!K4</f>
        <v>SEG04</v>
      </c>
      <c r="B11" s="540" t="str">
        <f>'TABULADOR SUELDOS GC'!C109</f>
        <v>SECRETARIA GENERAL</v>
      </c>
      <c r="C11" s="534">
        <f>'C. OBJETO DEL GASTO'!K8</f>
        <v>1001951.27516</v>
      </c>
      <c r="E11" s="516"/>
    </row>
    <row r="12" spans="1:10" ht="30" customHeight="1">
      <c r="A12" s="533" t="str">
        <f>'C. OBJETO DEL GASTO'!L4</f>
        <v>OFM05</v>
      </c>
      <c r="B12" s="540" t="str">
        <f>'TABULADOR SUELDOS GC'!C143</f>
        <v>OFICIALIA MAYOR</v>
      </c>
      <c r="C12" s="534">
        <f>'C. OBJETO DEL GASTO'!L8</f>
        <v>326657.61543999997</v>
      </c>
      <c r="E12" s="516"/>
    </row>
    <row r="13" spans="1:10" ht="30" customHeight="1">
      <c r="A13" s="533" t="str">
        <f>'C. OBJETO DEL GASTO'!M4</f>
        <v xml:space="preserve"> TES06</v>
      </c>
      <c r="B13" s="540" t="str">
        <f>'TABULADOR SUELDOS GC'!C175</f>
        <v>TESORERIA MUNICIPAL</v>
      </c>
      <c r="C13" s="534">
        <f>'C. OBJETO DEL GASTO'!M8</f>
        <v>3446653.5444</v>
      </c>
      <c r="E13" s="516"/>
    </row>
    <row r="14" spans="1:10" ht="30" customHeight="1">
      <c r="A14" s="533" t="str">
        <f>'C. OBJETO DEL GASTO'!N4</f>
        <v>COI07</v>
      </c>
      <c r="B14" s="540" t="str">
        <f>'TABULADOR SUELDOS GC'!C210</f>
        <v>ORGANO DE CONTROL INTERNO</v>
      </c>
      <c r="C14" s="534">
        <f>'C. OBJETO DEL GASTO'!N8</f>
        <v>225632.86543999999</v>
      </c>
      <c r="D14" s="505"/>
      <c r="E14" s="516"/>
    </row>
    <row r="15" spans="1:10" ht="30" customHeight="1">
      <c r="A15" s="533" t="str">
        <f>'C. OBJETO DEL GASTO'!O4</f>
        <v>OBR08</v>
      </c>
      <c r="B15" s="540" t="str">
        <f>'TABULADOR SUELDOS GC'!C245</f>
        <v>DIRECCION DE OBRAS PUBLICAS</v>
      </c>
      <c r="C15" s="534">
        <f>'C. OBJETO DEL GASTO'!O8</f>
        <v>36917693.220479995</v>
      </c>
      <c r="D15" s="505"/>
      <c r="E15" s="516"/>
    </row>
    <row r="16" spans="1:10" ht="30" customHeight="1">
      <c r="A16" s="533" t="str">
        <f>'C. OBJETO DEL GASTO'!P4</f>
        <v>EVA09</v>
      </c>
      <c r="B16" s="540" t="str">
        <f>'TABULADOR SUELDOS GC'!C274</f>
        <v>EVALUACION DEL DESEMPEÑO</v>
      </c>
      <c r="C16" s="534">
        <f>'C. OBJETO DEL GASTO'!P8</f>
        <v>276816.61543999997</v>
      </c>
      <c r="E16" s="516"/>
    </row>
    <row r="17" spans="1:5" ht="30" customHeight="1">
      <c r="A17" s="533" t="str">
        <f>'C. OBJETO DEL GASTO'!Q4</f>
        <v>REG11</v>
      </c>
      <c r="B17" s="540" t="str">
        <f>'TABULADOR SUELDOS GC'!C305</f>
        <v>DIRECCION DEL REGISTRO CIVIL</v>
      </c>
      <c r="C17" s="534">
        <f>'C. OBJETO DEL GASTO'!Q8</f>
        <v>648547.85024000006</v>
      </c>
      <c r="E17" s="516"/>
    </row>
    <row r="18" spans="1:5" ht="30" customHeight="1">
      <c r="A18" s="533" t="str">
        <f>'C. OBJETO DEL GASTO'!R4</f>
        <v>DIF12</v>
      </c>
      <c r="B18" s="540" t="str">
        <f>'TABULADOR SUELDOS GC'!C336</f>
        <v>DIF MUNICIPAL</v>
      </c>
      <c r="C18" s="534">
        <f>'C. OBJETO DEL GASTO'!R8</f>
        <v>2151565.0108449999</v>
      </c>
      <c r="E18" s="516"/>
    </row>
    <row r="19" spans="1:5" ht="30" customHeight="1">
      <c r="A19" s="541" t="str">
        <f>'C. OBJETO DEL GASTO'!S4</f>
        <v>SEP13</v>
      </c>
      <c r="B19" s="540" t="str">
        <f>'TABULADOR SUELDOS GC'!C369</f>
        <v>DIRECCION DE SERVICIOS PUBLICOS</v>
      </c>
      <c r="C19" s="534">
        <f>'C. OBJETO DEL GASTO'!S8</f>
        <v>4493795.0558100007</v>
      </c>
      <c r="E19" s="516"/>
    </row>
    <row r="20" spans="1:5" ht="30" customHeight="1">
      <c r="A20" s="533" t="str">
        <f>'C. OBJETO DEL GASTO'!T4</f>
        <v>CAT14</v>
      </c>
      <c r="B20" s="540" t="str">
        <f>'TABULADOR SUELDOS GC'!C429</f>
        <v>DIRECCION DE CATASTRO</v>
      </c>
      <c r="C20" s="534">
        <f>'C. OBJETO DEL GASTO'!T8</f>
        <v>228770.25023999999</v>
      </c>
      <c r="E20" s="516"/>
    </row>
    <row r="21" spans="1:5" ht="30" customHeight="1">
      <c r="A21" s="533" t="str">
        <f>'C. OBJETO DEL GASTO'!U4</f>
        <v>SAL15</v>
      </c>
      <c r="B21" s="540" t="str">
        <f>'TABULADOR SUELDOS GC'!C463</f>
        <v>DIRECCION DE SALUD</v>
      </c>
      <c r="C21" s="534">
        <f>'C. OBJETO DEL GASTO'!U8</f>
        <v>301616.75024000002</v>
      </c>
      <c r="E21" s="516"/>
    </row>
    <row r="22" spans="1:5" ht="30" customHeight="1">
      <c r="A22" s="533" t="str">
        <f>'C. OBJETO DEL GASTO'!V4</f>
        <v xml:space="preserve"> DES16</v>
      </c>
      <c r="B22" s="540" t="str">
        <f>'TABULADOR SUELDOS GC'!C498</f>
        <v>DIRECCION DE DESARROLLO SOCIAL</v>
      </c>
      <c r="C22" s="534">
        <f>'C. OBJETO DEL GASTO'!V8</f>
        <v>323929.91551999998</v>
      </c>
      <c r="E22" s="516"/>
    </row>
    <row r="23" spans="1:5" ht="30" customHeight="1">
      <c r="A23" s="533" t="str">
        <f>'C. OBJETO DEL GASTO'!W4</f>
        <v>DER17</v>
      </c>
      <c r="B23" s="540" t="str">
        <f>'TABULADOR SUELDOS GC'!C532</f>
        <v>DIRECCION DE DESARROLLO RURAL</v>
      </c>
      <c r="C23" s="534">
        <f>'C. OBJETO DEL GASTO'!W8</f>
        <v>273445.50023999996</v>
      </c>
      <c r="E23" s="516"/>
    </row>
    <row r="24" spans="1:5" ht="30" customHeight="1">
      <c r="A24" s="533" t="str">
        <f>'C. OBJETO DEL GASTO'!X4</f>
        <v>PLA18</v>
      </c>
      <c r="B24" s="540" t="str">
        <f>'TABULADOR SUELDOS GC'!C567</f>
        <v>DIRECCIÓN DE PLANEACIÓN</v>
      </c>
      <c r="C24" s="534">
        <f>'C. OBJETO DEL GASTO'!X8</f>
        <v>110736.50936</v>
      </c>
      <c r="E24" s="516"/>
    </row>
    <row r="25" spans="1:5" ht="30" customHeight="1">
      <c r="A25" s="533" t="str">
        <f>'C. OBJETO DEL GASTO'!Y4</f>
        <v>CUL19</v>
      </c>
      <c r="B25" s="540" t="str">
        <f>'TABULADOR SUELDOS GC'!C608</f>
        <v>DIRECCION DE CULTURA</v>
      </c>
      <c r="C25" s="534">
        <f>'C. OBJETO DEL GASTO'!Y8</f>
        <v>236738.30024000001</v>
      </c>
      <c r="E25" s="516"/>
    </row>
    <row r="26" spans="1:5" ht="30" customHeight="1">
      <c r="A26" s="533" t="str">
        <f>'C. OBJETO DEL GASTO'!Z4</f>
        <v>EDU20</v>
      </c>
      <c r="B26" s="540" t="str">
        <f>'TABULADOR SUELDOS GC'!C641</f>
        <v>DIRECCION DE EDUCACIÓN</v>
      </c>
      <c r="C26" s="534">
        <f>'C. OBJETO DEL GASTO'!Z8</f>
        <v>1004202.40757</v>
      </c>
      <c r="E26" s="516"/>
    </row>
    <row r="27" spans="1:5" ht="30" customHeight="1">
      <c r="A27" s="533" t="str">
        <f>'C. OBJETO DEL GASTO'!AA4</f>
        <v>ECO21</v>
      </c>
      <c r="B27" s="540" t="str">
        <f>'TABULADOR SUELDOS GC'!C676</f>
        <v>DIRECCION DE ECOLOGIA</v>
      </c>
      <c r="C27" s="534">
        <f>'C. OBJETO DEL GASTO'!AA8</f>
        <v>110736.50936</v>
      </c>
      <c r="E27" s="516"/>
    </row>
    <row r="28" spans="1:5" ht="30" customHeight="1">
      <c r="A28" s="533" t="str">
        <f>'C. OBJETO DEL GASTO'!AB4</f>
        <v>MUJ22</v>
      </c>
      <c r="B28" s="540" t="str">
        <f>'TABULADOR SUELDOS GC'!C709</f>
        <v>DIRECCION DE LA MUJER</v>
      </c>
      <c r="C28" s="534">
        <f>'C. OBJETO DEL GASTO'!AB8</f>
        <v>151640.00023999999</v>
      </c>
      <c r="E28" s="516"/>
    </row>
    <row r="29" spans="1:5" ht="30" customHeight="1">
      <c r="A29" s="533" t="str">
        <f>'C. OBJETO DEL GASTO'!AC4</f>
        <v>DEP23</v>
      </c>
      <c r="B29" s="540" t="str">
        <f>'TABULADOR SUELDOS GC'!C742</f>
        <v>DIRECCION DEL DEPORTE</v>
      </c>
      <c r="C29" s="534">
        <f>'C. OBJETO DEL GASTO'!AC8</f>
        <v>465274.25023999996</v>
      </c>
      <c r="E29" s="516"/>
    </row>
    <row r="30" spans="1:5" ht="30" customHeight="1">
      <c r="A30" s="533" t="str">
        <f>'C. OBJETO DEL GASTO'!AD4</f>
        <v>COM27</v>
      </c>
      <c r="B30" s="532" t="str">
        <f>'TABULADOR SUELDOS GC'!C775</f>
        <v>DIRECCION DE COMUNICACION SOCIAL Y TRANSPARENCIA</v>
      </c>
      <c r="C30" s="534">
        <f>'C. OBJETO DEL GASTO'!AD8</f>
        <v>630645.50959999999</v>
      </c>
      <c r="E30" s="516"/>
    </row>
    <row r="31" spans="1:5" ht="30" customHeight="1">
      <c r="A31" s="533" t="str">
        <f>'C. OBJETO DEL GASTO'!AE4</f>
        <v>APO28</v>
      </c>
      <c r="B31" s="540" t="str">
        <f>'TABULADOR SUELDOS GC'!C808</f>
        <v>DIRECCION DE AGUA POTABLE</v>
      </c>
      <c r="C31" s="534">
        <f>'C. OBJETO DEL GASTO'!AE8</f>
        <v>1890179.1555049999</v>
      </c>
      <c r="E31" s="516"/>
    </row>
    <row r="32" spans="1:5" ht="30" customHeight="1">
      <c r="A32" s="533" t="str">
        <f>'C. OBJETO DEL GASTO'!AF4</f>
        <v>SEG29</v>
      </c>
      <c r="B32" s="540" t="str">
        <f>'TABULADOR SUELDOS FORTAMUN'!C8</f>
        <v xml:space="preserve"> DIRECCION DE SEGURIDAD PUBLICA</v>
      </c>
      <c r="C32" s="534">
        <f>'C. OBJETO DEL GASTO'!AF8</f>
        <v>8436122.3527199998</v>
      </c>
      <c r="D32" s="505"/>
      <c r="E32" s="516"/>
    </row>
    <row r="33" spans="1:5" ht="30" customHeight="1">
      <c r="A33" s="533" t="str">
        <f>'C. OBJETO DEL GASTO'!AG4</f>
        <v>PRO30</v>
      </c>
      <c r="B33" s="540" t="str">
        <f>'TABULADOR SUELDOS FORTAMUN'!C38</f>
        <v>DIRECCION DE PROTECCION CIVIL</v>
      </c>
      <c r="C33" s="534">
        <f>'C. OBJETO DEL GASTO'!AG8</f>
        <v>2014604.8654399998</v>
      </c>
      <c r="D33" s="505"/>
      <c r="E33" s="516"/>
    </row>
    <row r="34" spans="1:5" ht="30" customHeight="1">
      <c r="A34" s="533" t="str">
        <f>'C. OBJETO DEL GASTO'!AH4</f>
        <v>TRA31</v>
      </c>
      <c r="B34" s="540" t="str">
        <f>'TABULADOR SUELDOS FORTAMUN'!C69</f>
        <v>DIRECCION DE TRANSITO MUNICIPAL</v>
      </c>
      <c r="C34" s="534">
        <f>'C. OBJETO DEL GASTO'!AH8</f>
        <v>1125927.36552</v>
      </c>
      <c r="E34" s="516"/>
    </row>
    <row r="35" spans="1:5" ht="30" customHeight="1" thickBot="1">
      <c r="A35" s="542" t="str">
        <f>'C. OBJETO DEL GASTO'!AI4</f>
        <v>DEL32</v>
      </c>
      <c r="B35" s="543" t="str">
        <f>'TABULADOR SUELDOS FORTAMUN'!C113</f>
        <v>DIRECCION DE PREVENCION SOCIAL DEL DELITO</v>
      </c>
      <c r="C35" s="544">
        <f>'C. OBJETO DEL GASTO'!AI8</f>
        <v>227811.25023999999</v>
      </c>
      <c r="E35" s="516"/>
    </row>
    <row r="36" spans="1:5">
      <c r="D36" s="505"/>
      <c r="E36" s="516"/>
    </row>
    <row r="37" spans="1:5">
      <c r="E37" s="516"/>
    </row>
    <row r="38" spans="1:5">
      <c r="E38" s="516"/>
    </row>
    <row r="39" spans="1:5" customFormat="1" ht="14.4"/>
    <row r="40" spans="1:5" customFormat="1" ht="14.4"/>
    <row r="41" spans="1:5" customFormat="1" ht="14.4"/>
    <row r="42" spans="1:5" customFormat="1" ht="14.4"/>
    <row r="43" spans="1:5" customFormat="1" ht="14.4"/>
    <row r="44" spans="1:5" customFormat="1" ht="14.4"/>
    <row r="45" spans="1:5" customFormat="1" ht="14.4"/>
    <row r="46" spans="1:5" customFormat="1" ht="14.4"/>
    <row r="47" spans="1:5">
      <c r="E47" s="516"/>
    </row>
    <row r="48" spans="1:5">
      <c r="E48" s="516"/>
    </row>
    <row r="49" spans="5:5">
      <c r="E49" s="516"/>
    </row>
    <row r="50" spans="5:5">
      <c r="E50" s="516"/>
    </row>
    <row r="51" spans="5:5">
      <c r="E51" s="516"/>
    </row>
    <row r="52" spans="5:5">
      <c r="E52" s="516"/>
    </row>
    <row r="53" spans="5:5">
      <c r="E53" s="516"/>
    </row>
    <row r="54" spans="5:5">
      <c r="E54" s="516"/>
    </row>
    <row r="55" spans="5:5">
      <c r="E55" s="516"/>
    </row>
    <row r="56" spans="5:5">
      <c r="E56" s="516"/>
    </row>
    <row r="57" spans="5:5">
      <c r="E57" s="516"/>
    </row>
    <row r="58" spans="5:5">
      <c r="E58" s="516"/>
    </row>
    <row r="59" spans="5:5">
      <c r="E59" s="516"/>
    </row>
    <row r="60" spans="5:5">
      <c r="E60" s="516"/>
    </row>
    <row r="61" spans="5:5">
      <c r="E61" s="516"/>
    </row>
    <row r="62" spans="5:5">
      <c r="E62" s="516"/>
    </row>
    <row r="63" spans="5:5">
      <c r="E63" s="516"/>
    </row>
    <row r="64" spans="5:5">
      <c r="E64" s="516"/>
    </row>
    <row r="65" spans="5:5">
      <c r="E65" s="516"/>
    </row>
    <row r="66" spans="5:5">
      <c r="E66" s="516"/>
    </row>
    <row r="67" spans="5:5">
      <c r="E67" s="516"/>
    </row>
    <row r="68" spans="5:5">
      <c r="E68" s="516"/>
    </row>
    <row r="69" spans="5:5">
      <c r="E69" s="516"/>
    </row>
    <row r="70" spans="5:5">
      <c r="E70" s="516"/>
    </row>
    <row r="71" spans="5:5">
      <c r="E71" s="516"/>
    </row>
    <row r="72" spans="5:5">
      <c r="E72" s="516"/>
    </row>
    <row r="73" spans="5:5">
      <c r="E73" s="516"/>
    </row>
    <row r="74" spans="5:5">
      <c r="E74" s="516"/>
    </row>
    <row r="75" spans="5:5">
      <c r="E75" s="516"/>
    </row>
    <row r="76" spans="5:5">
      <c r="E76" s="516"/>
    </row>
    <row r="77" spans="5:5">
      <c r="E77" s="516"/>
    </row>
    <row r="78" spans="5:5">
      <c r="E78" s="516"/>
    </row>
    <row r="79" spans="5:5">
      <c r="E79" s="516"/>
    </row>
    <row r="80" spans="5:5">
      <c r="E80" s="516"/>
    </row>
    <row r="81" spans="2:5">
      <c r="E81" s="516"/>
    </row>
    <row r="82" spans="2:5">
      <c r="E82" s="516"/>
    </row>
    <row r="83" spans="2:5">
      <c r="E83" s="516"/>
    </row>
    <row r="84" spans="2:5">
      <c r="E84" s="516"/>
    </row>
    <row r="85" spans="2:5">
      <c r="E85" s="516"/>
    </row>
    <row r="86" spans="2:5">
      <c r="E86" s="516"/>
    </row>
    <row r="87" spans="2:5">
      <c r="E87" s="516"/>
    </row>
    <row r="88" spans="2:5">
      <c r="E88" s="516"/>
    </row>
    <row r="89" spans="2:5">
      <c r="E89" s="516"/>
    </row>
    <row r="90" spans="2:5">
      <c r="E90" s="516"/>
    </row>
    <row r="91" spans="2:5">
      <c r="E91" s="516"/>
    </row>
    <row r="92" spans="2:5">
      <c r="E92" s="516"/>
    </row>
    <row r="93" spans="2:5">
      <c r="E93" s="516"/>
    </row>
    <row r="94" spans="2:5">
      <c r="E94" s="516"/>
    </row>
    <row r="95" spans="2:5">
      <c r="B95" s="514"/>
      <c r="E95" s="516"/>
    </row>
    <row r="96" spans="2:5">
      <c r="B96" s="514"/>
      <c r="E96" s="516"/>
    </row>
    <row r="97" spans="2:5">
      <c r="B97" s="514"/>
      <c r="E97" s="516"/>
    </row>
    <row r="98" spans="2:5">
      <c r="B98" s="514"/>
      <c r="E98" s="516"/>
    </row>
    <row r="99" spans="2:5">
      <c r="B99" s="514"/>
      <c r="E99" s="516"/>
    </row>
    <row r="100" spans="2:5">
      <c r="B100" s="514"/>
      <c r="E100" s="516"/>
    </row>
    <row r="101" spans="2:5">
      <c r="B101" s="514"/>
      <c r="E101" s="516"/>
    </row>
    <row r="102" spans="2:5">
      <c r="B102" s="514"/>
      <c r="E102" s="516"/>
    </row>
    <row r="103" spans="2:5">
      <c r="B103" s="514"/>
      <c r="E103" s="516"/>
    </row>
    <row r="104" spans="2:5">
      <c r="B104" s="514"/>
      <c r="E104" s="516"/>
    </row>
    <row r="105" spans="2:5">
      <c r="B105" s="514"/>
      <c r="E105" s="516"/>
    </row>
    <row r="106" spans="2:5">
      <c r="B106" s="514"/>
      <c r="E106" s="516"/>
    </row>
    <row r="107" spans="2:5">
      <c r="B107" s="514"/>
      <c r="E107" s="516"/>
    </row>
    <row r="108" spans="2:5">
      <c r="B108" s="514"/>
      <c r="E108" s="516"/>
    </row>
    <row r="109" spans="2:5">
      <c r="B109" s="514"/>
      <c r="E109" s="516"/>
    </row>
    <row r="110" spans="2:5">
      <c r="B110" s="514"/>
      <c r="E110" s="516"/>
    </row>
    <row r="111" spans="2:5">
      <c r="B111" s="514"/>
      <c r="E111" s="516"/>
    </row>
    <row r="112" spans="2:5">
      <c r="B112" s="514"/>
      <c r="E112" s="516"/>
    </row>
    <row r="113" spans="2:5">
      <c r="B113" s="514"/>
      <c r="E113" s="516"/>
    </row>
    <row r="114" spans="2:5">
      <c r="B114" s="514"/>
      <c r="E114" s="516"/>
    </row>
    <row r="115" spans="2:5">
      <c r="B115" s="514"/>
      <c r="E115" s="516"/>
    </row>
    <row r="116" spans="2:5">
      <c r="B116" s="514"/>
      <c r="E116" s="516"/>
    </row>
    <row r="117" spans="2:5">
      <c r="B117" s="514"/>
      <c r="E117" s="516"/>
    </row>
    <row r="118" spans="2:5">
      <c r="B118" s="514"/>
      <c r="E118" s="516"/>
    </row>
    <row r="119" spans="2:5">
      <c r="B119" s="514"/>
      <c r="E119" s="516"/>
    </row>
    <row r="120" spans="2:5">
      <c r="B120" s="514"/>
      <c r="E120" s="516"/>
    </row>
    <row r="121" spans="2:5">
      <c r="B121" s="514"/>
      <c r="E121" s="516"/>
    </row>
    <row r="122" spans="2:5">
      <c r="B122" s="514"/>
      <c r="E122" s="516"/>
    </row>
    <row r="123" spans="2:5">
      <c r="B123" s="514"/>
      <c r="E123" s="516"/>
    </row>
    <row r="124" spans="2:5">
      <c r="B124" s="514"/>
      <c r="E124" s="516"/>
    </row>
    <row r="125" spans="2:5">
      <c r="B125" s="514"/>
      <c r="E125" s="516"/>
    </row>
    <row r="126" spans="2:5">
      <c r="B126" s="514"/>
      <c r="E126" s="516"/>
    </row>
    <row r="127" spans="2:5">
      <c r="B127" s="514"/>
      <c r="E127" s="516"/>
    </row>
    <row r="128" spans="2:5">
      <c r="B128" s="514"/>
      <c r="E128" s="516"/>
    </row>
    <row r="129" spans="2:5">
      <c r="B129" s="514"/>
      <c r="E129" s="516"/>
    </row>
    <row r="130" spans="2:5">
      <c r="B130" s="514"/>
      <c r="E130" s="516"/>
    </row>
    <row r="131" spans="2:5">
      <c r="B131" s="514"/>
      <c r="E131" s="516"/>
    </row>
    <row r="132" spans="2:5">
      <c r="B132" s="514"/>
      <c r="E132" s="516"/>
    </row>
    <row r="133" spans="2:5">
      <c r="B133" s="514"/>
      <c r="E133" s="516"/>
    </row>
    <row r="134" spans="2:5">
      <c r="B134" s="514"/>
      <c r="E134" s="516"/>
    </row>
    <row r="135" spans="2:5">
      <c r="B135" s="514"/>
      <c r="E135" s="516"/>
    </row>
    <row r="136" spans="2:5">
      <c r="B136" s="514"/>
      <c r="E136" s="516"/>
    </row>
    <row r="137" spans="2:5">
      <c r="B137" s="514"/>
      <c r="E137" s="516"/>
    </row>
    <row r="138" spans="2:5">
      <c r="B138" s="514"/>
      <c r="E138" s="516"/>
    </row>
    <row r="139" spans="2:5">
      <c r="B139" s="514"/>
      <c r="E139" s="516"/>
    </row>
    <row r="140" spans="2:5">
      <c r="B140" s="514"/>
      <c r="E140" s="516"/>
    </row>
    <row r="141" spans="2:5">
      <c r="B141" s="514"/>
      <c r="E141" s="516"/>
    </row>
    <row r="142" spans="2:5">
      <c r="B142" s="514"/>
      <c r="E142" s="516"/>
    </row>
    <row r="143" spans="2:5">
      <c r="B143" s="514"/>
      <c r="E143" s="516"/>
    </row>
    <row r="144" spans="2:5">
      <c r="B144" s="514"/>
      <c r="E144" s="516"/>
    </row>
    <row r="145" spans="2:5">
      <c r="B145" s="514"/>
      <c r="E145" s="516"/>
    </row>
    <row r="146" spans="2:5">
      <c r="B146" s="514"/>
      <c r="E146" s="516"/>
    </row>
    <row r="147" spans="2:5">
      <c r="B147" s="514"/>
      <c r="E147" s="516"/>
    </row>
    <row r="148" spans="2:5">
      <c r="B148" s="514"/>
      <c r="E148" s="516"/>
    </row>
    <row r="149" spans="2:5">
      <c r="B149" s="514"/>
      <c r="E149" s="516"/>
    </row>
    <row r="150" spans="2:5">
      <c r="B150" s="514"/>
      <c r="E150" s="516"/>
    </row>
    <row r="151" spans="2:5">
      <c r="B151" s="514"/>
      <c r="E151" s="516"/>
    </row>
    <row r="152" spans="2:5">
      <c r="B152" s="514"/>
      <c r="E152" s="516"/>
    </row>
    <row r="153" spans="2:5">
      <c r="B153" s="514"/>
      <c r="E153" s="516"/>
    </row>
    <row r="154" spans="2:5">
      <c r="B154" s="514"/>
      <c r="E154" s="516"/>
    </row>
    <row r="155" spans="2:5">
      <c r="B155" s="514"/>
      <c r="E155" s="516"/>
    </row>
    <row r="156" spans="2:5">
      <c r="B156" s="514"/>
      <c r="E156" s="516"/>
    </row>
    <row r="157" spans="2:5">
      <c r="B157" s="514"/>
      <c r="E157" s="516"/>
    </row>
    <row r="158" spans="2:5">
      <c r="B158" s="514"/>
      <c r="E158" s="516"/>
    </row>
    <row r="159" spans="2:5">
      <c r="B159" s="514"/>
      <c r="E159" s="516"/>
    </row>
    <row r="160" spans="2:5">
      <c r="B160" s="514"/>
      <c r="E160" s="516"/>
    </row>
    <row r="161" spans="2:5">
      <c r="B161" s="514"/>
      <c r="E161" s="516"/>
    </row>
    <row r="162" spans="2:5">
      <c r="B162" s="514"/>
      <c r="E162" s="516"/>
    </row>
    <row r="163" spans="2:5">
      <c r="B163" s="514"/>
      <c r="E163" s="516"/>
    </row>
    <row r="164" spans="2:5">
      <c r="B164" s="514"/>
      <c r="E164" s="516"/>
    </row>
    <row r="165" spans="2:5">
      <c r="B165" s="514"/>
      <c r="E165" s="516"/>
    </row>
    <row r="166" spans="2:5">
      <c r="B166" s="514"/>
      <c r="E166" s="516"/>
    </row>
    <row r="167" spans="2:5">
      <c r="B167" s="514"/>
      <c r="E167" s="516"/>
    </row>
    <row r="168" spans="2:5">
      <c r="B168" s="514"/>
      <c r="E168" s="516"/>
    </row>
    <row r="169" spans="2:5">
      <c r="B169" s="514"/>
      <c r="E169" s="516"/>
    </row>
    <row r="170" spans="2:5">
      <c r="B170" s="514"/>
      <c r="E170" s="516"/>
    </row>
    <row r="171" spans="2:5">
      <c r="B171" s="514"/>
      <c r="E171" s="516"/>
    </row>
    <row r="172" spans="2:5">
      <c r="B172" s="514"/>
      <c r="E172" s="516"/>
    </row>
    <row r="173" spans="2:5">
      <c r="B173" s="514"/>
      <c r="E173" s="516"/>
    </row>
    <row r="174" spans="2:5">
      <c r="B174" s="514"/>
      <c r="E174" s="516"/>
    </row>
    <row r="175" spans="2:5">
      <c r="B175" s="514"/>
      <c r="E175" s="516"/>
    </row>
    <row r="176" spans="2:5">
      <c r="B176" s="514"/>
      <c r="E176" s="516"/>
    </row>
    <row r="177" spans="2:7">
      <c r="B177" s="514"/>
      <c r="E177" s="516"/>
    </row>
    <row r="178" spans="2:7">
      <c r="B178" s="514"/>
      <c r="E178" s="516"/>
    </row>
    <row r="179" spans="2:7">
      <c r="B179" s="514"/>
      <c r="E179" s="516"/>
    </row>
    <row r="180" spans="2:7">
      <c r="B180" s="514"/>
      <c r="E180" s="516"/>
    </row>
    <row r="181" spans="2:7">
      <c r="B181" s="514"/>
      <c r="E181" s="516"/>
    </row>
    <row r="182" spans="2:7">
      <c r="B182" s="514"/>
      <c r="E182" s="516"/>
    </row>
    <row r="183" spans="2:7">
      <c r="B183" s="514"/>
      <c r="E183" s="516"/>
    </row>
    <row r="184" spans="2:7">
      <c r="B184" s="514"/>
      <c r="E184" s="516"/>
      <c r="G184" s="519"/>
    </row>
    <row r="185" spans="2:7">
      <c r="B185" s="514"/>
      <c r="E185" s="516"/>
    </row>
    <row r="186" spans="2:7">
      <c r="B186" s="514"/>
      <c r="E186" s="516"/>
    </row>
    <row r="187" spans="2:7">
      <c r="B187" s="514"/>
      <c r="E187" s="516"/>
    </row>
    <row r="188" spans="2:7">
      <c r="B188" s="514"/>
      <c r="E188" s="516"/>
    </row>
    <row r="189" spans="2:7">
      <c r="B189" s="514"/>
      <c r="E189" s="516"/>
    </row>
    <row r="190" spans="2:7">
      <c r="B190" s="514"/>
      <c r="E190" s="516"/>
    </row>
    <row r="191" spans="2:7">
      <c r="B191" s="514"/>
      <c r="E191" s="516"/>
    </row>
    <row r="192" spans="2:7">
      <c r="B192" s="514"/>
      <c r="E192" s="516"/>
    </row>
    <row r="193" spans="2:5">
      <c r="B193" s="514"/>
      <c r="E193" s="516"/>
    </row>
    <row r="194" spans="2:5">
      <c r="B194" s="514"/>
      <c r="E194" s="516"/>
    </row>
    <row r="195" spans="2:5">
      <c r="B195" s="514"/>
      <c r="E195" s="516"/>
    </row>
    <row r="196" spans="2:5">
      <c r="B196" s="514"/>
      <c r="E196" s="516"/>
    </row>
    <row r="197" spans="2:5">
      <c r="B197" s="514"/>
      <c r="E197" s="516"/>
    </row>
    <row r="198" spans="2:5">
      <c r="B198" s="514"/>
      <c r="E198" s="516"/>
    </row>
    <row r="199" spans="2:5">
      <c r="B199" s="514"/>
      <c r="E199" s="516"/>
    </row>
    <row r="200" spans="2:5">
      <c r="B200" s="514"/>
      <c r="E200" s="516"/>
    </row>
    <row r="201" spans="2:5">
      <c r="B201" s="514"/>
      <c r="E201" s="516"/>
    </row>
    <row r="202" spans="2:5">
      <c r="B202" s="514"/>
      <c r="E202" s="516"/>
    </row>
    <row r="203" spans="2:5">
      <c r="B203" s="514"/>
      <c r="E203" s="516"/>
    </row>
    <row r="204" spans="2:5">
      <c r="B204" s="514"/>
      <c r="E204" s="516"/>
    </row>
    <row r="205" spans="2:5">
      <c r="B205" s="514"/>
      <c r="E205" s="516"/>
    </row>
    <row r="206" spans="2:5">
      <c r="B206" s="514"/>
      <c r="E206" s="516"/>
    </row>
    <row r="207" spans="2:5">
      <c r="B207" s="514"/>
      <c r="E207" s="516"/>
    </row>
    <row r="208" spans="2:5">
      <c r="B208" s="514"/>
      <c r="E208" s="516"/>
    </row>
    <row r="209" spans="2:6">
      <c r="B209" s="514"/>
      <c r="E209" s="516"/>
    </row>
    <row r="210" spans="2:6">
      <c r="B210" s="514"/>
      <c r="E210" s="516"/>
    </row>
    <row r="211" spans="2:6">
      <c r="B211" s="514"/>
      <c r="E211" s="516"/>
    </row>
    <row r="212" spans="2:6">
      <c r="B212" s="514"/>
      <c r="E212" s="516"/>
    </row>
    <row r="213" spans="2:6">
      <c r="B213" s="514"/>
      <c r="E213" s="516"/>
    </row>
    <row r="214" spans="2:6">
      <c r="B214" s="514"/>
      <c r="E214" s="516"/>
    </row>
    <row r="215" spans="2:6">
      <c r="B215" s="514"/>
      <c r="E215" s="516"/>
    </row>
    <row r="216" spans="2:6">
      <c r="B216" s="514"/>
      <c r="E216" s="516"/>
    </row>
    <row r="217" spans="2:6">
      <c r="B217" s="514"/>
      <c r="E217" s="516"/>
    </row>
    <row r="218" spans="2:6">
      <c r="B218" s="514"/>
      <c r="C218" s="520"/>
      <c r="E218" s="516"/>
    </row>
    <row r="219" spans="2:6">
      <c r="E219" s="516"/>
    </row>
    <row r="220" spans="2:6">
      <c r="E220" s="516"/>
    </row>
    <row r="221" spans="2:6">
      <c r="E221" s="516"/>
    </row>
    <row r="222" spans="2:6">
      <c r="E222" s="516"/>
    </row>
    <row r="223" spans="2:6">
      <c r="E223" s="516"/>
    </row>
    <row r="224" spans="2:6">
      <c r="E224" s="516"/>
      <c r="F224" s="521"/>
    </row>
    <row r="225" spans="5:5">
      <c r="E225" s="516"/>
    </row>
    <row r="226" spans="5:5">
      <c r="E226" s="522"/>
    </row>
    <row r="227" spans="5:5">
      <c r="E227" s="516"/>
    </row>
    <row r="228" spans="5:5">
      <c r="E228" s="516"/>
    </row>
    <row r="229" spans="5:5">
      <c r="E229" s="516"/>
    </row>
    <row r="230" spans="5:5">
      <c r="E230" s="516"/>
    </row>
    <row r="231" spans="5:5">
      <c r="E231" s="516"/>
    </row>
    <row r="232" spans="5:5">
      <c r="E232" s="516"/>
    </row>
    <row r="233" spans="5:5">
      <c r="E233" s="516"/>
    </row>
    <row r="234" spans="5:5">
      <c r="E234" s="516"/>
    </row>
    <row r="235" spans="5:5">
      <c r="E235" s="516"/>
    </row>
    <row r="236" spans="5:5">
      <c r="E236" s="516"/>
    </row>
    <row r="237" spans="5:5">
      <c r="E237" s="516"/>
    </row>
    <row r="238" spans="5:5">
      <c r="E238" s="516"/>
    </row>
    <row r="239" spans="5:5">
      <c r="E239" s="516"/>
    </row>
    <row r="240" spans="5:5">
      <c r="E240" s="516"/>
    </row>
    <row r="241" spans="5:5">
      <c r="E241" s="516"/>
    </row>
    <row r="242" spans="5:5">
      <c r="E242" s="516"/>
    </row>
    <row r="243" spans="5:5">
      <c r="E243" s="516"/>
    </row>
    <row r="244" spans="5:5">
      <c r="E244" s="516"/>
    </row>
    <row r="245" spans="5:5">
      <c r="E245" s="516"/>
    </row>
    <row r="246" spans="5:5">
      <c r="E246" s="516"/>
    </row>
    <row r="247" spans="5:5">
      <c r="E247" s="516"/>
    </row>
    <row r="248" spans="5:5">
      <c r="E248" s="516"/>
    </row>
    <row r="249" spans="5:5">
      <c r="E249" s="516"/>
    </row>
    <row r="250" spans="5:5">
      <c r="E250" s="516"/>
    </row>
    <row r="251" spans="5:5">
      <c r="E251" s="516"/>
    </row>
    <row r="252" spans="5:5">
      <c r="E252" s="516"/>
    </row>
    <row r="253" spans="5:5">
      <c r="E253" s="516"/>
    </row>
    <row r="254" spans="5:5">
      <c r="E254" s="516"/>
    </row>
    <row r="255" spans="5:5">
      <c r="E255" s="516"/>
    </row>
    <row r="256" spans="5:5">
      <c r="E256" s="516"/>
    </row>
    <row r="257" spans="5:5">
      <c r="E257" s="516"/>
    </row>
    <row r="258" spans="5:5">
      <c r="E258" s="516"/>
    </row>
    <row r="259" spans="5:5">
      <c r="E259" s="516"/>
    </row>
    <row r="260" spans="5:5">
      <c r="E260" s="516"/>
    </row>
    <row r="261" spans="5:5">
      <c r="E261" s="516"/>
    </row>
    <row r="262" spans="5:5">
      <c r="E262" s="516"/>
    </row>
    <row r="263" spans="5:5">
      <c r="E263" s="516"/>
    </row>
    <row r="264" spans="5:5">
      <c r="E264" s="516"/>
    </row>
    <row r="265" spans="5:5">
      <c r="E265" s="516"/>
    </row>
    <row r="266" spans="5:5">
      <c r="E266" s="516"/>
    </row>
    <row r="267" spans="5:5">
      <c r="E267" s="516"/>
    </row>
    <row r="268" spans="5:5">
      <c r="E268" s="516"/>
    </row>
    <row r="269" spans="5:5">
      <c r="E269" s="516"/>
    </row>
    <row r="270" spans="5:5">
      <c r="E270" s="516"/>
    </row>
    <row r="271" spans="5:5">
      <c r="E271" s="516"/>
    </row>
    <row r="272" spans="5:5">
      <c r="E272" s="516"/>
    </row>
    <row r="273" spans="5:5">
      <c r="E273" s="516"/>
    </row>
    <row r="274" spans="5:5">
      <c r="E274" s="516"/>
    </row>
    <row r="275" spans="5:5">
      <c r="E275" s="516"/>
    </row>
    <row r="276" spans="5:5">
      <c r="E276" s="516"/>
    </row>
    <row r="277" spans="5:5">
      <c r="E277" s="516"/>
    </row>
    <row r="278" spans="5:5">
      <c r="E278" s="516"/>
    </row>
    <row r="279" spans="5:5">
      <c r="E279" s="516"/>
    </row>
    <row r="280" spans="5:5">
      <c r="E280" s="516"/>
    </row>
    <row r="281" spans="5:5">
      <c r="E281" s="516"/>
    </row>
    <row r="282" spans="5:5">
      <c r="E282" s="516"/>
    </row>
    <row r="283" spans="5:5">
      <c r="E283" s="516"/>
    </row>
    <row r="284" spans="5:5">
      <c r="E284" s="516"/>
    </row>
    <row r="285" spans="5:5">
      <c r="E285" s="516"/>
    </row>
    <row r="286" spans="5:5">
      <c r="E286" s="516"/>
    </row>
    <row r="287" spans="5:5">
      <c r="E287" s="516"/>
    </row>
    <row r="288" spans="5:5">
      <c r="E288" s="516"/>
    </row>
    <row r="289" spans="5:5">
      <c r="E289" s="516"/>
    </row>
    <row r="290" spans="5:5">
      <c r="E290" s="516"/>
    </row>
    <row r="291" spans="5:5">
      <c r="E291" s="516"/>
    </row>
    <row r="292" spans="5:5">
      <c r="E292" s="516"/>
    </row>
    <row r="293" spans="5:5">
      <c r="E293" s="516"/>
    </row>
    <row r="294" spans="5:5">
      <c r="E294" s="516"/>
    </row>
    <row r="295" spans="5:5">
      <c r="E295" s="516"/>
    </row>
    <row r="296" spans="5:5">
      <c r="E296" s="516"/>
    </row>
    <row r="297" spans="5:5">
      <c r="E297" s="516"/>
    </row>
    <row r="298" spans="5:5">
      <c r="E298" s="516"/>
    </row>
    <row r="299" spans="5:5">
      <c r="E299" s="516"/>
    </row>
    <row r="300" spans="5:5">
      <c r="E300" s="516"/>
    </row>
    <row r="301" spans="5:5">
      <c r="E301" s="516"/>
    </row>
    <row r="302" spans="5:5">
      <c r="E302" s="516"/>
    </row>
    <row r="303" spans="5:5">
      <c r="E303" s="516"/>
    </row>
    <row r="304" spans="5:5">
      <c r="E304" s="516"/>
    </row>
    <row r="305" spans="5:5">
      <c r="E305" s="516"/>
    </row>
    <row r="306" spans="5:5">
      <c r="E306" s="516"/>
    </row>
    <row r="307" spans="5:5">
      <c r="E307" s="516"/>
    </row>
    <row r="308" spans="5:5">
      <c r="E308" s="516"/>
    </row>
    <row r="309" spans="5:5">
      <c r="E309" s="516"/>
    </row>
    <row r="310" spans="5:5">
      <c r="E310" s="516"/>
    </row>
    <row r="311" spans="5:5">
      <c r="E311" s="516"/>
    </row>
    <row r="312" spans="5:5">
      <c r="E312" s="516"/>
    </row>
    <row r="313" spans="5:5">
      <c r="E313" s="516"/>
    </row>
    <row r="314" spans="5:5">
      <c r="E314" s="516"/>
    </row>
    <row r="315" spans="5:5">
      <c r="E315" s="516"/>
    </row>
    <row r="316" spans="5:5">
      <c r="E316" s="516"/>
    </row>
    <row r="317" spans="5:5">
      <c r="E317" s="516"/>
    </row>
    <row r="318" spans="5:5">
      <c r="E318" s="516"/>
    </row>
    <row r="319" spans="5:5">
      <c r="E319" s="516"/>
    </row>
    <row r="320" spans="5:5">
      <c r="E320" s="516"/>
    </row>
    <row r="321" spans="5:5">
      <c r="E321" s="516"/>
    </row>
    <row r="322" spans="5:5">
      <c r="E322" s="516"/>
    </row>
    <row r="323" spans="5:5">
      <c r="E323" s="516"/>
    </row>
    <row r="324" spans="5:5">
      <c r="E324" s="516"/>
    </row>
    <row r="325" spans="5:5">
      <c r="E325" s="516"/>
    </row>
    <row r="326" spans="5:5">
      <c r="E326" s="516"/>
    </row>
    <row r="327" spans="5:5">
      <c r="E327" s="516"/>
    </row>
    <row r="328" spans="5:5">
      <c r="E328" s="516"/>
    </row>
    <row r="329" spans="5:5">
      <c r="E329" s="516"/>
    </row>
    <row r="330" spans="5:5">
      <c r="E330" s="516"/>
    </row>
    <row r="331" spans="5:5">
      <c r="E331" s="516"/>
    </row>
    <row r="332" spans="5:5">
      <c r="E332" s="516"/>
    </row>
    <row r="333" spans="5:5">
      <c r="E333" s="516"/>
    </row>
    <row r="334" spans="5:5">
      <c r="E334" s="516"/>
    </row>
    <row r="335" spans="5:5">
      <c r="E335" s="516"/>
    </row>
    <row r="336" spans="5:5">
      <c r="E336" s="516"/>
    </row>
    <row r="337" spans="5:5">
      <c r="E337" s="516"/>
    </row>
    <row r="338" spans="5:5">
      <c r="E338" s="516"/>
    </row>
    <row r="339" spans="5:5">
      <c r="E339" s="516"/>
    </row>
    <row r="340" spans="5:5">
      <c r="E340" s="516"/>
    </row>
    <row r="341" spans="5:5">
      <c r="E341" s="516"/>
    </row>
    <row r="342" spans="5:5">
      <c r="E342" s="516"/>
    </row>
    <row r="343" spans="5:5">
      <c r="E343" s="516"/>
    </row>
    <row r="344" spans="5:5">
      <c r="E344" s="516"/>
    </row>
    <row r="345" spans="5:5">
      <c r="E345" s="516"/>
    </row>
    <row r="346" spans="5:5">
      <c r="E346" s="516"/>
    </row>
    <row r="347" spans="5:5">
      <c r="E347" s="516"/>
    </row>
    <row r="348" spans="5:5">
      <c r="E348" s="516"/>
    </row>
    <row r="349" spans="5:5">
      <c r="E349" s="516"/>
    </row>
    <row r="350" spans="5:5">
      <c r="E350" s="516"/>
    </row>
    <row r="351" spans="5:5">
      <c r="E351" s="516"/>
    </row>
    <row r="352" spans="5:5">
      <c r="E352" s="516"/>
    </row>
    <row r="353" spans="5:5" ht="29.25" customHeight="1">
      <c r="E353" s="516"/>
    </row>
    <row r="354" spans="5:5">
      <c r="E354" s="516"/>
    </row>
    <row r="355" spans="5:5">
      <c r="E355" s="516"/>
    </row>
    <row r="356" spans="5:5">
      <c r="E356" s="516"/>
    </row>
    <row r="357" spans="5:5">
      <c r="E357" s="516"/>
    </row>
    <row r="358" spans="5:5">
      <c r="E358" s="516"/>
    </row>
    <row r="359" spans="5:5">
      <c r="E359" s="516"/>
    </row>
    <row r="360" spans="5:5">
      <c r="E360" s="516"/>
    </row>
    <row r="361" spans="5:5">
      <c r="E361" s="516"/>
    </row>
    <row r="362" spans="5:5">
      <c r="E362" s="516"/>
    </row>
    <row r="363" spans="5:5">
      <c r="E363" s="516"/>
    </row>
    <row r="364" spans="5:5">
      <c r="E364" s="516"/>
    </row>
    <row r="365" spans="5:5">
      <c r="E365" s="516"/>
    </row>
    <row r="366" spans="5:5">
      <c r="E366" s="516"/>
    </row>
    <row r="367" spans="5:5">
      <c r="E367" s="516"/>
    </row>
    <row r="368" spans="5:5">
      <c r="E368" s="516"/>
    </row>
    <row r="369" spans="5:5">
      <c r="E369" s="516"/>
    </row>
    <row r="370" spans="5:5">
      <c r="E370" s="516"/>
    </row>
    <row r="371" spans="5:5">
      <c r="E371" s="516"/>
    </row>
    <row r="372" spans="5:5">
      <c r="E372" s="516"/>
    </row>
    <row r="373" spans="5:5">
      <c r="E373" s="516"/>
    </row>
    <row r="374" spans="5:5">
      <c r="E374" s="516"/>
    </row>
    <row r="375" spans="5:5">
      <c r="E375" s="516"/>
    </row>
    <row r="376" spans="5:5">
      <c r="E376" s="516"/>
    </row>
    <row r="377" spans="5:5">
      <c r="E377" s="516"/>
    </row>
    <row r="378" spans="5:5">
      <c r="E378" s="516"/>
    </row>
    <row r="379" spans="5:5">
      <c r="E379" s="516"/>
    </row>
    <row r="380" spans="5:5">
      <c r="E380" s="516"/>
    </row>
    <row r="381" spans="5:5">
      <c r="E381" s="516"/>
    </row>
    <row r="382" spans="5:5">
      <c r="E382" s="516"/>
    </row>
    <row r="383" spans="5:5">
      <c r="E383" s="516"/>
    </row>
    <row r="384" spans="5:5">
      <c r="E384" s="516"/>
    </row>
    <row r="385" spans="1:5">
      <c r="E385" s="516"/>
    </row>
    <row r="386" spans="1:5">
      <c r="E386" s="516"/>
    </row>
    <row r="387" spans="1:5">
      <c r="E387" s="516"/>
    </row>
    <row r="388" spans="1:5" s="205" customFormat="1">
      <c r="A388" s="523"/>
      <c r="B388" s="523"/>
      <c r="C388" s="524"/>
      <c r="E388" s="525"/>
    </row>
    <row r="389" spans="1:5">
      <c r="E389" s="516"/>
    </row>
    <row r="390" spans="1:5">
      <c r="E390" s="516"/>
    </row>
    <row r="391" spans="1:5">
      <c r="E391" s="516"/>
    </row>
    <row r="392" spans="1:5">
      <c r="E392" s="516"/>
    </row>
    <row r="393" spans="1:5">
      <c r="E393" s="516"/>
    </row>
    <row r="394" spans="1:5">
      <c r="E394" s="516"/>
    </row>
    <row r="395" spans="1:5">
      <c r="E395" s="516"/>
    </row>
    <row r="396" spans="1:5">
      <c r="E396" s="516"/>
    </row>
    <row r="397" spans="1:5">
      <c r="E397" s="516"/>
    </row>
    <row r="398" spans="1:5">
      <c r="E398" s="516"/>
    </row>
    <row r="399" spans="1:5">
      <c r="E399" s="516"/>
    </row>
    <row r="400" spans="1:5">
      <c r="E400" s="516"/>
    </row>
    <row r="401" spans="5:5">
      <c r="E401" s="516"/>
    </row>
    <row r="402" spans="5:5">
      <c r="E402" s="516"/>
    </row>
    <row r="403" spans="5:5">
      <c r="E403" s="516"/>
    </row>
    <row r="404" spans="5:5">
      <c r="E404" s="516"/>
    </row>
    <row r="405" spans="5:5">
      <c r="E405" s="516"/>
    </row>
    <row r="406" spans="5:5">
      <c r="E406" s="516"/>
    </row>
    <row r="407" spans="5:5">
      <c r="E407" s="516"/>
    </row>
    <row r="408" spans="5:5">
      <c r="E408" s="516"/>
    </row>
    <row r="409" spans="5:5">
      <c r="E409" s="516"/>
    </row>
    <row r="410" spans="5:5">
      <c r="E410" s="516"/>
    </row>
    <row r="411" spans="5:5">
      <c r="E411" s="516"/>
    </row>
    <row r="412" spans="5:5">
      <c r="E412" s="516"/>
    </row>
    <row r="413" spans="5:5">
      <c r="E413" s="516"/>
    </row>
    <row r="414" spans="5:5">
      <c r="E414" s="516"/>
    </row>
    <row r="415" spans="5:5">
      <c r="E415" s="516"/>
    </row>
    <row r="416" spans="5:5">
      <c r="E416" s="516"/>
    </row>
    <row r="417" spans="5:5">
      <c r="E417" s="516"/>
    </row>
    <row r="418" spans="5:5">
      <c r="E418" s="516"/>
    </row>
    <row r="419" spans="5:5">
      <c r="E419" s="516"/>
    </row>
    <row r="420" spans="5:5">
      <c r="E420" s="516"/>
    </row>
    <row r="421" spans="5:5">
      <c r="E421" s="516"/>
    </row>
    <row r="422" spans="5:5">
      <c r="E422" s="516"/>
    </row>
    <row r="423" spans="5:5">
      <c r="E423" s="516"/>
    </row>
    <row r="424" spans="5:5">
      <c r="E424" s="516"/>
    </row>
    <row r="425" spans="5:5">
      <c r="E425" s="516"/>
    </row>
    <row r="426" spans="5:5">
      <c r="E426" s="516"/>
    </row>
    <row r="427" spans="5:5">
      <c r="E427" s="516"/>
    </row>
    <row r="428" spans="5:5">
      <c r="E428" s="516"/>
    </row>
    <row r="429" spans="5:5">
      <c r="E429" s="516"/>
    </row>
    <row r="430" spans="5:5">
      <c r="E430" s="516"/>
    </row>
    <row r="431" spans="5:5">
      <c r="E431" s="516"/>
    </row>
    <row r="432" spans="5:5">
      <c r="E432" s="516"/>
    </row>
    <row r="433" spans="2:5">
      <c r="E433" s="516"/>
    </row>
    <row r="434" spans="2:5">
      <c r="E434" s="516"/>
    </row>
    <row r="435" spans="2:5">
      <c r="E435" s="516"/>
    </row>
    <row r="436" spans="2:5">
      <c r="E436" s="516"/>
    </row>
    <row r="437" spans="2:5">
      <c r="E437" s="516"/>
    </row>
    <row r="438" spans="2:5">
      <c r="E438" s="516"/>
    </row>
    <row r="439" spans="2:5">
      <c r="E439" s="516"/>
    </row>
    <row r="440" spans="2:5">
      <c r="E440" s="516"/>
    </row>
    <row r="441" spans="2:5">
      <c r="E441" s="516"/>
    </row>
    <row r="442" spans="2:5">
      <c r="E442" s="516"/>
    </row>
    <row r="443" spans="2:5">
      <c r="B443" s="514"/>
      <c r="C443" s="520"/>
      <c r="E443" s="516"/>
    </row>
    <row r="444" spans="2:5">
      <c r="E444" s="516"/>
    </row>
    <row r="445" spans="2:5">
      <c r="E445" s="516"/>
    </row>
    <row r="446" spans="2:5">
      <c r="E446" s="516"/>
    </row>
    <row r="447" spans="2:5">
      <c r="E447" s="516"/>
    </row>
    <row r="448" spans="2:5">
      <c r="E448" s="516"/>
    </row>
    <row r="449" spans="5:5">
      <c r="E449" s="516"/>
    </row>
    <row r="450" spans="5:5">
      <c r="E450" s="516"/>
    </row>
    <row r="451" spans="5:5">
      <c r="E451" s="516"/>
    </row>
    <row r="452" spans="5:5">
      <c r="E452" s="516"/>
    </row>
    <row r="453" spans="5:5">
      <c r="E453" s="516"/>
    </row>
    <row r="454" spans="5:5">
      <c r="E454" s="516"/>
    </row>
    <row r="455" spans="5:5">
      <c r="E455" s="516"/>
    </row>
    <row r="456" spans="5:5">
      <c r="E456" s="516"/>
    </row>
    <row r="457" spans="5:5">
      <c r="E457" s="516"/>
    </row>
    <row r="458" spans="5:5">
      <c r="E458" s="516"/>
    </row>
    <row r="459" spans="5:5">
      <c r="E459" s="516"/>
    </row>
    <row r="460" spans="5:5">
      <c r="E460" s="516"/>
    </row>
    <row r="461" spans="5:5">
      <c r="E461" s="516"/>
    </row>
    <row r="462" spans="5:5">
      <c r="E462" s="516"/>
    </row>
    <row r="463" spans="5:5">
      <c r="E463" s="516"/>
    </row>
    <row r="464" spans="5:5">
      <c r="E464" s="516"/>
    </row>
    <row r="465" spans="5:5">
      <c r="E465" s="516"/>
    </row>
    <row r="466" spans="5:5">
      <c r="E466" s="516"/>
    </row>
    <row r="467" spans="5:5">
      <c r="E467" s="516"/>
    </row>
    <row r="468" spans="5:5">
      <c r="E468" s="516"/>
    </row>
    <row r="469" spans="5:5">
      <c r="E469" s="516"/>
    </row>
    <row r="470" spans="5:5">
      <c r="E470" s="516"/>
    </row>
    <row r="471" spans="5:5">
      <c r="E471" s="516"/>
    </row>
    <row r="472" spans="5:5">
      <c r="E472" s="516"/>
    </row>
    <row r="473" spans="5:5">
      <c r="E473" s="516"/>
    </row>
    <row r="474" spans="5:5">
      <c r="E474" s="516"/>
    </row>
    <row r="475" spans="5:5">
      <c r="E475" s="516"/>
    </row>
    <row r="476" spans="5:5">
      <c r="E476" s="516"/>
    </row>
    <row r="477" spans="5:5">
      <c r="E477" s="516"/>
    </row>
    <row r="478" spans="5:5">
      <c r="E478" s="516"/>
    </row>
    <row r="479" spans="5:5">
      <c r="E479" s="516"/>
    </row>
    <row r="480" spans="5:5">
      <c r="E480" s="516"/>
    </row>
    <row r="481" spans="5:5">
      <c r="E481" s="516"/>
    </row>
    <row r="482" spans="5:5">
      <c r="E482" s="516"/>
    </row>
    <row r="483" spans="5:5">
      <c r="E483" s="516"/>
    </row>
    <row r="484" spans="5:5">
      <c r="E484" s="516"/>
    </row>
    <row r="485" spans="5:5">
      <c r="E485" s="516"/>
    </row>
    <row r="486" spans="5:5">
      <c r="E486" s="516"/>
    </row>
    <row r="487" spans="5:5">
      <c r="E487" s="516"/>
    </row>
    <row r="488" spans="5:5">
      <c r="E488" s="516"/>
    </row>
    <row r="489" spans="5:5">
      <c r="E489" s="516"/>
    </row>
    <row r="490" spans="5:5">
      <c r="E490" s="516"/>
    </row>
    <row r="491" spans="5:5">
      <c r="E491" s="516"/>
    </row>
    <row r="492" spans="5:5">
      <c r="E492" s="516"/>
    </row>
    <row r="493" spans="5:5">
      <c r="E493" s="516"/>
    </row>
    <row r="494" spans="5:5">
      <c r="E494" s="516"/>
    </row>
    <row r="495" spans="5:5">
      <c r="E495" s="516"/>
    </row>
    <row r="496" spans="5:5">
      <c r="E496" s="516"/>
    </row>
    <row r="497" spans="5:5">
      <c r="E497" s="516"/>
    </row>
    <row r="498" spans="5:5">
      <c r="E498" s="516"/>
    </row>
    <row r="499" spans="5:5">
      <c r="E499" s="516"/>
    </row>
    <row r="500" spans="5:5">
      <c r="E500" s="516"/>
    </row>
    <row r="501" spans="5:5">
      <c r="E501" s="516"/>
    </row>
    <row r="502" spans="5:5">
      <c r="E502" s="516"/>
    </row>
    <row r="503" spans="5:5">
      <c r="E503" s="516"/>
    </row>
    <row r="504" spans="5:5">
      <c r="E504" s="516"/>
    </row>
    <row r="505" spans="5:5">
      <c r="E505" s="516"/>
    </row>
    <row r="506" spans="5:5">
      <c r="E506" s="516"/>
    </row>
    <row r="507" spans="5:5">
      <c r="E507" s="516"/>
    </row>
    <row r="508" spans="5:5">
      <c r="E508" s="516"/>
    </row>
    <row r="509" spans="5:5">
      <c r="E509" s="516"/>
    </row>
    <row r="510" spans="5:5">
      <c r="E510" s="516"/>
    </row>
    <row r="511" spans="5:5">
      <c r="E511" s="516"/>
    </row>
    <row r="512" spans="5:5">
      <c r="E512" s="516"/>
    </row>
    <row r="513" spans="5:5">
      <c r="E513" s="516"/>
    </row>
    <row r="514" spans="5:5">
      <c r="E514" s="516"/>
    </row>
    <row r="515" spans="5:5">
      <c r="E515" s="516"/>
    </row>
    <row r="516" spans="5:5">
      <c r="E516" s="516"/>
    </row>
    <row r="517" spans="5:5">
      <c r="E517" s="516"/>
    </row>
    <row r="518" spans="5:5">
      <c r="E518" s="516"/>
    </row>
    <row r="519" spans="5:5">
      <c r="E519" s="516"/>
    </row>
    <row r="520" spans="5:5">
      <c r="E520" s="516"/>
    </row>
    <row r="521" spans="5:5">
      <c r="E521" s="516"/>
    </row>
    <row r="522" spans="5:5">
      <c r="E522" s="516"/>
    </row>
    <row r="523" spans="5:5">
      <c r="E523" s="516"/>
    </row>
    <row r="524" spans="5:5">
      <c r="E524" s="516"/>
    </row>
    <row r="525" spans="5:5">
      <c r="E525" s="516"/>
    </row>
    <row r="526" spans="5:5">
      <c r="E526" s="516"/>
    </row>
    <row r="527" spans="5:5">
      <c r="E527" s="516"/>
    </row>
    <row r="528" spans="5:5">
      <c r="E528" s="516"/>
    </row>
    <row r="529" spans="3:5">
      <c r="E529" s="516"/>
    </row>
    <row r="530" spans="3:5">
      <c r="E530" s="516"/>
    </row>
    <row r="531" spans="3:5">
      <c r="E531" s="516"/>
    </row>
    <row r="532" spans="3:5">
      <c r="E532" s="516"/>
    </row>
    <row r="533" spans="3:5">
      <c r="E533" s="516"/>
    </row>
    <row r="534" spans="3:5">
      <c r="C534" s="526"/>
      <c r="E534" s="516"/>
    </row>
    <row r="535" spans="3:5">
      <c r="E535" s="516"/>
    </row>
    <row r="536" spans="3:5">
      <c r="E536" s="516"/>
    </row>
    <row r="537" spans="3:5">
      <c r="E537" s="516"/>
    </row>
    <row r="538" spans="3:5">
      <c r="E538" s="516"/>
    </row>
    <row r="539" spans="3:5">
      <c r="E539" s="516"/>
    </row>
    <row r="540" spans="3:5">
      <c r="E540" s="516"/>
    </row>
    <row r="541" spans="3:5">
      <c r="E541" s="516"/>
    </row>
    <row r="542" spans="3:5">
      <c r="E542" s="516"/>
    </row>
    <row r="543" spans="3:5">
      <c r="E543" s="516"/>
    </row>
    <row r="544" spans="3:5">
      <c r="E544" s="516"/>
    </row>
    <row r="545" spans="5:5">
      <c r="E545" s="516"/>
    </row>
    <row r="546" spans="5:5">
      <c r="E546" s="516"/>
    </row>
    <row r="547" spans="5:5">
      <c r="E547" s="516"/>
    </row>
    <row r="548" spans="5:5">
      <c r="E548" s="516"/>
    </row>
    <row r="549" spans="5:5">
      <c r="E549" s="516"/>
    </row>
    <row r="550" spans="5:5">
      <c r="E550" s="516"/>
    </row>
    <row r="551" spans="5:5">
      <c r="E551" s="516"/>
    </row>
    <row r="552" spans="5:5">
      <c r="E552" s="516"/>
    </row>
    <row r="553" spans="5:5">
      <c r="E553" s="516"/>
    </row>
    <row r="554" spans="5:5">
      <c r="E554" s="516"/>
    </row>
    <row r="555" spans="5:5">
      <c r="E555" s="516"/>
    </row>
    <row r="556" spans="5:5">
      <c r="E556" s="516"/>
    </row>
    <row r="557" spans="5:5">
      <c r="E557" s="516"/>
    </row>
    <row r="558" spans="5:5">
      <c r="E558" s="516"/>
    </row>
    <row r="559" spans="5:5">
      <c r="E559" s="516"/>
    </row>
    <row r="560" spans="5:5">
      <c r="E560" s="516"/>
    </row>
    <row r="561" spans="5:5">
      <c r="E561" s="516"/>
    </row>
    <row r="562" spans="5:5">
      <c r="E562" s="516"/>
    </row>
    <row r="563" spans="5:5">
      <c r="E563" s="516"/>
    </row>
    <row r="564" spans="5:5">
      <c r="E564" s="516"/>
    </row>
    <row r="565" spans="5:5">
      <c r="E565" s="516"/>
    </row>
    <row r="566" spans="5:5">
      <c r="E566" s="516"/>
    </row>
    <row r="567" spans="5:5">
      <c r="E567" s="516"/>
    </row>
    <row r="568" spans="5:5">
      <c r="E568" s="516"/>
    </row>
    <row r="569" spans="5:5">
      <c r="E569" s="516"/>
    </row>
    <row r="570" spans="5:5">
      <c r="E570" s="516"/>
    </row>
    <row r="571" spans="5:5">
      <c r="E571" s="516"/>
    </row>
    <row r="572" spans="5:5">
      <c r="E572" s="516"/>
    </row>
    <row r="573" spans="5:5">
      <c r="E573" s="516"/>
    </row>
    <row r="574" spans="5:5">
      <c r="E574" s="516"/>
    </row>
    <row r="575" spans="5:5">
      <c r="E575" s="516"/>
    </row>
    <row r="576" spans="5:5">
      <c r="E576" s="516"/>
    </row>
    <row r="577" spans="5:5">
      <c r="E577" s="516"/>
    </row>
    <row r="578" spans="5:5">
      <c r="E578" s="516"/>
    </row>
    <row r="579" spans="5:5">
      <c r="E579" s="516"/>
    </row>
    <row r="580" spans="5:5">
      <c r="E580" s="516"/>
    </row>
    <row r="581" spans="5:5">
      <c r="E581" s="516"/>
    </row>
    <row r="582" spans="5:5">
      <c r="E582" s="516"/>
    </row>
    <row r="583" spans="5:5">
      <c r="E583" s="516"/>
    </row>
    <row r="584" spans="5:5">
      <c r="E584" s="516"/>
    </row>
    <row r="585" spans="5:5">
      <c r="E585" s="516"/>
    </row>
    <row r="586" spans="5:5">
      <c r="E586" s="516"/>
    </row>
    <row r="587" spans="5:5">
      <c r="E587" s="516"/>
    </row>
    <row r="588" spans="5:5">
      <c r="E588" s="516"/>
    </row>
    <row r="589" spans="5:5">
      <c r="E589" s="516"/>
    </row>
    <row r="590" spans="5:5">
      <c r="E590" s="516"/>
    </row>
    <row r="591" spans="5:5">
      <c r="E591" s="516"/>
    </row>
    <row r="592" spans="5:5">
      <c r="E592" s="516"/>
    </row>
    <row r="593" spans="5:5">
      <c r="E593" s="516"/>
    </row>
    <row r="594" spans="5:5">
      <c r="E594" s="516"/>
    </row>
    <row r="595" spans="5:5">
      <c r="E595" s="516"/>
    </row>
    <row r="596" spans="5:5">
      <c r="E596" s="516"/>
    </row>
    <row r="597" spans="5:5">
      <c r="E597" s="516"/>
    </row>
    <row r="598" spans="5:5">
      <c r="E598" s="516"/>
    </row>
    <row r="599" spans="5:5">
      <c r="E599" s="516"/>
    </row>
    <row r="600" spans="5:5">
      <c r="E600" s="516"/>
    </row>
    <row r="601" spans="5:5">
      <c r="E601" s="516"/>
    </row>
    <row r="602" spans="5:5">
      <c r="E602" s="516"/>
    </row>
    <row r="603" spans="5:5">
      <c r="E603" s="516"/>
    </row>
    <row r="604" spans="5:5">
      <c r="E604" s="516"/>
    </row>
    <row r="605" spans="5:5">
      <c r="E605" s="516"/>
    </row>
    <row r="606" spans="5:5">
      <c r="E606" s="516"/>
    </row>
    <row r="607" spans="5:5">
      <c r="E607" s="516"/>
    </row>
    <row r="608" spans="5:5">
      <c r="E608" s="516"/>
    </row>
    <row r="609" spans="5:5">
      <c r="E609" s="516"/>
    </row>
    <row r="610" spans="5:5">
      <c r="E610" s="516"/>
    </row>
    <row r="611" spans="5:5">
      <c r="E611" s="516"/>
    </row>
    <row r="612" spans="5:5">
      <c r="E612" s="516"/>
    </row>
    <row r="613" spans="5:5">
      <c r="E613" s="516"/>
    </row>
    <row r="614" spans="5:5">
      <c r="E614" s="516"/>
    </row>
    <row r="615" spans="5:5">
      <c r="E615" s="516"/>
    </row>
    <row r="616" spans="5:5">
      <c r="E616" s="516"/>
    </row>
    <row r="617" spans="5:5">
      <c r="E617" s="516"/>
    </row>
    <row r="618" spans="5:5">
      <c r="E618" s="516"/>
    </row>
    <row r="619" spans="5:5">
      <c r="E619" s="516"/>
    </row>
    <row r="620" spans="5:5">
      <c r="E620" s="516"/>
    </row>
    <row r="621" spans="5:5">
      <c r="E621" s="516"/>
    </row>
    <row r="622" spans="5:5">
      <c r="E622" s="516"/>
    </row>
    <row r="623" spans="5:5">
      <c r="E623" s="516"/>
    </row>
    <row r="624" spans="5:5">
      <c r="E624" s="516"/>
    </row>
    <row r="625" spans="5:5">
      <c r="E625" s="516"/>
    </row>
    <row r="626" spans="5:5">
      <c r="E626" s="516"/>
    </row>
    <row r="627" spans="5:5">
      <c r="E627" s="516"/>
    </row>
    <row r="628" spans="5:5">
      <c r="E628" s="516"/>
    </row>
    <row r="629" spans="5:5">
      <c r="E629" s="516"/>
    </row>
    <row r="630" spans="5:5">
      <c r="E630" s="516"/>
    </row>
    <row r="631" spans="5:5">
      <c r="E631" s="516"/>
    </row>
    <row r="632" spans="5:5">
      <c r="E632" s="516"/>
    </row>
    <row r="633" spans="5:5">
      <c r="E633" s="516"/>
    </row>
    <row r="634" spans="5:5">
      <c r="E634" s="516"/>
    </row>
    <row r="635" spans="5:5">
      <c r="E635" s="516"/>
    </row>
    <row r="636" spans="5:5">
      <c r="E636" s="516"/>
    </row>
    <row r="637" spans="5:5">
      <c r="E637" s="516"/>
    </row>
    <row r="638" spans="5:5">
      <c r="E638" s="516"/>
    </row>
    <row r="639" spans="5:5">
      <c r="E639" s="516"/>
    </row>
    <row r="640" spans="5:5">
      <c r="E640" s="516"/>
    </row>
    <row r="641" spans="3:5">
      <c r="E641" s="516"/>
    </row>
    <row r="642" spans="3:5">
      <c r="E642" s="516"/>
    </row>
    <row r="643" spans="3:5">
      <c r="E643" s="516"/>
    </row>
    <row r="644" spans="3:5">
      <c r="E644" s="516"/>
    </row>
    <row r="645" spans="3:5">
      <c r="E645" s="516"/>
    </row>
    <row r="646" spans="3:5">
      <c r="E646" s="516"/>
    </row>
    <row r="647" spans="3:5">
      <c r="E647" s="516"/>
    </row>
    <row r="648" spans="3:5">
      <c r="E648" s="516"/>
    </row>
    <row r="649" spans="3:5">
      <c r="E649" s="516"/>
    </row>
    <row r="650" spans="3:5">
      <c r="E650" s="516"/>
    </row>
    <row r="651" spans="3:5">
      <c r="E651" s="516"/>
    </row>
    <row r="652" spans="3:5">
      <c r="C652" s="526"/>
      <c r="E652" s="516"/>
    </row>
    <row r="653" spans="3:5">
      <c r="E653" s="516"/>
    </row>
    <row r="654" spans="3:5">
      <c r="E654" s="516"/>
    </row>
    <row r="655" spans="3:5">
      <c r="E655" s="516"/>
    </row>
    <row r="656" spans="3:5">
      <c r="E656" s="516"/>
    </row>
    <row r="657" spans="5:5">
      <c r="E657" s="516"/>
    </row>
    <row r="658" spans="5:5">
      <c r="E658" s="516"/>
    </row>
    <row r="659" spans="5:5">
      <c r="E659" s="516"/>
    </row>
    <row r="660" spans="5:5">
      <c r="E660" s="516"/>
    </row>
    <row r="661" spans="5:5">
      <c r="E661" s="516"/>
    </row>
    <row r="662" spans="5:5">
      <c r="E662" s="516"/>
    </row>
    <row r="663" spans="5:5">
      <c r="E663" s="516"/>
    </row>
    <row r="664" spans="5:5">
      <c r="E664" s="516"/>
    </row>
    <row r="665" spans="5:5">
      <c r="E665" s="516"/>
    </row>
    <row r="666" spans="5:5">
      <c r="E666" s="516"/>
    </row>
    <row r="667" spans="5:5">
      <c r="E667" s="516"/>
    </row>
    <row r="668" spans="5:5">
      <c r="E668" s="516"/>
    </row>
    <row r="669" spans="5:5">
      <c r="E669" s="516"/>
    </row>
    <row r="670" spans="5:5">
      <c r="E670" s="516"/>
    </row>
    <row r="671" spans="5:5">
      <c r="E671" s="516"/>
    </row>
    <row r="672" spans="5:5">
      <c r="E672" s="516"/>
    </row>
    <row r="673" spans="2:5">
      <c r="E673" s="516"/>
    </row>
    <row r="674" spans="2:5">
      <c r="E674" s="516"/>
    </row>
    <row r="675" spans="2:5">
      <c r="E675" s="516"/>
    </row>
    <row r="676" spans="2:5">
      <c r="E676" s="516"/>
    </row>
    <row r="677" spans="2:5">
      <c r="E677" s="516"/>
    </row>
    <row r="678" spans="2:5">
      <c r="E678" s="516"/>
    </row>
    <row r="679" spans="2:5">
      <c r="E679" s="516"/>
    </row>
    <row r="680" spans="2:5">
      <c r="E680" s="516"/>
    </row>
    <row r="681" spans="2:5">
      <c r="E681" s="516"/>
    </row>
    <row r="682" spans="2:5">
      <c r="E682" s="516"/>
    </row>
    <row r="683" spans="2:5">
      <c r="E683" s="516"/>
    </row>
    <row r="684" spans="2:5">
      <c r="E684" s="516"/>
    </row>
    <row r="685" spans="2:5">
      <c r="B685" s="527"/>
      <c r="C685" s="526"/>
      <c r="E685" s="516"/>
    </row>
    <row r="686" spans="2:5">
      <c r="E686" s="516"/>
    </row>
    <row r="687" spans="2:5">
      <c r="E687" s="516"/>
    </row>
    <row r="688" spans="2:5">
      <c r="E688" s="516"/>
    </row>
    <row r="689" spans="5:5">
      <c r="E689" s="516"/>
    </row>
    <row r="690" spans="5:5">
      <c r="E690" s="516"/>
    </row>
    <row r="691" spans="5:5">
      <c r="E691" s="516"/>
    </row>
    <row r="692" spans="5:5">
      <c r="E692" s="516"/>
    </row>
    <row r="693" spans="5:5">
      <c r="E693" s="516"/>
    </row>
    <row r="694" spans="5:5">
      <c r="E694" s="516"/>
    </row>
    <row r="695" spans="5:5">
      <c r="E695" s="516"/>
    </row>
    <row r="696" spans="5:5">
      <c r="E696" s="516"/>
    </row>
    <row r="697" spans="5:5">
      <c r="E697" s="516"/>
    </row>
    <row r="698" spans="5:5">
      <c r="E698" s="516"/>
    </row>
    <row r="699" spans="5:5">
      <c r="E699" s="516"/>
    </row>
    <row r="700" spans="5:5">
      <c r="E700" s="516"/>
    </row>
    <row r="701" spans="5:5">
      <c r="E701" s="516"/>
    </row>
    <row r="702" spans="5:5">
      <c r="E702" s="516"/>
    </row>
    <row r="703" spans="5:5">
      <c r="E703" s="516"/>
    </row>
    <row r="704" spans="5:5">
      <c r="E704" s="516"/>
    </row>
    <row r="705" spans="5:5">
      <c r="E705" s="516"/>
    </row>
    <row r="706" spans="5:5">
      <c r="E706" s="516"/>
    </row>
    <row r="707" spans="5:5">
      <c r="E707" s="516"/>
    </row>
    <row r="708" spans="5:5">
      <c r="E708" s="516"/>
    </row>
    <row r="709" spans="5:5">
      <c r="E709" s="516"/>
    </row>
    <row r="710" spans="5:5">
      <c r="E710" s="516"/>
    </row>
    <row r="711" spans="5:5">
      <c r="E711" s="516"/>
    </row>
    <row r="712" spans="5:5">
      <c r="E712" s="516"/>
    </row>
    <row r="713" spans="5:5">
      <c r="E713" s="516"/>
    </row>
    <row r="714" spans="5:5">
      <c r="E714" s="516"/>
    </row>
    <row r="715" spans="5:5">
      <c r="E715" s="516"/>
    </row>
    <row r="716" spans="5:5">
      <c r="E716" s="516"/>
    </row>
    <row r="717" spans="5:5">
      <c r="E717" s="516"/>
    </row>
    <row r="718" spans="5:5">
      <c r="E718" s="516"/>
    </row>
    <row r="719" spans="5:5">
      <c r="E719" s="516"/>
    </row>
    <row r="720" spans="5:5">
      <c r="E720" s="516"/>
    </row>
    <row r="721" spans="3:5">
      <c r="E721" s="516"/>
    </row>
    <row r="722" spans="3:5">
      <c r="E722" s="516"/>
    </row>
    <row r="723" spans="3:5">
      <c r="E723" s="516"/>
    </row>
    <row r="724" spans="3:5">
      <c r="E724" s="516"/>
    </row>
    <row r="725" spans="3:5">
      <c r="E725" s="516"/>
    </row>
    <row r="726" spans="3:5">
      <c r="E726" s="516"/>
    </row>
    <row r="727" spans="3:5">
      <c r="E727" s="516"/>
    </row>
    <row r="728" spans="3:5">
      <c r="E728" s="516"/>
    </row>
    <row r="729" spans="3:5">
      <c r="E729" s="516"/>
    </row>
    <row r="730" spans="3:5">
      <c r="E730" s="516"/>
    </row>
    <row r="731" spans="3:5">
      <c r="C731" s="526"/>
      <c r="E731" s="516"/>
    </row>
    <row r="732" spans="3:5">
      <c r="E732" s="516"/>
    </row>
    <row r="733" spans="3:5">
      <c r="E733" s="516"/>
    </row>
    <row r="734" spans="3:5">
      <c r="E734" s="516"/>
    </row>
    <row r="735" spans="3:5">
      <c r="E735" s="516"/>
    </row>
    <row r="736" spans="3:5">
      <c r="E736" s="516"/>
    </row>
    <row r="737" spans="5:5">
      <c r="E737" s="516"/>
    </row>
    <row r="738" spans="5:5">
      <c r="E738" s="516"/>
    </row>
    <row r="739" spans="5:5">
      <c r="E739" s="516"/>
    </row>
    <row r="740" spans="5:5">
      <c r="E740" s="516"/>
    </row>
    <row r="741" spans="5:5">
      <c r="E741" s="516"/>
    </row>
    <row r="742" spans="5:5">
      <c r="E742" s="516"/>
    </row>
    <row r="743" spans="5:5">
      <c r="E743" s="516"/>
    </row>
    <row r="744" spans="5:5">
      <c r="E744" s="516"/>
    </row>
    <row r="745" spans="5:5">
      <c r="E745" s="516"/>
    </row>
    <row r="746" spans="5:5">
      <c r="E746" s="516"/>
    </row>
    <row r="747" spans="5:5">
      <c r="E747" s="516"/>
    </row>
    <row r="748" spans="5:5">
      <c r="E748" s="516"/>
    </row>
    <row r="749" spans="5:5">
      <c r="E749" s="516"/>
    </row>
    <row r="750" spans="5:5">
      <c r="E750" s="516"/>
    </row>
    <row r="751" spans="5:5">
      <c r="E751" s="516"/>
    </row>
    <row r="752" spans="5:5">
      <c r="E752" s="516"/>
    </row>
    <row r="753" spans="5:5">
      <c r="E753" s="516"/>
    </row>
    <row r="754" spans="5:5">
      <c r="E754" s="516"/>
    </row>
    <row r="755" spans="5:5">
      <c r="E755" s="516"/>
    </row>
    <row r="756" spans="5:5">
      <c r="E756" s="516"/>
    </row>
    <row r="757" spans="5:5">
      <c r="E757" s="516"/>
    </row>
    <row r="758" spans="5:5">
      <c r="E758" s="516"/>
    </row>
    <row r="759" spans="5:5">
      <c r="E759" s="516"/>
    </row>
    <row r="760" spans="5:5">
      <c r="E760" s="516"/>
    </row>
    <row r="761" spans="5:5">
      <c r="E761" s="516"/>
    </row>
    <row r="762" spans="5:5">
      <c r="E762" s="516"/>
    </row>
    <row r="763" spans="5:5">
      <c r="E763" s="516"/>
    </row>
    <row r="764" spans="5:5">
      <c r="E764" s="516"/>
    </row>
    <row r="765" spans="5:5">
      <c r="E765" s="516"/>
    </row>
    <row r="766" spans="5:5">
      <c r="E766" s="516"/>
    </row>
    <row r="767" spans="5:5">
      <c r="E767" s="516"/>
    </row>
    <row r="768" spans="5:5">
      <c r="E768" s="516"/>
    </row>
    <row r="769" spans="3:5">
      <c r="E769" s="516"/>
    </row>
    <row r="770" spans="3:5">
      <c r="E770" s="516"/>
    </row>
    <row r="771" spans="3:5">
      <c r="E771" s="516"/>
    </row>
    <row r="772" spans="3:5">
      <c r="E772" s="516"/>
    </row>
    <row r="773" spans="3:5">
      <c r="E773" s="516"/>
    </row>
    <row r="774" spans="3:5">
      <c r="E774" s="516"/>
    </row>
    <row r="775" spans="3:5">
      <c r="E775" s="516"/>
    </row>
    <row r="776" spans="3:5">
      <c r="E776" s="516"/>
    </row>
    <row r="777" spans="3:5">
      <c r="C777" s="526"/>
      <c r="E777" s="516"/>
    </row>
    <row r="778" spans="3:5">
      <c r="E778" s="516"/>
    </row>
    <row r="779" spans="3:5">
      <c r="E779" s="516"/>
    </row>
    <row r="780" spans="3:5">
      <c r="E780" s="516"/>
    </row>
    <row r="781" spans="3:5">
      <c r="E781" s="516"/>
    </row>
    <row r="782" spans="3:5">
      <c r="E782" s="516"/>
    </row>
    <row r="783" spans="3:5">
      <c r="E783" s="516"/>
    </row>
    <row r="784" spans="3:5">
      <c r="E784" s="516"/>
    </row>
    <row r="785" spans="5:5">
      <c r="E785" s="516"/>
    </row>
    <row r="786" spans="5:5">
      <c r="E786" s="516"/>
    </row>
    <row r="787" spans="5:5">
      <c r="E787" s="516"/>
    </row>
    <row r="788" spans="5:5">
      <c r="E788" s="516"/>
    </row>
    <row r="789" spans="5:5">
      <c r="E789" s="516"/>
    </row>
    <row r="790" spans="5:5">
      <c r="E790" s="516"/>
    </row>
    <row r="791" spans="5:5">
      <c r="E791" s="516"/>
    </row>
    <row r="792" spans="5:5">
      <c r="E792" s="516"/>
    </row>
    <row r="793" spans="5:5">
      <c r="E793" s="516"/>
    </row>
    <row r="794" spans="5:5">
      <c r="E794" s="516"/>
    </row>
    <row r="795" spans="5:5">
      <c r="E795" s="516"/>
    </row>
    <row r="796" spans="5:5">
      <c r="E796" s="516"/>
    </row>
    <row r="797" spans="5:5">
      <c r="E797" s="516"/>
    </row>
    <row r="798" spans="5:5">
      <c r="E798" s="516"/>
    </row>
    <row r="799" spans="5:5">
      <c r="E799" s="516"/>
    </row>
    <row r="800" spans="5:5">
      <c r="E800" s="516"/>
    </row>
    <row r="801" spans="1:5">
      <c r="E801" s="516"/>
    </row>
    <row r="802" spans="1:5">
      <c r="E802" s="516"/>
    </row>
    <row r="803" spans="1:5">
      <c r="E803" s="516"/>
    </row>
    <row r="804" spans="1:5">
      <c r="E804" s="516"/>
    </row>
    <row r="805" spans="1:5">
      <c r="E805" s="516"/>
    </row>
    <row r="806" spans="1:5">
      <c r="E806" s="516"/>
    </row>
    <row r="807" spans="1:5">
      <c r="E807" s="516"/>
    </row>
    <row r="808" spans="1:5">
      <c r="E808" s="516"/>
    </row>
    <row r="809" spans="1:5">
      <c r="E809" s="516"/>
    </row>
    <row r="810" spans="1:5">
      <c r="E810" s="516"/>
    </row>
    <row r="811" spans="1:5">
      <c r="E811" s="516"/>
    </row>
    <row r="812" spans="1:5">
      <c r="E812" s="516"/>
    </row>
    <row r="813" spans="1:5">
      <c r="E813" s="516"/>
    </row>
    <row r="814" spans="1:5">
      <c r="E814" s="516"/>
    </row>
    <row r="815" spans="1:5" s="528" customFormat="1">
      <c r="A815" s="506"/>
      <c r="B815" s="506"/>
      <c r="C815" s="508"/>
      <c r="E815" s="529"/>
    </row>
    <row r="816" spans="1:5" s="528" customFormat="1">
      <c r="A816" s="506"/>
      <c r="B816" s="506"/>
      <c r="C816" s="508"/>
      <c r="E816" s="529"/>
    </row>
    <row r="817" spans="1:5" s="528" customFormat="1">
      <c r="A817" s="506"/>
      <c r="B817" s="506"/>
      <c r="C817" s="508"/>
      <c r="E817" s="529"/>
    </row>
    <row r="818" spans="1:5" s="528" customFormat="1">
      <c r="A818" s="506"/>
      <c r="B818" s="506"/>
      <c r="C818" s="508"/>
      <c r="E818" s="529"/>
    </row>
    <row r="819" spans="1:5" s="528" customFormat="1">
      <c r="A819" s="506"/>
      <c r="B819" s="506"/>
      <c r="C819" s="508"/>
      <c r="E819" s="529"/>
    </row>
    <row r="820" spans="1:5" s="528" customFormat="1">
      <c r="A820" s="506"/>
      <c r="B820" s="506"/>
      <c r="C820" s="508"/>
      <c r="E820" s="529"/>
    </row>
    <row r="821" spans="1:5" s="528" customFormat="1">
      <c r="A821" s="506"/>
      <c r="B821" s="506"/>
      <c r="C821" s="508"/>
      <c r="E821" s="529"/>
    </row>
    <row r="822" spans="1:5" s="528" customFormat="1">
      <c r="A822" s="506"/>
      <c r="B822" s="506"/>
      <c r="C822" s="508"/>
      <c r="E822" s="529"/>
    </row>
    <row r="823" spans="1:5" s="528" customFormat="1">
      <c r="A823" s="506"/>
      <c r="B823" s="506"/>
      <c r="C823" s="508"/>
      <c r="E823" s="529"/>
    </row>
    <row r="824" spans="1:5" s="528" customFormat="1">
      <c r="A824" s="506"/>
      <c r="B824" s="506"/>
      <c r="C824" s="508"/>
      <c r="E824" s="529"/>
    </row>
    <row r="825" spans="1:5" s="528" customFormat="1">
      <c r="A825" s="506"/>
      <c r="B825" s="506"/>
      <c r="C825" s="508"/>
      <c r="E825" s="529"/>
    </row>
    <row r="826" spans="1:5" s="528" customFormat="1">
      <c r="A826" s="506"/>
      <c r="B826" s="506"/>
      <c r="C826" s="508"/>
      <c r="E826" s="529"/>
    </row>
    <row r="827" spans="1:5" s="528" customFormat="1">
      <c r="A827" s="506"/>
      <c r="B827" s="506"/>
      <c r="C827" s="508"/>
      <c r="E827" s="529"/>
    </row>
    <row r="828" spans="1:5" s="528" customFormat="1">
      <c r="A828" s="506"/>
      <c r="B828" s="506"/>
      <c r="C828" s="508"/>
      <c r="E828" s="529"/>
    </row>
    <row r="829" spans="1:5" s="528" customFormat="1">
      <c r="A829" s="506"/>
      <c r="B829" s="506"/>
      <c r="C829" s="508"/>
      <c r="E829" s="529"/>
    </row>
    <row r="830" spans="1:5" s="528" customFormat="1">
      <c r="A830" s="506"/>
      <c r="B830" s="506"/>
      <c r="C830" s="508"/>
      <c r="E830" s="529"/>
    </row>
    <row r="831" spans="1:5" s="528" customFormat="1">
      <c r="A831" s="506"/>
      <c r="B831" s="506"/>
      <c r="C831" s="508"/>
      <c r="E831" s="529"/>
    </row>
    <row r="832" spans="1:5" s="528" customFormat="1">
      <c r="A832" s="506"/>
      <c r="B832" s="506"/>
      <c r="C832" s="508"/>
      <c r="E832" s="529"/>
    </row>
    <row r="833" spans="1:5" s="528" customFormat="1">
      <c r="A833" s="506"/>
      <c r="B833" s="506"/>
      <c r="C833" s="508"/>
      <c r="E833" s="529"/>
    </row>
    <row r="834" spans="1:5" s="528" customFormat="1">
      <c r="A834" s="506"/>
      <c r="B834" s="506"/>
      <c r="C834" s="508"/>
      <c r="E834" s="529"/>
    </row>
    <row r="835" spans="1:5" s="528" customFormat="1">
      <c r="A835" s="506"/>
      <c r="B835" s="506"/>
      <c r="C835" s="508"/>
      <c r="E835" s="529"/>
    </row>
    <row r="836" spans="1:5" s="528" customFormat="1">
      <c r="A836" s="506"/>
      <c r="B836" s="506"/>
      <c r="C836" s="508"/>
      <c r="E836" s="529"/>
    </row>
    <row r="837" spans="1:5" s="528" customFormat="1">
      <c r="A837" s="506"/>
      <c r="B837" s="506"/>
      <c r="C837" s="508"/>
      <c r="E837" s="529"/>
    </row>
    <row r="838" spans="1:5" s="528" customFormat="1">
      <c r="A838" s="506"/>
      <c r="B838" s="506"/>
      <c r="C838" s="508"/>
      <c r="E838" s="529"/>
    </row>
    <row r="839" spans="1:5" s="528" customFormat="1">
      <c r="A839" s="506"/>
      <c r="B839" s="506"/>
      <c r="C839" s="508"/>
      <c r="E839" s="529"/>
    </row>
    <row r="840" spans="1:5" s="528" customFormat="1">
      <c r="A840" s="506"/>
      <c r="B840" s="506"/>
      <c r="C840" s="508"/>
      <c r="E840" s="529"/>
    </row>
    <row r="841" spans="1:5" s="528" customFormat="1">
      <c r="A841" s="506"/>
      <c r="B841" s="506"/>
      <c r="C841" s="508"/>
      <c r="E841" s="529"/>
    </row>
    <row r="842" spans="1:5" s="528" customFormat="1">
      <c r="A842" s="506"/>
      <c r="B842" s="506"/>
      <c r="C842" s="508"/>
      <c r="E842" s="529"/>
    </row>
    <row r="843" spans="1:5" s="528" customFormat="1">
      <c r="A843" s="506"/>
      <c r="B843" s="506"/>
      <c r="C843" s="508"/>
      <c r="E843" s="529"/>
    </row>
    <row r="844" spans="1:5" s="528" customFormat="1">
      <c r="A844" s="506"/>
      <c r="B844" s="506"/>
      <c r="C844" s="508"/>
      <c r="E844" s="529"/>
    </row>
    <row r="845" spans="1:5" s="528" customFormat="1">
      <c r="A845" s="506"/>
      <c r="B845" s="506"/>
      <c r="C845" s="508"/>
      <c r="E845" s="529"/>
    </row>
    <row r="846" spans="1:5" s="528" customFormat="1">
      <c r="A846" s="506"/>
      <c r="B846" s="506"/>
      <c r="C846" s="508"/>
      <c r="E846" s="529"/>
    </row>
    <row r="847" spans="1:5" s="528" customFormat="1">
      <c r="A847" s="506"/>
      <c r="B847" s="506"/>
      <c r="C847" s="508"/>
      <c r="E847" s="529"/>
    </row>
    <row r="848" spans="1:5" s="528" customFormat="1">
      <c r="A848" s="506"/>
      <c r="B848" s="506"/>
      <c r="C848" s="508"/>
      <c r="E848" s="529"/>
    </row>
    <row r="849" spans="1:5" s="528" customFormat="1">
      <c r="A849" s="506"/>
      <c r="B849" s="506"/>
      <c r="C849" s="508"/>
      <c r="E849" s="529"/>
    </row>
    <row r="850" spans="1:5" s="528" customFormat="1">
      <c r="A850" s="506"/>
      <c r="B850" s="506"/>
      <c r="C850" s="508"/>
      <c r="E850" s="529"/>
    </row>
    <row r="851" spans="1:5" s="528" customFormat="1">
      <c r="A851" s="506"/>
      <c r="B851" s="506"/>
      <c r="C851" s="508"/>
      <c r="E851" s="529"/>
    </row>
    <row r="852" spans="1:5" s="528" customFormat="1">
      <c r="A852" s="506"/>
      <c r="B852" s="506"/>
      <c r="C852" s="508"/>
      <c r="E852" s="529"/>
    </row>
    <row r="853" spans="1:5" s="528" customFormat="1">
      <c r="A853" s="506"/>
      <c r="B853" s="506"/>
      <c r="C853" s="508"/>
      <c r="E853" s="529"/>
    </row>
    <row r="854" spans="1:5" s="528" customFormat="1">
      <c r="A854" s="506"/>
      <c r="B854" s="506"/>
      <c r="C854" s="508"/>
      <c r="E854" s="529"/>
    </row>
    <row r="855" spans="1:5" s="528" customFormat="1">
      <c r="A855" s="506"/>
      <c r="B855" s="506"/>
      <c r="C855" s="508"/>
      <c r="E855" s="529"/>
    </row>
    <row r="856" spans="1:5" s="528" customFormat="1">
      <c r="A856" s="506"/>
      <c r="B856" s="506"/>
      <c r="C856" s="508"/>
      <c r="E856" s="529"/>
    </row>
    <row r="857" spans="1:5" s="528" customFormat="1">
      <c r="A857" s="506"/>
      <c r="B857" s="506"/>
      <c r="C857" s="508"/>
      <c r="E857" s="529"/>
    </row>
    <row r="858" spans="1:5" s="528" customFormat="1">
      <c r="A858" s="506"/>
      <c r="B858" s="506"/>
      <c r="C858" s="508"/>
      <c r="E858" s="529"/>
    </row>
    <row r="859" spans="1:5" s="528" customFormat="1">
      <c r="A859" s="506"/>
      <c r="B859" s="506"/>
      <c r="C859" s="508"/>
      <c r="E859" s="529"/>
    </row>
    <row r="860" spans="1:5" s="528" customFormat="1">
      <c r="A860" s="506"/>
      <c r="B860" s="506"/>
      <c r="C860" s="508"/>
      <c r="E860" s="529"/>
    </row>
    <row r="861" spans="1:5" s="528" customFormat="1">
      <c r="A861" s="506"/>
      <c r="B861" s="506"/>
      <c r="C861" s="508"/>
      <c r="E861" s="529"/>
    </row>
    <row r="862" spans="1:5" s="528" customFormat="1">
      <c r="A862" s="506"/>
      <c r="B862" s="506"/>
      <c r="C862" s="508"/>
      <c r="E862" s="529"/>
    </row>
    <row r="863" spans="1:5" s="528" customFormat="1">
      <c r="A863" s="506"/>
      <c r="B863" s="506"/>
      <c r="C863" s="508"/>
      <c r="E863" s="529"/>
    </row>
    <row r="864" spans="1:5" s="528" customFormat="1">
      <c r="A864" s="506"/>
      <c r="B864" s="506"/>
      <c r="C864" s="508"/>
      <c r="E864" s="529"/>
    </row>
    <row r="865" spans="1:5" s="528" customFormat="1">
      <c r="A865" s="506"/>
      <c r="B865" s="506"/>
      <c r="C865" s="508"/>
      <c r="E865" s="529"/>
    </row>
    <row r="866" spans="1:5" s="528" customFormat="1">
      <c r="A866" s="506"/>
      <c r="B866" s="506"/>
      <c r="C866" s="508"/>
      <c r="E866" s="529"/>
    </row>
    <row r="867" spans="1:5" s="528" customFormat="1">
      <c r="A867" s="506"/>
      <c r="B867" s="506"/>
      <c r="C867" s="508"/>
      <c r="E867" s="529"/>
    </row>
    <row r="868" spans="1:5" s="528" customFormat="1">
      <c r="A868" s="506"/>
      <c r="B868" s="506"/>
      <c r="C868" s="508"/>
      <c r="E868" s="529"/>
    </row>
    <row r="869" spans="1:5" s="528" customFormat="1">
      <c r="A869" s="506"/>
      <c r="B869" s="506"/>
      <c r="C869" s="508"/>
      <c r="E869" s="529"/>
    </row>
    <row r="870" spans="1:5" s="528" customFormat="1">
      <c r="A870" s="506"/>
      <c r="B870" s="506"/>
      <c r="C870" s="508"/>
      <c r="E870" s="529"/>
    </row>
    <row r="871" spans="1:5" s="528" customFormat="1">
      <c r="A871" s="506"/>
      <c r="B871" s="506"/>
      <c r="C871" s="508"/>
      <c r="E871" s="529"/>
    </row>
    <row r="872" spans="1:5" s="528" customFormat="1">
      <c r="A872" s="506"/>
      <c r="B872" s="506"/>
      <c r="C872" s="508"/>
      <c r="E872" s="529"/>
    </row>
    <row r="873" spans="1:5" s="528" customFormat="1">
      <c r="A873" s="506"/>
      <c r="B873" s="506"/>
      <c r="C873" s="508"/>
      <c r="E873" s="529"/>
    </row>
    <row r="874" spans="1:5" s="528" customFormat="1">
      <c r="A874" s="506"/>
      <c r="B874" s="506"/>
      <c r="C874" s="508"/>
      <c r="E874" s="529"/>
    </row>
    <row r="875" spans="1:5" s="528" customFormat="1">
      <c r="A875" s="506"/>
      <c r="B875" s="506"/>
      <c r="C875" s="508"/>
      <c r="E875" s="529"/>
    </row>
    <row r="876" spans="1:5" s="528" customFormat="1">
      <c r="A876" s="506"/>
      <c r="B876" s="506"/>
      <c r="C876" s="508"/>
      <c r="E876" s="529"/>
    </row>
    <row r="877" spans="1:5" s="528" customFormat="1">
      <c r="A877" s="506"/>
      <c r="B877" s="506"/>
      <c r="C877" s="508"/>
      <c r="E877" s="529"/>
    </row>
    <row r="878" spans="1:5" s="528" customFormat="1">
      <c r="A878" s="506"/>
      <c r="B878" s="506"/>
      <c r="C878" s="508"/>
      <c r="E878" s="530"/>
    </row>
    <row r="879" spans="1:5" s="528" customFormat="1">
      <c r="A879" s="506"/>
      <c r="B879" s="506"/>
      <c r="C879" s="508"/>
      <c r="E879" s="530"/>
    </row>
    <row r="880" spans="1:5" s="528" customFormat="1">
      <c r="A880" s="506"/>
      <c r="B880" s="506"/>
      <c r="C880" s="508"/>
      <c r="E880" s="530"/>
    </row>
    <row r="881" spans="1:5" s="528" customFormat="1">
      <c r="A881" s="506"/>
      <c r="B881" s="506"/>
      <c r="C881" s="508"/>
      <c r="E881" s="530"/>
    </row>
    <row r="882" spans="1:5" s="528" customFormat="1">
      <c r="A882" s="506"/>
      <c r="B882" s="506"/>
      <c r="C882" s="508"/>
      <c r="E882" s="530"/>
    </row>
    <row r="883" spans="1:5" s="528" customFormat="1">
      <c r="A883" s="506"/>
      <c r="B883" s="506"/>
      <c r="C883" s="508"/>
      <c r="E883" s="530"/>
    </row>
    <row r="884" spans="1:5" s="528" customFormat="1">
      <c r="A884" s="506"/>
      <c r="B884" s="506"/>
      <c r="C884" s="508"/>
      <c r="E884" s="530"/>
    </row>
    <row r="885" spans="1:5" s="528" customFormat="1">
      <c r="A885" s="506"/>
      <c r="B885" s="506"/>
      <c r="C885" s="508"/>
      <c r="E885" s="530"/>
    </row>
  </sheetData>
  <mergeCells count="2">
    <mergeCell ref="A2:C2"/>
    <mergeCell ref="A1:C1"/>
  </mergeCells>
  <printOptions horizontalCentered="1"/>
  <pageMargins left="0.78740157480314965" right="0.78740157480314965" top="0.74803149606299213" bottom="0.74803149606299213" header="0.31496062992125984" footer="0.31496062992125984"/>
  <pageSetup orientation="landscape"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view="pageBreakPreview" topLeftCell="A13" zoomScale="98" zoomScaleNormal="85" zoomScaleSheetLayoutView="98" workbookViewId="0">
      <selection activeCell="A2" sqref="A2:K2"/>
    </sheetView>
  </sheetViews>
  <sheetFormatPr baseColWidth="10" defaultRowHeight="14.4"/>
  <cols>
    <col min="13" max="13" width="13" bestFit="1" customWidth="1"/>
    <col min="14" max="14" width="14.109375" bestFit="1" customWidth="1"/>
    <col min="15" max="16" width="14.33203125" bestFit="1" customWidth="1"/>
    <col min="17" max="17" width="11.6640625" bestFit="1" customWidth="1"/>
    <col min="18" max="18" width="14.33203125" bestFit="1" customWidth="1"/>
  </cols>
  <sheetData>
    <row r="1" spans="1:18" ht="17.399999999999999">
      <c r="A1" s="1044" t="s">
        <v>692</v>
      </c>
      <c r="B1" s="1044"/>
      <c r="C1" s="1044"/>
      <c r="D1" s="1044"/>
      <c r="E1" s="1044"/>
      <c r="F1" s="1044"/>
      <c r="G1" s="1044"/>
      <c r="H1" s="1044"/>
      <c r="I1" s="1044"/>
      <c r="J1" s="1044"/>
      <c r="K1" s="1044"/>
    </row>
    <row r="2" spans="1:18" ht="17.399999999999999">
      <c r="A2" s="1046" t="s">
        <v>1357</v>
      </c>
      <c r="B2" s="1046"/>
      <c r="C2" s="1046"/>
      <c r="D2" s="1046"/>
      <c r="E2" s="1046"/>
      <c r="F2" s="1046"/>
      <c r="G2" s="1046"/>
      <c r="H2" s="1046"/>
      <c r="I2" s="1046"/>
      <c r="J2" s="1046"/>
      <c r="K2" s="1046"/>
    </row>
    <row r="3" spans="1:18" ht="6" customHeight="1"/>
    <row r="4" spans="1:18">
      <c r="A4" s="545" t="s">
        <v>805</v>
      </c>
    </row>
    <row r="5" spans="1:18" ht="15" thickBot="1"/>
    <row r="6" spans="1:18">
      <c r="A6" s="1051" t="s">
        <v>8</v>
      </c>
      <c r="B6" s="1052"/>
      <c r="C6" s="1052"/>
      <c r="D6" s="1052"/>
      <c r="E6" s="1052"/>
      <c r="F6" s="1052"/>
      <c r="G6" s="1053"/>
      <c r="H6" s="1051" t="s">
        <v>806</v>
      </c>
      <c r="I6" s="1052"/>
      <c r="J6" s="1052"/>
      <c r="K6" s="1053"/>
    </row>
    <row r="7" spans="1:18" ht="15" thickBot="1">
      <c r="A7" s="1054"/>
      <c r="B7" s="1055"/>
      <c r="C7" s="1055"/>
      <c r="D7" s="1055"/>
      <c r="E7" s="1055"/>
      <c r="F7" s="1055"/>
      <c r="G7" s="1056"/>
      <c r="H7" s="1054"/>
      <c r="I7" s="1055"/>
      <c r="J7" s="1055"/>
      <c r="K7" s="1056"/>
    </row>
    <row r="9" spans="1:18" s="78" customFormat="1" ht="30" customHeight="1">
      <c r="A9" s="1048" t="s">
        <v>807</v>
      </c>
      <c r="B9" s="1048"/>
      <c r="C9" s="1048"/>
      <c r="D9" s="1048"/>
      <c r="E9" s="1048"/>
      <c r="F9" s="1048"/>
      <c r="G9" s="1048"/>
      <c r="H9" s="1049">
        <f>ASIGNACIONES!D11</f>
        <v>44649582.960409999</v>
      </c>
      <c r="I9" s="1049"/>
      <c r="J9" s="1049"/>
      <c r="K9" s="1049"/>
      <c r="M9" s="822"/>
      <c r="N9" s="823"/>
      <c r="O9" s="79"/>
      <c r="P9" s="79"/>
      <c r="Q9" s="79"/>
      <c r="R9" s="79"/>
    </row>
    <row r="10" spans="1:18" s="78" customFormat="1" ht="30" customHeight="1">
      <c r="A10" s="1048" t="s">
        <v>808</v>
      </c>
      <c r="B10" s="1048"/>
      <c r="C10" s="1048"/>
      <c r="D10" s="1048"/>
      <c r="E10" s="1048"/>
      <c r="F10" s="1048"/>
      <c r="G10" s="1048"/>
      <c r="H10" s="1049">
        <f>ASIGNACIONES!E11</f>
        <v>39056960.159999996</v>
      </c>
      <c r="I10" s="1049"/>
      <c r="J10" s="1049"/>
      <c r="K10" s="1049"/>
    </row>
    <row r="11" spans="1:18" s="78" customFormat="1" ht="30" customHeight="1">
      <c r="A11" s="1048" t="s">
        <v>809</v>
      </c>
      <c r="B11" s="1048"/>
      <c r="C11" s="1048"/>
      <c r="D11" s="1048"/>
      <c r="E11" s="1048"/>
      <c r="F11" s="1048"/>
      <c r="G11" s="1048"/>
      <c r="H11" s="1049">
        <v>0</v>
      </c>
      <c r="I11" s="1049"/>
      <c r="J11" s="1049"/>
      <c r="K11" s="1049"/>
    </row>
    <row r="12" spans="1:18" ht="30" customHeight="1">
      <c r="A12" s="1048" t="s">
        <v>810</v>
      </c>
      <c r="B12" s="1048"/>
      <c r="C12" s="1048"/>
      <c r="D12" s="1048"/>
      <c r="E12" s="1048"/>
      <c r="F12" s="1048"/>
      <c r="G12" s="1048"/>
      <c r="H12" s="1047">
        <v>0</v>
      </c>
      <c r="I12" s="1047"/>
      <c r="J12" s="1047"/>
      <c r="K12" s="1047"/>
    </row>
    <row r="13" spans="1:18" ht="30" customHeight="1">
      <c r="A13" s="1048" t="s">
        <v>811</v>
      </c>
      <c r="B13" s="1048"/>
      <c r="C13" s="1048"/>
      <c r="D13" s="1048"/>
      <c r="E13" s="1048"/>
      <c r="F13" s="1048"/>
      <c r="G13" s="1048"/>
      <c r="H13" s="1050">
        <v>0</v>
      </c>
      <c r="I13" s="1050"/>
      <c r="J13" s="1050"/>
      <c r="K13" s="1050"/>
    </row>
    <row r="14" spans="1:18" ht="30" customHeight="1">
      <c r="A14" s="546"/>
      <c r="B14" s="546"/>
      <c r="C14" s="546"/>
      <c r="D14" s="546"/>
      <c r="E14" s="546"/>
      <c r="F14" s="546"/>
      <c r="G14" s="546"/>
      <c r="H14" s="1047">
        <f>SUM(H9:K13)</f>
        <v>83706543.120409995</v>
      </c>
      <c r="I14" s="1047"/>
      <c r="J14" s="1047"/>
      <c r="K14" s="1047"/>
    </row>
  </sheetData>
  <mergeCells count="15">
    <mergeCell ref="A1:K1"/>
    <mergeCell ref="A2:K2"/>
    <mergeCell ref="H14:K14"/>
    <mergeCell ref="A11:G11"/>
    <mergeCell ref="H11:K11"/>
    <mergeCell ref="A12:G12"/>
    <mergeCell ref="H12:K12"/>
    <mergeCell ref="A13:G13"/>
    <mergeCell ref="H13:K13"/>
    <mergeCell ref="A6:G7"/>
    <mergeCell ref="H6:K7"/>
    <mergeCell ref="A9:G9"/>
    <mergeCell ref="H9:K9"/>
    <mergeCell ref="A10:G10"/>
    <mergeCell ref="H10:K10"/>
  </mergeCells>
  <pageMargins left="0.7" right="0.7" top="0.75" bottom="0.75" header="0.3" footer="0.3"/>
  <pageSetup paperSize="9" orientation="landscape" horizontalDpi="360" verticalDpi="36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0"/>
  <sheetViews>
    <sheetView view="pageBreakPreview" topLeftCell="A34" zoomScaleNormal="100" zoomScaleSheetLayoutView="100" workbookViewId="0">
      <selection activeCell="A12" sqref="A12:B12"/>
    </sheetView>
  </sheetViews>
  <sheetFormatPr baseColWidth="10" defaultColWidth="24.109375" defaultRowHeight="13.8"/>
  <cols>
    <col min="1" max="1" width="31.88671875" style="207" customWidth="1" collapsed="1"/>
    <col min="2" max="2" width="66.5546875" style="207" customWidth="1" collapsed="1"/>
    <col min="3" max="3" width="24.109375" style="209" collapsed="1"/>
    <col min="4" max="4" width="24.109375" style="208" collapsed="1"/>
    <col min="5" max="14" width="24.109375" style="208"/>
    <col min="15" max="16384" width="24.109375" style="208" collapsed="1"/>
  </cols>
  <sheetData>
    <row r="1" spans="1:3" s="205" customFormat="1" ht="5.25" customHeight="1">
      <c r="A1" s="202"/>
      <c r="B1" s="203"/>
      <c r="C1" s="204"/>
    </row>
    <row r="2" spans="1:3" s="201" customFormat="1" ht="13.5" customHeight="1">
      <c r="A2" s="1068" t="s">
        <v>1257</v>
      </c>
      <c r="B2" s="1068"/>
      <c r="C2" s="1068"/>
    </row>
    <row r="3" spans="1:3" s="206" customFormat="1" ht="13.5" customHeight="1">
      <c r="A3" s="1069" t="s">
        <v>1258</v>
      </c>
      <c r="B3" s="1069"/>
      <c r="C3" s="1069"/>
    </row>
    <row r="4" spans="1:3" s="206" customFormat="1" ht="13.5" customHeight="1">
      <c r="A4" s="1070" t="s">
        <v>726</v>
      </c>
      <c r="B4" s="1070"/>
      <c r="C4" s="1070"/>
    </row>
    <row r="5" spans="1:3" s="206" customFormat="1" ht="13.5" customHeight="1">
      <c r="A5" s="1070"/>
      <c r="B5" s="1070"/>
      <c r="C5" s="1070"/>
    </row>
    <row r="6" spans="1:3" s="206" customFormat="1" ht="32.25" customHeight="1">
      <c r="A6" s="1069" t="s">
        <v>1357</v>
      </c>
      <c r="B6" s="1069"/>
      <c r="C6" s="1069"/>
    </row>
    <row r="7" spans="1:3" s="201" customFormat="1" ht="13.5" customHeight="1">
      <c r="A7" s="1069" t="s">
        <v>1259</v>
      </c>
      <c r="B7" s="1069"/>
      <c r="C7" s="1069"/>
    </row>
    <row r="8" spans="1:3" s="201" customFormat="1" ht="7.5" customHeight="1">
      <c r="A8" s="207"/>
      <c r="B8" s="207"/>
      <c r="C8" s="208"/>
    </row>
    <row r="9" spans="1:3" s="201" customFormat="1" ht="15" customHeight="1">
      <c r="A9" s="1063" t="s">
        <v>1260</v>
      </c>
      <c r="B9" s="1064"/>
      <c r="C9" s="1071" t="s">
        <v>1448</v>
      </c>
    </row>
    <row r="10" spans="1:3" s="201" customFormat="1" ht="15" customHeight="1">
      <c r="A10" s="1065"/>
      <c r="B10" s="1066"/>
      <c r="C10" s="1072"/>
    </row>
    <row r="11" spans="1:3" ht="3.75" customHeight="1" thickBot="1">
      <c r="A11" s="1067"/>
      <c r="B11" s="1067"/>
    </row>
    <row r="12" spans="1:3" ht="20.100000000000001" customHeight="1">
      <c r="A12" s="1061" t="s">
        <v>1428</v>
      </c>
      <c r="B12" s="1062"/>
      <c r="C12" s="551">
        <f>SUM(C13:C20)</f>
        <v>35786460.104599997</v>
      </c>
    </row>
    <row r="13" spans="1:3" ht="20.100000000000001" customHeight="1">
      <c r="A13" s="557" t="s">
        <v>1417</v>
      </c>
      <c r="B13" s="550" t="s">
        <v>1261</v>
      </c>
      <c r="C13" s="552">
        <f>ANALITICO!D167</f>
        <v>225632.86543999999</v>
      </c>
    </row>
    <row r="14" spans="1:3" ht="20.100000000000001" customHeight="1">
      <c r="A14" s="557" t="s">
        <v>1420</v>
      </c>
      <c r="B14" s="550" t="s">
        <v>1262</v>
      </c>
      <c r="C14" s="552"/>
    </row>
    <row r="15" spans="1:3" ht="20.100000000000001" customHeight="1">
      <c r="A15" s="557" t="s">
        <v>1421</v>
      </c>
      <c r="B15" s="550" t="s">
        <v>1263</v>
      </c>
      <c r="C15" s="552">
        <f>ANALITICO!D1116+ANALITICO!D1229+ANALITICO!D1522+ANALITICO!D2085</f>
        <v>17011506.790319998</v>
      </c>
    </row>
    <row r="16" spans="1:3" ht="20.100000000000001" customHeight="1">
      <c r="A16" s="557" t="s">
        <v>1422</v>
      </c>
      <c r="B16" s="550" t="s">
        <v>1264</v>
      </c>
      <c r="C16" s="552"/>
    </row>
    <row r="17" spans="1:3" ht="20.100000000000001" customHeight="1">
      <c r="A17" s="557" t="s">
        <v>1423</v>
      </c>
      <c r="B17" s="550" t="s">
        <v>1265</v>
      </c>
      <c r="C17" s="552">
        <f>ANALITICO!D2159</f>
        <v>3446653.5444</v>
      </c>
    </row>
    <row r="18" spans="1:3" ht="20.100000000000001" customHeight="1">
      <c r="A18" s="557" t="s">
        <v>1424</v>
      </c>
      <c r="B18" s="550" t="s">
        <v>1266</v>
      </c>
      <c r="C18" s="552"/>
    </row>
    <row r="19" spans="1:3" ht="20.100000000000001" customHeight="1">
      <c r="A19" s="557" t="s">
        <v>1425</v>
      </c>
      <c r="B19" s="550" t="s">
        <v>1267</v>
      </c>
      <c r="C19" s="552">
        <f>ANALITICO!D347+ANALITICO!D1418+ANALITICO!D1792+ANALITICO!D2303</f>
        <v>11480011.893920001</v>
      </c>
    </row>
    <row r="20" spans="1:3" ht="20.100000000000001" customHeight="1">
      <c r="A20" s="557" t="s">
        <v>1426</v>
      </c>
      <c r="B20" s="550" t="s">
        <v>1268</v>
      </c>
      <c r="C20" s="552">
        <f>ANALITICO!D100+ANALITICO!D241+ANALITICO!D819+ANALITICO!D925+ANALITICO!D1176+ANALITICO!D1582+ANALITICO!D1703</f>
        <v>3622655.01052</v>
      </c>
    </row>
    <row r="21" spans="1:3" ht="20.100000000000001" customHeight="1">
      <c r="A21" s="1059" t="s">
        <v>1427</v>
      </c>
      <c r="B21" s="1060"/>
      <c r="C21" s="553">
        <f>SUM(C22:C28)</f>
        <v>47646637.51557</v>
      </c>
    </row>
    <row r="22" spans="1:3" ht="20.100000000000001" customHeight="1">
      <c r="A22" s="557" t="s">
        <v>1429</v>
      </c>
      <c r="B22" s="550" t="s">
        <v>1269</v>
      </c>
      <c r="C22" s="552">
        <f>ANALITICO!D691+ANALITICO!D998+ANALITICO!D1943</f>
        <v>7694955.0651700012</v>
      </c>
    </row>
    <row r="23" spans="1:3" ht="20.100000000000001" customHeight="1">
      <c r="A23" s="557" t="s">
        <v>1418</v>
      </c>
      <c r="B23" s="550" t="s">
        <v>1270</v>
      </c>
      <c r="C23" s="552">
        <f>ANALITICO!D18+ANALITICO!D1009+ANALITICO!D1081+ANALITICO!D1097+ANALITICO!D1930</f>
        <v>35316715.815504998</v>
      </c>
    </row>
    <row r="24" spans="1:3" ht="20.100000000000001" customHeight="1">
      <c r="A24" s="557" t="s">
        <v>1430</v>
      </c>
      <c r="B24" s="550" t="s">
        <v>1271</v>
      </c>
      <c r="C24" s="552">
        <f>ANALITICO!D1650</f>
        <v>301616.75024000002</v>
      </c>
    </row>
    <row r="25" spans="1:3" ht="20.100000000000001" customHeight="1">
      <c r="A25" s="557" t="s">
        <v>1431</v>
      </c>
      <c r="B25" s="550" t="s">
        <v>1272</v>
      </c>
      <c r="C25" s="552">
        <f>ANALITICO!D294+ANALITICO!D400</f>
        <v>702012.55047999998</v>
      </c>
    </row>
    <row r="26" spans="1:3" ht="20.100000000000001" customHeight="1">
      <c r="A26" s="557" t="s">
        <v>1432</v>
      </c>
      <c r="B26" s="550" t="s">
        <v>1273</v>
      </c>
      <c r="C26" s="552">
        <f>ANALITICO!D744</f>
        <v>1004202.40757</v>
      </c>
    </row>
    <row r="27" spans="1:3" ht="20.100000000000001" customHeight="1">
      <c r="A27" s="557" t="s">
        <v>1433</v>
      </c>
      <c r="B27" s="550" t="s">
        <v>1274</v>
      </c>
      <c r="C27" s="552">
        <f>ANALITICO!D520+ANALITICO!D872</f>
        <v>475569.91576</v>
      </c>
    </row>
    <row r="28" spans="1:3" ht="20.100000000000001" customHeight="1">
      <c r="A28" s="557" t="s">
        <v>1434</v>
      </c>
      <c r="B28" s="550" t="s">
        <v>1275</v>
      </c>
      <c r="C28" s="552">
        <f>ANALITICO!D573</f>
        <v>2151565.0108449999</v>
      </c>
    </row>
    <row r="29" spans="1:3" ht="20.100000000000001" customHeight="1">
      <c r="A29" s="1059" t="s">
        <v>1435</v>
      </c>
      <c r="B29" s="1060"/>
      <c r="C29" s="553">
        <f>SUM(C30:C38)</f>
        <v>273445.50023999996</v>
      </c>
    </row>
    <row r="30" spans="1:3" ht="27.6">
      <c r="A30" s="557" t="s">
        <v>1436</v>
      </c>
      <c r="B30" s="550" t="s">
        <v>1276</v>
      </c>
      <c r="C30" s="552"/>
    </row>
    <row r="31" spans="1:3" ht="20.100000000000001" customHeight="1">
      <c r="A31" s="557" t="s">
        <v>1437</v>
      </c>
      <c r="B31" s="550" t="s">
        <v>1277</v>
      </c>
      <c r="C31" s="552">
        <f>ANALITICO!D460</f>
        <v>273445.50023999996</v>
      </c>
    </row>
    <row r="32" spans="1:3" ht="20.100000000000001" customHeight="1">
      <c r="A32" s="557" t="s">
        <v>1419</v>
      </c>
      <c r="B32" s="550" t="s">
        <v>1278</v>
      </c>
      <c r="C32" s="552"/>
    </row>
    <row r="33" spans="1:3" ht="20.100000000000001" customHeight="1">
      <c r="A33" s="557" t="s">
        <v>1438</v>
      </c>
      <c r="B33" s="550" t="s">
        <v>1279</v>
      </c>
      <c r="C33" s="552"/>
    </row>
    <row r="34" spans="1:3" ht="20.100000000000001" customHeight="1">
      <c r="A34" s="557" t="s">
        <v>1439</v>
      </c>
      <c r="B34" s="550" t="s">
        <v>1280</v>
      </c>
      <c r="C34" s="552"/>
    </row>
    <row r="35" spans="1:3" ht="20.100000000000001" customHeight="1">
      <c r="A35" s="557" t="s">
        <v>1440</v>
      </c>
      <c r="B35" s="550" t="s">
        <v>1281</v>
      </c>
      <c r="C35" s="552"/>
    </row>
    <row r="36" spans="1:3" ht="20.100000000000001" customHeight="1">
      <c r="A36" s="557" t="s">
        <v>1441</v>
      </c>
      <c r="B36" s="550" t="s">
        <v>1282</v>
      </c>
      <c r="C36" s="552"/>
    </row>
    <row r="37" spans="1:3" ht="20.100000000000001" customHeight="1">
      <c r="A37" s="557" t="s">
        <v>1442</v>
      </c>
      <c r="B37" s="550" t="s">
        <v>1283</v>
      </c>
      <c r="C37" s="552"/>
    </row>
    <row r="38" spans="1:3" ht="20.100000000000001" customHeight="1">
      <c r="A38" s="557" t="s">
        <v>1443</v>
      </c>
      <c r="B38" s="550" t="s">
        <v>1284</v>
      </c>
      <c r="C38" s="552"/>
    </row>
    <row r="39" spans="1:3" ht="20.100000000000001" customHeight="1">
      <c r="A39" s="1059" t="s">
        <v>1444</v>
      </c>
      <c r="B39" s="1060"/>
      <c r="C39" s="553">
        <f>SUM(C40:C43)</f>
        <v>0</v>
      </c>
    </row>
    <row r="40" spans="1:3" ht="27.6">
      <c r="A40" s="557">
        <v>4.0999999999999996</v>
      </c>
      <c r="B40" s="550" t="s">
        <v>1285</v>
      </c>
      <c r="C40" s="552"/>
    </row>
    <row r="41" spans="1:3" ht="27.6">
      <c r="A41" s="557" t="s">
        <v>1445</v>
      </c>
      <c r="B41" s="550" t="s">
        <v>1286</v>
      </c>
      <c r="C41" s="552"/>
    </row>
    <row r="42" spans="1:3" ht="20.100000000000001" customHeight="1">
      <c r="A42" s="557" t="s">
        <v>1446</v>
      </c>
      <c r="B42" s="550" t="s">
        <v>1287</v>
      </c>
      <c r="C42" s="552"/>
    </row>
    <row r="43" spans="1:3" ht="20.100000000000001" customHeight="1" thickBot="1">
      <c r="A43" s="558" t="s">
        <v>1447</v>
      </c>
      <c r="B43" s="554" t="s">
        <v>1288</v>
      </c>
      <c r="C43" s="555"/>
    </row>
    <row r="44" spans="1:3" ht="20.100000000000001" customHeight="1" thickBot="1">
      <c r="A44" s="1057" t="s">
        <v>1289</v>
      </c>
      <c r="B44" s="1058"/>
      <c r="C44" s="556">
        <f>C12+C21+C29+C39</f>
        <v>83706543.120409995</v>
      </c>
    </row>
    <row r="45" spans="1:3">
      <c r="A45" s="210"/>
      <c r="C45" s="211"/>
    </row>
    <row r="46" spans="1:3">
      <c r="A46" s="212"/>
      <c r="C46" s="213"/>
    </row>
    <row r="47" spans="1:3">
      <c r="A47" s="210"/>
      <c r="C47" s="211"/>
    </row>
    <row r="48" spans="1:3">
      <c r="A48" s="212"/>
      <c r="C48" s="211"/>
    </row>
    <row r="49" spans="1:3">
      <c r="A49" s="212"/>
      <c r="C49" s="211"/>
    </row>
    <row r="50" spans="1:3">
      <c r="A50" s="212"/>
      <c r="C50" s="213"/>
    </row>
    <row r="51" spans="1:3">
      <c r="A51" s="212"/>
      <c r="C51" s="211"/>
    </row>
    <row r="52" spans="1:3">
      <c r="A52" s="210"/>
      <c r="C52" s="211"/>
    </row>
    <row r="53" spans="1:3">
      <c r="A53" s="210"/>
      <c r="C53" s="211"/>
    </row>
    <row r="54" spans="1:3">
      <c r="A54" s="212"/>
      <c r="C54" s="211"/>
    </row>
    <row r="55" spans="1:3">
      <c r="A55" s="210"/>
      <c r="C55" s="211"/>
    </row>
    <row r="56" spans="1:3">
      <c r="A56" s="212"/>
      <c r="C56" s="211"/>
    </row>
    <row r="57" spans="1:3">
      <c r="A57" s="210"/>
      <c r="C57" s="211"/>
    </row>
    <row r="58" spans="1:3">
      <c r="A58" s="212"/>
      <c r="C58" s="211"/>
    </row>
    <row r="59" spans="1:3">
      <c r="A59" s="210"/>
      <c r="C59" s="211"/>
    </row>
    <row r="60" spans="1:3">
      <c r="A60" s="212"/>
      <c r="C60" s="213"/>
    </row>
    <row r="61" spans="1:3">
      <c r="A61" s="212"/>
      <c r="C61" s="211"/>
    </row>
    <row r="62" spans="1:3">
      <c r="A62" s="210"/>
      <c r="C62" s="211"/>
    </row>
    <row r="63" spans="1:3">
      <c r="A63" s="212"/>
      <c r="C63" s="213"/>
    </row>
    <row r="64" spans="1:3">
      <c r="A64" s="212"/>
      <c r="C64" s="213"/>
    </row>
    <row r="65" spans="1:3">
      <c r="A65" s="212"/>
      <c r="C65" s="213"/>
    </row>
    <row r="66" spans="1:3">
      <c r="A66" s="212"/>
      <c r="C66" s="213"/>
    </row>
    <row r="67" spans="1:3">
      <c r="A67" s="212"/>
      <c r="C67" s="213"/>
    </row>
    <row r="68" spans="1:3">
      <c r="A68" s="212"/>
      <c r="C68" s="213"/>
    </row>
    <row r="69" spans="1:3">
      <c r="A69" s="212"/>
      <c r="C69" s="213"/>
    </row>
    <row r="70" spans="1:3">
      <c r="A70" s="212"/>
      <c r="C70" s="213"/>
    </row>
    <row r="71" spans="1:3">
      <c r="A71" s="210"/>
      <c r="C71" s="213"/>
    </row>
    <row r="72" spans="1:3">
      <c r="A72" s="212"/>
      <c r="C72" s="213"/>
    </row>
    <row r="73" spans="1:3">
      <c r="A73" s="212"/>
      <c r="C73" s="213"/>
    </row>
    <row r="74" spans="1:3">
      <c r="A74" s="212"/>
      <c r="C74" s="213"/>
    </row>
    <row r="75" spans="1:3">
      <c r="A75" s="212"/>
      <c r="C75" s="213"/>
    </row>
    <row r="76" spans="1:3">
      <c r="A76" s="212"/>
      <c r="C76" s="213"/>
    </row>
    <row r="77" spans="1:3">
      <c r="A77" s="212"/>
      <c r="C77" s="213"/>
    </row>
    <row r="78" spans="1:3">
      <c r="C78" s="213"/>
    </row>
    <row r="79" spans="1:3">
      <c r="A79" s="210"/>
      <c r="C79" s="211"/>
    </row>
    <row r="80" spans="1:3">
      <c r="A80" s="210"/>
      <c r="C80" s="211"/>
    </row>
    <row r="81" spans="1:3">
      <c r="A81" s="210"/>
      <c r="C81" s="214"/>
    </row>
    <row r="82" spans="1:3">
      <c r="A82" s="210"/>
      <c r="C82" s="211"/>
    </row>
    <row r="83" spans="1:3">
      <c r="A83" s="210"/>
      <c r="C83" s="211"/>
    </row>
    <row r="84" spans="1:3">
      <c r="A84" s="210"/>
      <c r="C84" s="211"/>
    </row>
    <row r="85" spans="1:3">
      <c r="A85" s="212"/>
      <c r="C85" s="211"/>
    </row>
    <row r="86" spans="1:3">
      <c r="A86" s="212"/>
      <c r="C86" s="211"/>
    </row>
    <row r="87" spans="1:3">
      <c r="A87" s="210"/>
      <c r="C87" s="211"/>
    </row>
    <row r="88" spans="1:3">
      <c r="A88" s="210"/>
      <c r="C88" s="211"/>
    </row>
    <row r="89" spans="1:3">
      <c r="A89" s="212"/>
      <c r="C89" s="213"/>
    </row>
    <row r="90" spans="1:3">
      <c r="A90" s="210"/>
      <c r="C90" s="211"/>
    </row>
    <row r="91" spans="1:3">
      <c r="A91" s="210"/>
      <c r="C91" s="211"/>
    </row>
    <row r="92" spans="1:3">
      <c r="A92" s="212"/>
      <c r="C92" s="211"/>
    </row>
    <row r="93" spans="1:3">
      <c r="A93" s="212"/>
      <c r="C93" s="213"/>
    </row>
    <row r="94" spans="1:3">
      <c r="A94" s="212"/>
      <c r="C94" s="213"/>
    </row>
    <row r="95" spans="1:3">
      <c r="A95" s="212"/>
      <c r="C95" s="211"/>
    </row>
    <row r="96" spans="1:3">
      <c r="A96" s="212"/>
      <c r="C96" s="211"/>
    </row>
    <row r="97" spans="1:3">
      <c r="A97" s="212"/>
      <c r="C97" s="213"/>
    </row>
    <row r="98" spans="1:3">
      <c r="A98" s="212"/>
      <c r="C98" s="213"/>
    </row>
    <row r="99" spans="1:3">
      <c r="A99" s="212"/>
      <c r="C99" s="213"/>
    </row>
    <row r="100" spans="1:3">
      <c r="A100" s="212"/>
      <c r="C100" s="213"/>
    </row>
    <row r="101" spans="1:3">
      <c r="A101" s="212"/>
      <c r="C101" s="213"/>
    </row>
    <row r="102" spans="1:3">
      <c r="A102" s="212"/>
      <c r="C102" s="213"/>
    </row>
    <row r="103" spans="1:3">
      <c r="A103" s="212"/>
      <c r="C103" s="213"/>
    </row>
    <row r="104" spans="1:3">
      <c r="A104" s="212"/>
      <c r="C104" s="213"/>
    </row>
    <row r="105" spans="1:3">
      <c r="A105" s="212"/>
      <c r="C105" s="213"/>
    </row>
    <row r="106" spans="1:3">
      <c r="A106" s="212"/>
      <c r="C106" s="213"/>
    </row>
    <row r="107" spans="1:3">
      <c r="A107" s="212"/>
      <c r="C107" s="213"/>
    </row>
    <row r="108" spans="1:3">
      <c r="A108" s="212"/>
      <c r="C108" s="213"/>
    </row>
    <row r="109" spans="1:3">
      <c r="A109" s="212"/>
      <c r="C109" s="213"/>
    </row>
    <row r="110" spans="1:3">
      <c r="A110" s="212"/>
      <c r="C110" s="213"/>
    </row>
    <row r="111" spans="1:3">
      <c r="A111" s="212"/>
      <c r="C111" s="213"/>
    </row>
    <row r="112" spans="1:3">
      <c r="A112" s="212"/>
      <c r="C112" s="213"/>
    </row>
    <row r="113" spans="1:3">
      <c r="A113" s="212"/>
      <c r="C113" s="213"/>
    </row>
    <row r="114" spans="1:3">
      <c r="A114" s="212"/>
      <c r="C114" s="213"/>
    </row>
    <row r="115" spans="1:3">
      <c r="A115" s="212"/>
      <c r="C115" s="213"/>
    </row>
    <row r="116" spans="1:3">
      <c r="A116" s="212"/>
      <c r="C116" s="213"/>
    </row>
    <row r="117" spans="1:3">
      <c r="A117" s="212"/>
      <c r="C117" s="213"/>
    </row>
    <row r="118" spans="1:3">
      <c r="A118" s="212"/>
      <c r="C118" s="213"/>
    </row>
    <row r="119" spans="1:3">
      <c r="A119" s="212"/>
      <c r="C119" s="213"/>
    </row>
    <row r="120" spans="1:3">
      <c r="A120" s="212"/>
      <c r="C120" s="213"/>
    </row>
    <row r="121" spans="1:3">
      <c r="A121" s="212"/>
      <c r="C121" s="213"/>
    </row>
    <row r="122" spans="1:3">
      <c r="A122" s="212"/>
      <c r="C122" s="213"/>
    </row>
    <row r="123" spans="1:3">
      <c r="A123" s="212"/>
      <c r="C123" s="213"/>
    </row>
    <row r="124" spans="1:3">
      <c r="A124" s="212"/>
      <c r="C124" s="213"/>
    </row>
    <row r="125" spans="1:3">
      <c r="A125" s="212"/>
    </row>
    <row r="126" spans="1:3">
      <c r="C126" s="211"/>
    </row>
    <row r="127" spans="1:3">
      <c r="A127" s="210"/>
      <c r="C127" s="211"/>
    </row>
    <row r="128" spans="1:3">
      <c r="A128" s="210"/>
      <c r="C128" s="211"/>
    </row>
    <row r="129" spans="1:3">
      <c r="A129" s="210"/>
      <c r="C129" s="211"/>
    </row>
    <row r="130" spans="1:3">
      <c r="A130" s="210"/>
      <c r="C130" s="211"/>
    </row>
    <row r="131" spans="1:3">
      <c r="A131" s="210"/>
      <c r="C131" s="211"/>
    </row>
    <row r="132" spans="1:3">
      <c r="A132" s="210"/>
      <c r="C132" s="211"/>
    </row>
    <row r="133" spans="1:3">
      <c r="A133" s="212"/>
      <c r="C133" s="213"/>
    </row>
    <row r="134" spans="1:3">
      <c r="A134" s="212"/>
      <c r="C134" s="213"/>
    </row>
    <row r="135" spans="1:3">
      <c r="A135" s="212"/>
      <c r="C135" s="213"/>
    </row>
    <row r="136" spans="1:3">
      <c r="A136" s="212"/>
      <c r="C136" s="213"/>
    </row>
    <row r="137" spans="1:3">
      <c r="A137" s="212"/>
      <c r="C137" s="213"/>
    </row>
    <row r="138" spans="1:3">
      <c r="A138" s="212"/>
      <c r="C138" s="211"/>
    </row>
    <row r="139" spans="1:3">
      <c r="A139" s="210"/>
      <c r="C139" s="211"/>
    </row>
    <row r="140" spans="1:3">
      <c r="A140" s="210"/>
      <c r="C140" s="211"/>
    </row>
    <row r="141" spans="1:3">
      <c r="A141" s="212"/>
      <c r="C141" s="213"/>
    </row>
    <row r="142" spans="1:3">
      <c r="A142" s="212"/>
      <c r="C142" s="211"/>
    </row>
    <row r="143" spans="1:3">
      <c r="A143" s="210"/>
      <c r="C143" s="211"/>
    </row>
    <row r="144" spans="1:3">
      <c r="A144" s="210"/>
      <c r="C144" s="211"/>
    </row>
    <row r="145" spans="1:3">
      <c r="A145" s="212"/>
      <c r="C145" s="211"/>
    </row>
    <row r="146" spans="1:3">
      <c r="A146" s="210"/>
      <c r="C146" s="211"/>
    </row>
    <row r="147" spans="1:3">
      <c r="A147" s="212"/>
      <c r="C147" s="211"/>
    </row>
    <row r="148" spans="1:3">
      <c r="A148" s="212"/>
      <c r="C148" s="213"/>
    </row>
    <row r="149" spans="1:3">
      <c r="A149" s="210"/>
      <c r="C149" s="211"/>
    </row>
    <row r="150" spans="1:3">
      <c r="A150" s="212"/>
      <c r="C150" s="211"/>
    </row>
    <row r="151" spans="1:3">
      <c r="A151" s="212"/>
      <c r="C151" s="213"/>
    </row>
    <row r="152" spans="1:3">
      <c r="A152" s="212"/>
      <c r="C152" s="213"/>
    </row>
    <row r="153" spans="1:3">
      <c r="A153" s="212"/>
      <c r="C153" s="213"/>
    </row>
    <row r="154" spans="1:3">
      <c r="A154" s="212"/>
      <c r="C154" s="213"/>
    </row>
    <row r="155" spans="1:3">
      <c r="A155" s="212"/>
      <c r="C155" s="213"/>
    </row>
    <row r="156" spans="1:3">
      <c r="A156" s="212"/>
      <c r="C156" s="213"/>
    </row>
    <row r="157" spans="1:3">
      <c r="A157" s="212"/>
      <c r="C157" s="213"/>
    </row>
    <row r="158" spans="1:3">
      <c r="A158" s="212"/>
      <c r="C158" s="213"/>
    </row>
    <row r="159" spans="1:3">
      <c r="A159" s="212"/>
      <c r="C159" s="213"/>
    </row>
    <row r="160" spans="1:3">
      <c r="A160" s="212"/>
      <c r="C160" s="213"/>
    </row>
    <row r="161" spans="1:3">
      <c r="A161" s="212"/>
      <c r="C161" s="213"/>
    </row>
    <row r="162" spans="1:3">
      <c r="A162" s="212"/>
      <c r="C162" s="213"/>
    </row>
    <row r="163" spans="1:3">
      <c r="A163" s="212"/>
      <c r="C163" s="213"/>
    </row>
    <row r="164" spans="1:3">
      <c r="A164" s="212"/>
      <c r="C164" s="213"/>
    </row>
    <row r="165" spans="1:3">
      <c r="A165" s="212"/>
      <c r="C165" s="213"/>
    </row>
    <row r="166" spans="1:3">
      <c r="C166" s="213"/>
    </row>
    <row r="167" spans="1:3">
      <c r="A167" s="210"/>
      <c r="C167" s="211"/>
    </row>
    <row r="168" spans="1:3">
      <c r="A168" s="210"/>
      <c r="C168" s="211"/>
    </row>
    <row r="169" spans="1:3">
      <c r="A169" s="210"/>
      <c r="C169" s="211"/>
    </row>
    <row r="170" spans="1:3">
      <c r="A170" s="210"/>
      <c r="C170" s="211"/>
    </row>
    <row r="171" spans="1:3">
      <c r="A171" s="212"/>
    </row>
    <row r="172" spans="1:3">
      <c r="C172" s="211"/>
    </row>
    <row r="173" spans="1:3">
      <c r="A173" s="210"/>
      <c r="C173" s="211"/>
    </row>
    <row r="174" spans="1:3">
      <c r="A174" s="210"/>
      <c r="C174" s="211"/>
    </row>
    <row r="175" spans="1:3">
      <c r="A175" s="210"/>
      <c r="C175" s="211"/>
    </row>
    <row r="176" spans="1:3">
      <c r="A176" s="210"/>
      <c r="C176" s="211"/>
    </row>
    <row r="177" spans="1:3">
      <c r="A177" s="212"/>
    </row>
    <row r="178" spans="1:3">
      <c r="C178" s="211"/>
    </row>
    <row r="179" spans="1:3">
      <c r="A179" s="210"/>
      <c r="C179" s="211"/>
    </row>
    <row r="180" spans="1:3">
      <c r="A180" s="210"/>
      <c r="C180" s="211"/>
    </row>
    <row r="181" spans="1:3">
      <c r="A181" s="210"/>
      <c r="C181" s="211"/>
    </row>
    <row r="182" spans="1:3">
      <c r="A182" s="210"/>
      <c r="C182" s="211"/>
    </row>
    <row r="183" spans="1:3">
      <c r="A183" s="212"/>
    </row>
    <row r="184" spans="1:3">
      <c r="C184" s="211"/>
    </row>
    <row r="185" spans="1:3">
      <c r="A185" s="210"/>
      <c r="C185" s="211"/>
    </row>
    <row r="186" spans="1:3">
      <c r="A186" s="210"/>
      <c r="C186" s="211"/>
    </row>
    <row r="187" spans="1:3">
      <c r="A187" s="210"/>
      <c r="C187" s="211"/>
    </row>
    <row r="188" spans="1:3">
      <c r="A188" s="210"/>
      <c r="C188" s="211"/>
    </row>
    <row r="189" spans="1:3">
      <c r="A189" s="212"/>
    </row>
    <row r="190" spans="1:3">
      <c r="C190" s="211"/>
    </row>
    <row r="191" spans="1:3">
      <c r="A191" s="210"/>
      <c r="C191" s="211"/>
    </row>
    <row r="192" spans="1:3">
      <c r="A192" s="210"/>
      <c r="C192" s="211"/>
    </row>
    <row r="193" spans="1:3">
      <c r="A193" s="210"/>
      <c r="C193" s="211"/>
    </row>
    <row r="194" spans="1:3">
      <c r="A194" s="210"/>
      <c r="C194" s="211"/>
    </row>
    <row r="195" spans="1:3">
      <c r="A195" s="212"/>
    </row>
    <row r="196" spans="1:3">
      <c r="C196" s="211"/>
    </row>
    <row r="197" spans="1:3">
      <c r="A197" s="210"/>
      <c r="C197" s="211"/>
    </row>
    <row r="198" spans="1:3">
      <c r="A198" s="210"/>
      <c r="C198" s="211"/>
    </row>
    <row r="199" spans="1:3">
      <c r="A199" s="210"/>
      <c r="C199" s="211"/>
    </row>
    <row r="200" spans="1:3">
      <c r="A200" s="210"/>
      <c r="C200" s="211"/>
    </row>
    <row r="201" spans="1:3">
      <c r="A201" s="212"/>
    </row>
    <row r="202" spans="1:3">
      <c r="C202" s="211"/>
    </row>
    <row r="203" spans="1:3">
      <c r="A203" s="210"/>
      <c r="C203" s="211"/>
    </row>
    <row r="204" spans="1:3">
      <c r="A204" s="210"/>
      <c r="C204" s="211"/>
    </row>
    <row r="205" spans="1:3">
      <c r="A205" s="210"/>
      <c r="C205" s="211"/>
    </row>
    <row r="206" spans="1:3">
      <c r="A206" s="210"/>
      <c r="C206" s="211"/>
    </row>
    <row r="207" spans="1:3">
      <c r="A207" s="212"/>
    </row>
    <row r="208" spans="1:3">
      <c r="C208" s="211"/>
    </row>
    <row r="209" spans="1:3">
      <c r="A209" s="210"/>
      <c r="C209" s="211"/>
    </row>
    <row r="210" spans="1:3">
      <c r="A210" s="210"/>
      <c r="C210" s="211"/>
    </row>
    <row r="211" spans="1:3">
      <c r="A211" s="210"/>
      <c r="C211" s="211"/>
    </row>
    <row r="212" spans="1:3">
      <c r="A212" s="210"/>
      <c r="C212" s="211"/>
    </row>
    <row r="213" spans="1:3">
      <c r="A213" s="212"/>
    </row>
    <row r="214" spans="1:3">
      <c r="C214" s="211"/>
    </row>
    <row r="215" spans="1:3">
      <c r="A215" s="210"/>
      <c r="C215" s="211"/>
    </row>
    <row r="216" spans="1:3">
      <c r="A216" s="210"/>
      <c r="C216" s="211"/>
    </row>
    <row r="217" spans="1:3">
      <c r="A217" s="210"/>
      <c r="C217" s="211"/>
    </row>
    <row r="218" spans="1:3">
      <c r="A218" s="210"/>
      <c r="C218" s="211"/>
    </row>
    <row r="219" spans="1:3">
      <c r="A219" s="210"/>
      <c r="C219" s="214"/>
    </row>
    <row r="220" spans="1:3">
      <c r="A220" s="210"/>
      <c r="C220" s="211"/>
    </row>
    <row r="221" spans="1:3">
      <c r="A221" s="212"/>
      <c r="C221" s="211"/>
    </row>
    <row r="222" spans="1:3">
      <c r="C222" s="211"/>
    </row>
    <row r="223" spans="1:3">
      <c r="A223" s="210"/>
      <c r="C223" s="211"/>
    </row>
    <row r="224" spans="1:3">
      <c r="A224" s="210"/>
      <c r="C224" s="211"/>
    </row>
    <row r="225" spans="1:3">
      <c r="A225" s="210"/>
      <c r="C225" s="211"/>
    </row>
    <row r="226" spans="1:3">
      <c r="A226" s="210"/>
      <c r="C226" s="211"/>
    </row>
    <row r="227" spans="1:3">
      <c r="A227" s="210"/>
      <c r="C227" s="211"/>
    </row>
    <row r="228" spans="1:3">
      <c r="A228" s="210"/>
      <c r="C228" s="211"/>
    </row>
    <row r="229" spans="1:3">
      <c r="A229" s="212"/>
      <c r="C229" s="213"/>
    </row>
    <row r="230" spans="1:3">
      <c r="A230" s="212"/>
      <c r="C230" s="213"/>
    </row>
    <row r="231" spans="1:3">
      <c r="A231" s="212"/>
      <c r="C231" s="213"/>
    </row>
    <row r="232" spans="1:3">
      <c r="A232" s="212"/>
      <c r="C232" s="213"/>
    </row>
    <row r="233" spans="1:3">
      <c r="A233" s="212"/>
      <c r="C233" s="213"/>
    </row>
    <row r="234" spans="1:3">
      <c r="A234" s="212"/>
      <c r="C234" s="213"/>
    </row>
    <row r="235" spans="1:3">
      <c r="A235" s="212"/>
      <c r="C235" s="213"/>
    </row>
    <row r="236" spans="1:3">
      <c r="A236" s="212"/>
      <c r="C236" s="213"/>
    </row>
    <row r="237" spans="1:3">
      <c r="A237" s="212"/>
      <c r="C237" s="213"/>
    </row>
    <row r="238" spans="1:3">
      <c r="A238" s="212"/>
      <c r="C238" s="213"/>
    </row>
    <row r="239" spans="1:3">
      <c r="A239" s="212"/>
      <c r="C239" s="211"/>
    </row>
    <row r="240" spans="1:3">
      <c r="A240" s="212"/>
      <c r="C240" s="213"/>
    </row>
    <row r="241" spans="1:3">
      <c r="A241" s="212"/>
      <c r="C241" s="213"/>
    </row>
    <row r="242" spans="1:3">
      <c r="A242" s="210"/>
      <c r="C242" s="211"/>
    </row>
    <row r="243" spans="1:3">
      <c r="A243" s="212"/>
      <c r="C243" s="213"/>
    </row>
    <row r="244" spans="1:3">
      <c r="A244" s="212"/>
      <c r="C244" s="213"/>
    </row>
    <row r="245" spans="1:3">
      <c r="A245" s="212"/>
      <c r="C245" s="213"/>
    </row>
    <row r="246" spans="1:3">
      <c r="A246" s="212"/>
      <c r="C246" s="213"/>
    </row>
    <row r="247" spans="1:3">
      <c r="A247" s="212"/>
      <c r="C247" s="213"/>
    </row>
    <row r="248" spans="1:3">
      <c r="A248" s="212"/>
      <c r="C248" s="213"/>
    </row>
    <row r="249" spans="1:3">
      <c r="A249" s="212"/>
      <c r="C249" s="213"/>
    </row>
    <row r="250" spans="1:3">
      <c r="A250" s="212"/>
      <c r="C250" s="213"/>
    </row>
    <row r="251" spans="1:3">
      <c r="A251" s="212"/>
      <c r="C251" s="211"/>
    </row>
    <row r="252" spans="1:3">
      <c r="A252" s="212"/>
      <c r="C252" s="211"/>
    </row>
    <row r="253" spans="1:3">
      <c r="A253" s="212"/>
      <c r="C253" s="213"/>
    </row>
    <row r="254" spans="1:3">
      <c r="A254" s="212"/>
      <c r="C254" s="213"/>
    </row>
    <row r="255" spans="1:3">
      <c r="A255" s="212"/>
      <c r="C255" s="211"/>
    </row>
    <row r="256" spans="1:3">
      <c r="A256" s="212"/>
      <c r="C256" s="213"/>
    </row>
    <row r="257" spans="1:3">
      <c r="A257" s="212"/>
      <c r="C257" s="213"/>
    </row>
    <row r="258" spans="1:3">
      <c r="A258" s="212"/>
      <c r="C258" s="213"/>
    </row>
    <row r="259" spans="1:3">
      <c r="A259" s="212"/>
      <c r="C259" s="213"/>
    </row>
    <row r="260" spans="1:3">
      <c r="A260" s="210"/>
      <c r="C260" s="211"/>
    </row>
    <row r="261" spans="1:3">
      <c r="A261" s="210"/>
      <c r="C261" s="211"/>
    </row>
    <row r="262" spans="1:3">
      <c r="A262" s="212"/>
      <c r="C262" s="213"/>
    </row>
    <row r="263" spans="1:3">
      <c r="A263" s="212"/>
      <c r="C263" s="213"/>
    </row>
    <row r="264" spans="1:3">
      <c r="A264" s="210"/>
      <c r="C264" s="211"/>
    </row>
    <row r="265" spans="1:3">
      <c r="A265" s="212"/>
      <c r="C265" s="213"/>
    </row>
    <row r="266" spans="1:3">
      <c r="A266" s="212"/>
      <c r="C266" s="213"/>
    </row>
    <row r="267" spans="1:3">
      <c r="A267" s="212"/>
      <c r="C267" s="213"/>
    </row>
    <row r="268" spans="1:3">
      <c r="A268" s="212"/>
      <c r="C268" s="213"/>
    </row>
    <row r="269" spans="1:3">
      <c r="A269" s="210"/>
      <c r="C269" s="211"/>
    </row>
    <row r="270" spans="1:3">
      <c r="A270" s="210"/>
      <c r="C270" s="211"/>
    </row>
    <row r="271" spans="1:3">
      <c r="A271" s="212"/>
      <c r="C271" s="213"/>
    </row>
    <row r="272" spans="1:3">
      <c r="A272" s="212"/>
      <c r="C272" s="213"/>
    </row>
    <row r="273" spans="1:3">
      <c r="A273" s="212"/>
      <c r="C273" s="213"/>
    </row>
    <row r="274" spans="1:3">
      <c r="A274" s="212"/>
      <c r="C274" s="213"/>
    </row>
    <row r="275" spans="1:3">
      <c r="A275" s="212"/>
      <c r="C275" s="213"/>
    </row>
    <row r="276" spans="1:3">
      <c r="A276" s="212"/>
      <c r="C276" s="213"/>
    </row>
    <row r="277" spans="1:3">
      <c r="A277" s="212"/>
      <c r="C277" s="211"/>
    </row>
    <row r="278" spans="1:3">
      <c r="A278" s="212"/>
      <c r="C278" s="213"/>
    </row>
    <row r="279" spans="1:3">
      <c r="A279" s="212"/>
      <c r="C279" s="213"/>
    </row>
    <row r="280" spans="1:3">
      <c r="A280" s="212"/>
      <c r="C280" s="213"/>
    </row>
    <row r="281" spans="1:3">
      <c r="A281" s="212"/>
      <c r="C281" s="213"/>
    </row>
    <row r="282" spans="1:3">
      <c r="A282" s="212"/>
      <c r="C282" s="213"/>
    </row>
    <row r="283" spans="1:3">
      <c r="A283" s="212"/>
      <c r="C283" s="213"/>
    </row>
    <row r="284" spans="1:3">
      <c r="A284" s="212"/>
      <c r="C284" s="213"/>
    </row>
    <row r="285" spans="1:3">
      <c r="A285" s="212"/>
      <c r="C285" s="213"/>
    </row>
    <row r="286" spans="1:3">
      <c r="A286" s="210"/>
      <c r="C286" s="211"/>
    </row>
    <row r="287" spans="1:3">
      <c r="A287" s="212"/>
      <c r="C287" s="213"/>
    </row>
    <row r="288" spans="1:3">
      <c r="A288" s="212"/>
      <c r="C288" s="213"/>
    </row>
    <row r="289" spans="1:3">
      <c r="A289" s="212"/>
      <c r="C289" s="213"/>
    </row>
    <row r="290" spans="1:3">
      <c r="A290" s="212"/>
      <c r="C290" s="213"/>
    </row>
    <row r="291" spans="1:3">
      <c r="A291" s="212"/>
      <c r="C291" s="213"/>
    </row>
    <row r="292" spans="1:3">
      <c r="A292" s="212"/>
    </row>
    <row r="293" spans="1:3">
      <c r="A293" s="212"/>
      <c r="C293" s="211"/>
    </row>
    <row r="294" spans="1:3">
      <c r="A294" s="212"/>
      <c r="C294" s="211"/>
    </row>
    <row r="295" spans="1:3">
      <c r="A295" s="212"/>
      <c r="C295" s="211"/>
    </row>
    <row r="296" spans="1:3">
      <c r="A296" s="212"/>
      <c r="C296" s="211"/>
    </row>
    <row r="297" spans="1:3">
      <c r="A297" s="212"/>
      <c r="C297" s="213"/>
    </row>
    <row r="298" spans="1:3">
      <c r="A298" s="212"/>
      <c r="C298" s="211"/>
    </row>
    <row r="299" spans="1:3">
      <c r="A299" s="212"/>
      <c r="C299" s="213"/>
    </row>
    <row r="300" spans="1:3">
      <c r="A300" s="212"/>
      <c r="C300" s="213"/>
    </row>
    <row r="301" spans="1:3">
      <c r="A301" s="212"/>
      <c r="C301" s="211"/>
    </row>
    <row r="302" spans="1:3">
      <c r="A302" s="212"/>
      <c r="C302" s="213"/>
    </row>
    <row r="303" spans="1:3">
      <c r="A303" s="212"/>
      <c r="C303" s="211"/>
    </row>
    <row r="304" spans="1:3">
      <c r="A304" s="212"/>
      <c r="C304" s="213"/>
    </row>
    <row r="305" spans="1:3">
      <c r="C305" s="211"/>
    </row>
    <row r="306" spans="1:3">
      <c r="A306" s="210"/>
      <c r="C306" s="211"/>
    </row>
    <row r="307" spans="1:3">
      <c r="A307" s="210"/>
      <c r="C307" s="211"/>
    </row>
    <row r="308" spans="1:3">
      <c r="A308" s="210"/>
      <c r="C308" s="211"/>
    </row>
    <row r="309" spans="1:3">
      <c r="A309" s="210"/>
      <c r="C309" s="211"/>
    </row>
    <row r="310" spans="1:3">
      <c r="A310" s="212"/>
      <c r="C310" s="211"/>
    </row>
    <row r="311" spans="1:3">
      <c r="A311" s="210"/>
      <c r="C311" s="211"/>
    </row>
    <row r="312" spans="1:3">
      <c r="A312" s="212"/>
      <c r="C312" s="211"/>
    </row>
    <row r="313" spans="1:3">
      <c r="A313" s="212"/>
      <c r="C313" s="213"/>
    </row>
    <row r="314" spans="1:3">
      <c r="A314" s="210"/>
      <c r="C314" s="211"/>
    </row>
    <row r="315" spans="1:3">
      <c r="A315" s="212"/>
      <c r="C315" s="213"/>
    </row>
    <row r="316" spans="1:3">
      <c r="A316" s="210"/>
      <c r="C316" s="211"/>
    </row>
    <row r="317" spans="1:3">
      <c r="A317" s="212"/>
      <c r="C317" s="213"/>
    </row>
    <row r="318" spans="1:3">
      <c r="A318" s="210"/>
      <c r="C318" s="211"/>
    </row>
    <row r="319" spans="1:3">
      <c r="A319" s="212"/>
      <c r="C319" s="211"/>
    </row>
    <row r="320" spans="1:3">
      <c r="A320" s="210"/>
      <c r="C320" s="211"/>
    </row>
    <row r="321" spans="1:3">
      <c r="A321" s="212"/>
      <c r="C321" s="211"/>
    </row>
    <row r="322" spans="1:3">
      <c r="A322" s="212"/>
      <c r="C322" s="213"/>
    </row>
    <row r="323" spans="1:3">
      <c r="A323" s="210"/>
      <c r="C323" s="211"/>
    </row>
    <row r="324" spans="1:3">
      <c r="A324" s="212"/>
      <c r="C324" s="213"/>
    </row>
    <row r="325" spans="1:3">
      <c r="A325" s="210"/>
      <c r="C325" s="211"/>
    </row>
    <row r="326" spans="1:3">
      <c r="A326" s="212"/>
      <c r="C326" s="213"/>
    </row>
    <row r="327" spans="1:3">
      <c r="A327" s="210"/>
      <c r="C327" s="211"/>
    </row>
    <row r="328" spans="1:3">
      <c r="A328" s="212"/>
      <c r="C328" s="211"/>
    </row>
    <row r="329" spans="1:3">
      <c r="A329" s="210"/>
      <c r="C329" s="211"/>
    </row>
    <row r="330" spans="1:3">
      <c r="A330" s="212"/>
    </row>
    <row r="331" spans="1:3">
      <c r="A331" s="212"/>
      <c r="C331" s="211"/>
    </row>
    <row r="332" spans="1:3">
      <c r="A332" s="210"/>
      <c r="C332" s="211"/>
    </row>
    <row r="333" spans="1:3">
      <c r="A333" s="212"/>
      <c r="C333" s="211"/>
    </row>
    <row r="334" spans="1:3">
      <c r="A334" s="210"/>
      <c r="C334" s="211"/>
    </row>
    <row r="335" spans="1:3">
      <c r="A335" s="212"/>
      <c r="C335" s="211"/>
    </row>
    <row r="336" spans="1:3">
      <c r="A336" s="210"/>
      <c r="C336" s="211"/>
    </row>
    <row r="337" spans="1:3">
      <c r="A337" s="212"/>
      <c r="C337" s="213"/>
    </row>
    <row r="338" spans="1:3">
      <c r="A338" s="210"/>
      <c r="C338" s="211"/>
    </row>
    <row r="339" spans="1:3">
      <c r="A339" s="212"/>
      <c r="C339" s="213"/>
    </row>
    <row r="340" spans="1:3">
      <c r="A340" s="210"/>
      <c r="C340" s="211"/>
    </row>
    <row r="341" spans="1:3">
      <c r="A341" s="212"/>
      <c r="C341" s="213"/>
    </row>
    <row r="342" spans="1:3">
      <c r="A342" s="210"/>
      <c r="C342" s="211"/>
    </row>
    <row r="343" spans="1:3">
      <c r="A343" s="210"/>
      <c r="C343" s="211"/>
    </row>
    <row r="344" spans="1:3">
      <c r="A344" s="212"/>
      <c r="C344" s="211"/>
    </row>
    <row r="345" spans="1:3">
      <c r="C345" s="213"/>
    </row>
    <row r="346" spans="1:3">
      <c r="A346" s="210"/>
      <c r="C346" s="211"/>
    </row>
    <row r="347" spans="1:3">
      <c r="A347" s="210"/>
      <c r="C347" s="211"/>
    </row>
    <row r="348" spans="1:3">
      <c r="A348" s="210"/>
      <c r="C348" s="211"/>
    </row>
    <row r="349" spans="1:3">
      <c r="A349" s="210"/>
      <c r="C349" s="211"/>
    </row>
    <row r="350" spans="1:3">
      <c r="A350" s="210"/>
      <c r="C350" s="211"/>
    </row>
    <row r="351" spans="1:3">
      <c r="A351" s="210"/>
      <c r="C351" s="211"/>
    </row>
    <row r="352" spans="1:3">
      <c r="A352" s="212"/>
      <c r="C352" s="211"/>
    </row>
    <row r="353" spans="1:3">
      <c r="A353" s="210"/>
      <c r="C353" s="211"/>
    </row>
    <row r="354" spans="1:3">
      <c r="A354" s="212"/>
      <c r="C354" s="213"/>
    </row>
    <row r="355" spans="1:3">
      <c r="A355" s="210"/>
      <c r="C355" s="211"/>
    </row>
    <row r="356" spans="1:3">
      <c r="A356" s="212"/>
      <c r="C356" s="213"/>
    </row>
    <row r="357" spans="1:3">
      <c r="A357" s="210"/>
      <c r="C357" s="211"/>
    </row>
    <row r="358" spans="1:3">
      <c r="A358" s="212"/>
      <c r="C358" s="213"/>
    </row>
    <row r="359" spans="1:3">
      <c r="A359" s="210"/>
      <c r="C359" s="211"/>
    </row>
    <row r="360" spans="1:3">
      <c r="A360" s="212"/>
      <c r="C360" s="213"/>
    </row>
    <row r="361" spans="1:3">
      <c r="A361" s="210"/>
      <c r="C361" s="211"/>
    </row>
    <row r="362" spans="1:3">
      <c r="A362" s="212"/>
      <c r="C362" s="211"/>
    </row>
    <row r="363" spans="1:3">
      <c r="A363" s="210"/>
      <c r="C363" s="211"/>
    </row>
    <row r="364" spans="1:3">
      <c r="A364" s="212"/>
      <c r="C364" s="211"/>
    </row>
    <row r="365" spans="1:3">
      <c r="A365" s="212"/>
      <c r="C365" s="213"/>
    </row>
    <row r="366" spans="1:3">
      <c r="A366" s="212"/>
      <c r="C366" s="211"/>
    </row>
    <row r="367" spans="1:3">
      <c r="A367" s="210"/>
      <c r="C367" s="211"/>
    </row>
    <row r="368" spans="1:3">
      <c r="A368" s="210"/>
      <c r="C368" s="211"/>
    </row>
    <row r="369" spans="1:3">
      <c r="A369" s="212"/>
      <c r="C369" s="213"/>
    </row>
    <row r="370" spans="1:3">
      <c r="A370" s="210"/>
      <c r="C370" s="211"/>
    </row>
    <row r="371" spans="1:3">
      <c r="A371" s="212"/>
      <c r="C371" s="213"/>
    </row>
    <row r="372" spans="1:3">
      <c r="A372" s="210"/>
      <c r="C372" s="211"/>
    </row>
    <row r="373" spans="1:3">
      <c r="A373" s="212"/>
      <c r="C373" s="213"/>
    </row>
    <row r="374" spans="1:3">
      <c r="A374" s="212"/>
      <c r="C374" s="211"/>
    </row>
    <row r="375" spans="1:3">
      <c r="A375" s="212"/>
      <c r="C375" s="213"/>
    </row>
    <row r="376" spans="1:3">
      <c r="A376" s="210"/>
      <c r="C376" s="211"/>
    </row>
    <row r="377" spans="1:3">
      <c r="A377" s="210"/>
      <c r="C377" s="211"/>
    </row>
    <row r="378" spans="1:3">
      <c r="A378" s="212"/>
      <c r="C378" s="213"/>
    </row>
    <row r="379" spans="1:3">
      <c r="A379" s="210"/>
      <c r="C379" s="211"/>
    </row>
    <row r="380" spans="1:3">
      <c r="A380" s="212"/>
    </row>
    <row r="381" spans="1:3">
      <c r="A381" s="210"/>
      <c r="C381" s="211"/>
    </row>
    <row r="382" spans="1:3">
      <c r="A382" s="212"/>
      <c r="C382" s="211"/>
    </row>
    <row r="383" spans="1:3">
      <c r="A383" s="210"/>
      <c r="C383" s="211"/>
    </row>
    <row r="384" spans="1:3">
      <c r="A384" s="212"/>
      <c r="C384" s="211"/>
    </row>
    <row r="385" spans="1:3">
      <c r="A385" s="210"/>
      <c r="C385" s="211"/>
    </row>
    <row r="386" spans="1:3">
      <c r="A386" s="212"/>
    </row>
    <row r="387" spans="1:3">
      <c r="A387" s="210"/>
      <c r="C387" s="211"/>
    </row>
    <row r="388" spans="1:3">
      <c r="A388" s="212"/>
      <c r="C388" s="211"/>
    </row>
    <row r="389" spans="1:3">
      <c r="A389" s="210"/>
      <c r="C389" s="211"/>
    </row>
    <row r="390" spans="1:3">
      <c r="A390" s="212"/>
      <c r="C390" s="211"/>
    </row>
    <row r="391" spans="1:3">
      <c r="A391" s="210"/>
      <c r="C391" s="211"/>
    </row>
    <row r="392" spans="1:3">
      <c r="A392" s="212"/>
    </row>
    <row r="393" spans="1:3">
      <c r="A393" s="212"/>
      <c r="C393" s="211"/>
    </row>
    <row r="394" spans="1:3">
      <c r="A394" s="212"/>
      <c r="C394" s="211"/>
    </row>
    <row r="395" spans="1:3">
      <c r="C395" s="211"/>
    </row>
    <row r="396" spans="1:3">
      <c r="A396" s="210"/>
      <c r="C396" s="211"/>
    </row>
    <row r="397" spans="1:3">
      <c r="A397" s="210"/>
      <c r="C397" s="211"/>
    </row>
    <row r="398" spans="1:3">
      <c r="A398" s="210"/>
      <c r="C398" s="211"/>
    </row>
    <row r="399" spans="1:3">
      <c r="A399" s="210"/>
      <c r="C399" s="211"/>
    </row>
    <row r="400" spans="1:3">
      <c r="A400" s="212"/>
      <c r="C400" s="213"/>
    </row>
    <row r="401" spans="1:3">
      <c r="C401" s="213"/>
    </row>
    <row r="402" spans="1:3">
      <c r="A402" s="210"/>
      <c r="C402" s="211"/>
    </row>
    <row r="403" spans="1:3">
      <c r="A403" s="210"/>
      <c r="C403" s="211"/>
    </row>
    <row r="404" spans="1:3">
      <c r="A404" s="210"/>
      <c r="C404" s="211"/>
    </row>
    <row r="405" spans="1:3">
      <c r="A405" s="210"/>
      <c r="C405" s="211"/>
    </row>
    <row r="406" spans="1:3">
      <c r="A406" s="212"/>
      <c r="C406" s="213"/>
    </row>
    <row r="407" spans="1:3">
      <c r="C407" s="213"/>
    </row>
    <row r="408" spans="1:3">
      <c r="A408" s="210"/>
      <c r="C408" s="211"/>
    </row>
    <row r="409" spans="1:3">
      <c r="A409" s="210"/>
      <c r="C409" s="211"/>
    </row>
    <row r="410" spans="1:3">
      <c r="A410" s="210"/>
      <c r="C410" s="211"/>
    </row>
    <row r="411" spans="1:3">
      <c r="A411" s="210"/>
      <c r="C411" s="211"/>
    </row>
    <row r="412" spans="1:3">
      <c r="A412" s="210"/>
      <c r="C412" s="211"/>
    </row>
    <row r="413" spans="1:3">
      <c r="A413" s="210"/>
      <c r="C413" s="211"/>
    </row>
    <row r="414" spans="1:3">
      <c r="A414" s="212"/>
      <c r="C414" s="213"/>
    </row>
    <row r="415" spans="1:3">
      <c r="A415" s="212"/>
      <c r="C415" s="213"/>
    </row>
    <row r="416" spans="1:3">
      <c r="A416" s="212"/>
      <c r="C416" s="211"/>
    </row>
    <row r="417" spans="1:3">
      <c r="A417" s="212"/>
      <c r="C417" s="211"/>
    </row>
    <row r="418" spans="1:3">
      <c r="A418" s="212"/>
      <c r="C418" s="213"/>
    </row>
    <row r="419" spans="1:3">
      <c r="A419" s="212"/>
      <c r="C419" s="213"/>
    </row>
    <row r="420" spans="1:3">
      <c r="A420" s="210"/>
      <c r="C420" s="211"/>
    </row>
    <row r="421" spans="1:3">
      <c r="A421" s="212"/>
      <c r="C421" s="213"/>
    </row>
    <row r="422" spans="1:3">
      <c r="A422" s="212"/>
      <c r="C422" s="213"/>
    </row>
    <row r="423" spans="1:3">
      <c r="A423" s="212"/>
      <c r="C423" s="213"/>
    </row>
    <row r="424" spans="1:3">
      <c r="A424" s="210"/>
      <c r="C424" s="211"/>
    </row>
    <row r="425" spans="1:3">
      <c r="A425" s="212"/>
      <c r="C425" s="213"/>
    </row>
    <row r="426" spans="1:3">
      <c r="A426" s="212"/>
      <c r="C426" s="213"/>
    </row>
    <row r="427" spans="1:3">
      <c r="A427" s="212"/>
      <c r="C427" s="211"/>
    </row>
    <row r="428" spans="1:3">
      <c r="A428" s="212"/>
      <c r="C428" s="213"/>
    </row>
    <row r="429" spans="1:3">
      <c r="A429" s="212"/>
      <c r="C429" s="213"/>
    </row>
    <row r="430" spans="1:3">
      <c r="A430" s="212"/>
      <c r="C430" s="211"/>
    </row>
    <row r="431" spans="1:3">
      <c r="A431" s="210"/>
      <c r="C431" s="211"/>
    </row>
    <row r="432" spans="1:3">
      <c r="A432" s="210"/>
      <c r="C432" s="211"/>
    </row>
    <row r="433" spans="1:3">
      <c r="A433" s="212"/>
    </row>
    <row r="434" spans="1:3">
      <c r="A434" s="212"/>
      <c r="C434" s="211"/>
    </row>
    <row r="435" spans="1:3">
      <c r="A435" s="212"/>
      <c r="C435" s="211"/>
    </row>
    <row r="436" spans="1:3">
      <c r="A436" s="212"/>
      <c r="C436" s="211"/>
    </row>
    <row r="437" spans="1:3">
      <c r="A437" s="212"/>
      <c r="C437" s="211"/>
    </row>
    <row r="438" spans="1:3">
      <c r="A438" s="212"/>
      <c r="C438" s="211"/>
    </row>
    <row r="439" spans="1:3">
      <c r="A439" s="210"/>
      <c r="C439" s="211"/>
    </row>
    <row r="440" spans="1:3">
      <c r="A440" s="212"/>
      <c r="C440" s="213"/>
    </row>
    <row r="441" spans="1:3">
      <c r="A441" s="212"/>
      <c r="C441" s="211"/>
    </row>
    <row r="442" spans="1:3">
      <c r="A442" s="210"/>
      <c r="C442" s="211"/>
    </row>
    <row r="443" spans="1:3">
      <c r="A443" s="212"/>
      <c r="C443" s="213"/>
    </row>
    <row r="444" spans="1:3">
      <c r="A444" s="212"/>
      <c r="C444" s="213"/>
    </row>
    <row r="445" spans="1:3">
      <c r="A445" s="210"/>
      <c r="C445" s="211"/>
    </row>
    <row r="446" spans="1:3">
      <c r="A446" s="210"/>
      <c r="C446" s="211"/>
    </row>
    <row r="447" spans="1:3">
      <c r="A447" s="212"/>
      <c r="C447" s="213"/>
    </row>
    <row r="448" spans="1:3">
      <c r="C448" s="213"/>
    </row>
    <row r="449" spans="1:3">
      <c r="A449" s="210"/>
      <c r="C449" s="211"/>
    </row>
    <row r="450" spans="1:3">
      <c r="A450" s="210"/>
      <c r="C450" s="211"/>
    </row>
    <row r="451" spans="1:3">
      <c r="A451" s="210"/>
      <c r="C451" s="211"/>
    </row>
    <row r="452" spans="1:3">
      <c r="A452" s="210"/>
      <c r="C452" s="211"/>
    </row>
    <row r="453" spans="1:3">
      <c r="A453" s="210"/>
      <c r="C453" s="211"/>
    </row>
    <row r="454" spans="1:3">
      <c r="A454" s="210"/>
      <c r="C454" s="211"/>
    </row>
    <row r="455" spans="1:3">
      <c r="A455" s="212"/>
      <c r="C455" s="213"/>
    </row>
    <row r="456" spans="1:3">
      <c r="A456" s="210"/>
      <c r="C456" s="211"/>
    </row>
    <row r="457" spans="1:3">
      <c r="A457" s="212"/>
      <c r="C457" s="213"/>
    </row>
    <row r="458" spans="1:3">
      <c r="A458" s="212"/>
      <c r="C458" s="211"/>
    </row>
    <row r="459" spans="1:3">
      <c r="A459" s="212"/>
      <c r="C459" s="211"/>
    </row>
    <row r="460" spans="1:3">
      <c r="A460" s="210"/>
      <c r="C460" s="211"/>
    </row>
    <row r="461" spans="1:3">
      <c r="A461" s="212"/>
      <c r="C461" s="213"/>
    </row>
    <row r="462" spans="1:3">
      <c r="A462" s="212"/>
      <c r="C462" s="213"/>
    </row>
    <row r="463" spans="1:3">
      <c r="A463" s="212"/>
      <c r="C463" s="213"/>
    </row>
    <row r="464" spans="1:3">
      <c r="A464" s="212"/>
      <c r="C464" s="213"/>
    </row>
    <row r="465" spans="1:3">
      <c r="A465" s="212"/>
      <c r="C465" s="211"/>
    </row>
    <row r="466" spans="1:3">
      <c r="A466" s="210"/>
      <c r="C466" s="211"/>
    </row>
    <row r="467" spans="1:3">
      <c r="A467" s="212"/>
      <c r="C467" s="213"/>
    </row>
    <row r="468" spans="1:3">
      <c r="A468" s="212"/>
      <c r="C468" s="211"/>
    </row>
    <row r="469" spans="1:3">
      <c r="A469" s="210"/>
      <c r="C469" s="211"/>
    </row>
    <row r="470" spans="1:3">
      <c r="A470" s="212"/>
      <c r="C470" s="213"/>
    </row>
    <row r="471" spans="1:3">
      <c r="A471" s="212"/>
      <c r="C471" s="211"/>
    </row>
    <row r="472" spans="1:3">
      <c r="A472" s="212"/>
      <c r="C472" s="213"/>
    </row>
    <row r="473" spans="1:3">
      <c r="A473" s="210"/>
      <c r="C473" s="211"/>
    </row>
    <row r="474" spans="1:3">
      <c r="A474" s="210"/>
      <c r="C474" s="211"/>
    </row>
    <row r="475" spans="1:3">
      <c r="A475" s="212"/>
      <c r="C475" s="211"/>
    </row>
    <row r="476" spans="1:3">
      <c r="A476" s="212"/>
      <c r="C476" s="213"/>
    </row>
    <row r="477" spans="1:3">
      <c r="A477" s="212"/>
      <c r="C477" s="213"/>
    </row>
    <row r="478" spans="1:3">
      <c r="A478" s="212"/>
      <c r="C478" s="211"/>
    </row>
    <row r="479" spans="1:3">
      <c r="A479" s="212"/>
      <c r="C479" s="213"/>
    </row>
    <row r="480" spans="1:3">
      <c r="A480" s="210"/>
      <c r="C480" s="211"/>
    </row>
    <row r="481" spans="1:3">
      <c r="A481" s="212"/>
      <c r="C481" s="213"/>
    </row>
    <row r="482" spans="1:3">
      <c r="A482" s="212"/>
      <c r="C482" s="213"/>
    </row>
    <row r="483" spans="1:3">
      <c r="A483" s="210"/>
      <c r="C483" s="211"/>
    </row>
    <row r="484" spans="1:3">
      <c r="A484" s="212"/>
      <c r="C484" s="211"/>
    </row>
    <row r="485" spans="1:3">
      <c r="A485" s="212"/>
      <c r="C485" s="211"/>
    </row>
    <row r="486" spans="1:3">
      <c r="A486" s="210"/>
      <c r="C486" s="211"/>
    </row>
    <row r="487" spans="1:3">
      <c r="A487" s="212"/>
      <c r="C487" s="213"/>
    </row>
    <row r="488" spans="1:3">
      <c r="A488" s="212"/>
      <c r="C488" s="213"/>
    </row>
    <row r="489" spans="1:3">
      <c r="A489" s="212"/>
      <c r="C489" s="213"/>
    </row>
    <row r="490" spans="1:3">
      <c r="A490" s="210"/>
      <c r="C490" s="211"/>
    </row>
    <row r="491" spans="1:3">
      <c r="A491" s="212"/>
      <c r="C491" s="213"/>
    </row>
    <row r="492" spans="1:3">
      <c r="A492" s="212"/>
      <c r="C492" s="211"/>
    </row>
    <row r="493" spans="1:3">
      <c r="A493" s="210"/>
      <c r="C493" s="211"/>
    </row>
    <row r="494" spans="1:3">
      <c r="A494" s="212"/>
      <c r="C494" s="211"/>
    </row>
    <row r="495" spans="1:3">
      <c r="A495" s="210"/>
      <c r="C495" s="211"/>
    </row>
    <row r="496" spans="1:3">
      <c r="A496" s="212"/>
      <c r="C496" s="213"/>
    </row>
    <row r="497" spans="1:3">
      <c r="A497" s="212"/>
      <c r="C497" s="213"/>
    </row>
    <row r="498" spans="1:3">
      <c r="A498" s="212"/>
      <c r="C498" s="213"/>
    </row>
    <row r="499" spans="1:3">
      <c r="A499" s="210"/>
      <c r="C499" s="211"/>
    </row>
    <row r="500" spans="1:3">
      <c r="A500" s="210"/>
      <c r="C500" s="211"/>
    </row>
    <row r="501" spans="1:3">
      <c r="A501" s="212"/>
      <c r="C501" s="211"/>
    </row>
    <row r="502" spans="1:3">
      <c r="A502" s="212"/>
      <c r="C502" s="213"/>
    </row>
    <row r="503" spans="1:3">
      <c r="A503" s="212"/>
      <c r="C503" s="213"/>
    </row>
    <row r="504" spans="1:3">
      <c r="A504" s="212"/>
      <c r="C504" s="213"/>
    </row>
    <row r="505" spans="1:3">
      <c r="A505" s="210"/>
      <c r="C505" s="211"/>
    </row>
    <row r="506" spans="1:3">
      <c r="A506" s="212"/>
      <c r="C506" s="213"/>
    </row>
    <row r="507" spans="1:3">
      <c r="A507" s="210"/>
      <c r="C507" s="211"/>
    </row>
    <row r="508" spans="1:3">
      <c r="A508" s="212"/>
      <c r="C508" s="213"/>
    </row>
    <row r="509" spans="1:3">
      <c r="A509" s="210"/>
      <c r="C509" s="211"/>
    </row>
    <row r="510" spans="1:3">
      <c r="A510" s="212"/>
      <c r="C510" s="211"/>
    </row>
    <row r="511" spans="1:3">
      <c r="A511" s="212"/>
      <c r="C511" s="213"/>
    </row>
    <row r="512" spans="1:3">
      <c r="A512" s="212"/>
      <c r="C512" s="211"/>
    </row>
    <row r="513" spans="1:3">
      <c r="A513" s="212"/>
      <c r="C513" s="213"/>
    </row>
    <row r="514" spans="1:3">
      <c r="A514" s="212"/>
      <c r="C514" s="213"/>
    </row>
    <row r="515" spans="1:3">
      <c r="A515" s="212"/>
      <c r="C515" s="213"/>
    </row>
    <row r="516" spans="1:3">
      <c r="A516" s="210"/>
      <c r="C516" s="211"/>
    </row>
    <row r="517" spans="1:3">
      <c r="A517" s="212"/>
      <c r="C517" s="211"/>
    </row>
    <row r="518" spans="1:3">
      <c r="A518" s="212"/>
      <c r="C518" s="213"/>
    </row>
    <row r="519" spans="1:3">
      <c r="A519" s="212"/>
      <c r="C519" s="211"/>
    </row>
    <row r="520" spans="1:3">
      <c r="A520" s="212"/>
      <c r="C520" s="211"/>
    </row>
    <row r="521" spans="1:3">
      <c r="A521" s="212"/>
      <c r="C521" s="213"/>
    </row>
    <row r="522" spans="1:3">
      <c r="A522" s="210"/>
      <c r="C522" s="211"/>
    </row>
    <row r="523" spans="1:3">
      <c r="A523" s="212"/>
      <c r="C523" s="213"/>
    </row>
    <row r="524" spans="1:3">
      <c r="A524" s="212"/>
      <c r="C524" s="213"/>
    </row>
    <row r="525" spans="1:3">
      <c r="A525" s="210"/>
      <c r="C525" s="211"/>
    </row>
    <row r="526" spans="1:3">
      <c r="A526" s="212"/>
      <c r="C526" s="213"/>
    </row>
    <row r="527" spans="1:3">
      <c r="A527" s="210"/>
      <c r="C527" s="214"/>
    </row>
    <row r="528" spans="1:3">
      <c r="A528" s="212"/>
      <c r="C528" s="211"/>
    </row>
    <row r="529" spans="1:3">
      <c r="A529" s="212"/>
      <c r="C529" s="211"/>
    </row>
    <row r="530" spans="1:3">
      <c r="A530" s="212"/>
      <c r="C530" s="211"/>
    </row>
    <row r="531" spans="1:3">
      <c r="A531" s="210"/>
      <c r="C531" s="211"/>
    </row>
    <row r="532" spans="1:3">
      <c r="A532" s="210"/>
      <c r="C532" s="211"/>
    </row>
    <row r="533" spans="1:3">
      <c r="A533" s="212"/>
      <c r="C533" s="213"/>
    </row>
    <row r="534" spans="1:3">
      <c r="A534" s="210"/>
      <c r="C534" s="211"/>
    </row>
    <row r="535" spans="1:3">
      <c r="A535" s="210"/>
      <c r="C535" s="211"/>
    </row>
    <row r="536" spans="1:3">
      <c r="A536" s="212"/>
      <c r="C536" s="211"/>
    </row>
    <row r="537" spans="1:3">
      <c r="A537" s="212"/>
      <c r="C537" s="213"/>
    </row>
    <row r="538" spans="1:3">
      <c r="A538" s="212"/>
    </row>
    <row r="539" spans="1:3">
      <c r="A539" s="212"/>
      <c r="C539" s="211"/>
    </row>
    <row r="540" spans="1:3">
      <c r="A540" s="210"/>
      <c r="C540" s="211"/>
    </row>
    <row r="541" spans="1:3">
      <c r="A541" s="212"/>
      <c r="C541" s="211"/>
    </row>
    <row r="542" spans="1:3">
      <c r="C542" s="211"/>
    </row>
    <row r="543" spans="1:3">
      <c r="A543" s="210"/>
      <c r="C543" s="211"/>
    </row>
    <row r="544" spans="1:3">
      <c r="A544" s="210"/>
      <c r="C544" s="211"/>
    </row>
    <row r="545" spans="1:3">
      <c r="A545" s="210"/>
      <c r="C545" s="211"/>
    </row>
    <row r="546" spans="1:3">
      <c r="A546" s="210"/>
      <c r="C546" s="211"/>
    </row>
    <row r="547" spans="1:3">
      <c r="A547" s="210"/>
      <c r="C547" s="211"/>
    </row>
    <row r="548" spans="1:3">
      <c r="A548" s="212"/>
      <c r="C548" s="213"/>
    </row>
    <row r="549" spans="1:3">
      <c r="A549" s="210"/>
      <c r="C549" s="214"/>
    </row>
    <row r="550" spans="1:3">
      <c r="A550" s="212"/>
      <c r="C550" s="211"/>
    </row>
    <row r="551" spans="1:3">
      <c r="A551" s="210"/>
      <c r="C551" s="211"/>
    </row>
    <row r="552" spans="1:3">
      <c r="A552" s="212"/>
      <c r="C552" s="211"/>
    </row>
    <row r="553" spans="1:3">
      <c r="C553" s="211"/>
    </row>
    <row r="554" spans="1:3">
      <c r="A554" s="210"/>
      <c r="C554" s="211"/>
    </row>
    <row r="555" spans="1:3">
      <c r="A555" s="210"/>
      <c r="C555" s="214"/>
    </row>
    <row r="556" spans="1:3">
      <c r="A556" s="210"/>
      <c r="C556" s="214"/>
    </row>
    <row r="557" spans="1:3">
      <c r="A557" s="210"/>
      <c r="C557" s="214"/>
    </row>
    <row r="558" spans="1:3">
      <c r="A558" s="210"/>
      <c r="C558" s="214"/>
    </row>
    <row r="559" spans="1:3">
      <c r="A559" s="212"/>
    </row>
    <row r="560" spans="1:3">
      <c r="A560" s="210"/>
      <c r="C560" s="214"/>
    </row>
    <row r="561" spans="1:3">
      <c r="A561" s="212"/>
    </row>
    <row r="562" spans="1:3">
      <c r="A562" s="210"/>
      <c r="C562" s="214"/>
    </row>
    <row r="563" spans="1:3">
      <c r="A563" s="212"/>
    </row>
    <row r="565" spans="1:3">
      <c r="A565" s="210"/>
      <c r="C565" s="214"/>
    </row>
    <row r="566" spans="1:3">
      <c r="A566" s="210"/>
      <c r="C566" s="214"/>
    </row>
    <row r="567" spans="1:3">
      <c r="A567" s="210"/>
      <c r="C567" s="214"/>
    </row>
    <row r="568" spans="1:3">
      <c r="A568" s="210"/>
      <c r="C568" s="214"/>
    </row>
    <row r="569" spans="1:3">
      <c r="A569" s="212"/>
    </row>
    <row r="570" spans="1:3">
      <c r="A570" s="215"/>
      <c r="C570" s="214"/>
    </row>
  </sheetData>
  <mergeCells count="14">
    <mergeCell ref="A9:B10"/>
    <mergeCell ref="A11:B11"/>
    <mergeCell ref="A2:C2"/>
    <mergeCell ref="A3:C3"/>
    <mergeCell ref="A4:C4"/>
    <mergeCell ref="A5:C5"/>
    <mergeCell ref="A6:C6"/>
    <mergeCell ref="A7:C7"/>
    <mergeCell ref="C9:C10"/>
    <mergeCell ref="A44:B44"/>
    <mergeCell ref="A29:B29"/>
    <mergeCell ref="A21:B21"/>
    <mergeCell ref="A12:B12"/>
    <mergeCell ref="A39:B39"/>
  </mergeCells>
  <pageMargins left="0.70866141732283472" right="0.70866141732283472" top="0.74803149606299213" bottom="0.74803149606299213" header="0.31496062992125984" footer="0.31496062992125984"/>
  <pageSetup orientation="landscape" horizontalDpi="360" verticalDpi="36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0"/>
  <sheetViews>
    <sheetView view="pageBreakPreview" zoomScale="98" zoomScaleNormal="100" zoomScaleSheetLayoutView="98" workbookViewId="0">
      <selection activeCell="A6" sqref="A6:B6"/>
    </sheetView>
  </sheetViews>
  <sheetFormatPr baseColWidth="10" defaultColWidth="24.109375" defaultRowHeight="13.8"/>
  <cols>
    <col min="1" max="1" width="74.88671875" style="207" customWidth="1" collapsed="1"/>
    <col min="2" max="2" width="24.109375" style="209" collapsed="1"/>
    <col min="3" max="3" width="24.109375" style="208" collapsed="1"/>
    <col min="4" max="13" width="24.109375" style="208"/>
    <col min="14" max="14" width="24.109375" style="208" collapsed="1"/>
    <col min="15" max="15" width="24.109375" style="208"/>
    <col min="16" max="16384" width="24.109375" style="208" collapsed="1"/>
  </cols>
  <sheetData>
    <row r="1" spans="1:2" s="205" customFormat="1" ht="5.25" customHeight="1">
      <c r="A1" s="202"/>
      <c r="B1" s="204"/>
    </row>
    <row r="2" spans="1:2" s="201" customFormat="1" ht="13.5" customHeight="1">
      <c r="A2" s="1068" t="s">
        <v>1257</v>
      </c>
      <c r="B2" s="1068"/>
    </row>
    <row r="3" spans="1:2" s="206" customFormat="1" ht="13.5" customHeight="1">
      <c r="A3" s="1069" t="s">
        <v>1258</v>
      </c>
      <c r="B3" s="1069"/>
    </row>
    <row r="4" spans="1:2" s="206" customFormat="1" ht="13.5" customHeight="1">
      <c r="A4" s="1070" t="s">
        <v>726</v>
      </c>
      <c r="B4" s="1070"/>
    </row>
    <row r="5" spans="1:2" s="206" customFormat="1" ht="13.5" customHeight="1">
      <c r="A5" s="1070"/>
      <c r="B5" s="1070"/>
    </row>
    <row r="6" spans="1:2" s="206" customFormat="1" ht="32.25" customHeight="1">
      <c r="A6" s="1069" t="s">
        <v>1357</v>
      </c>
      <c r="B6" s="1069"/>
    </row>
    <row r="7" spans="1:2" s="201" customFormat="1" ht="13.5" customHeight="1">
      <c r="A7" s="1069" t="s">
        <v>5008</v>
      </c>
      <c r="B7" s="1069"/>
    </row>
    <row r="8" spans="1:2" s="201" customFormat="1" ht="7.5" customHeight="1">
      <c r="A8" s="207"/>
      <c r="B8" s="208"/>
    </row>
    <row r="9" spans="1:2" s="201" customFormat="1" ht="15" customHeight="1">
      <c r="A9" s="852" t="s">
        <v>1260</v>
      </c>
      <c r="B9" s="1071" t="s">
        <v>1448</v>
      </c>
    </row>
    <row r="10" spans="1:2" s="201" customFormat="1" ht="15" customHeight="1">
      <c r="A10" s="853"/>
      <c r="B10" s="1072"/>
    </row>
    <row r="11" spans="1:2" ht="3.75" customHeight="1" thickBot="1">
      <c r="A11" s="848"/>
    </row>
    <row r="12" spans="1:2" ht="20.100000000000001" customHeight="1">
      <c r="A12" s="847" t="s">
        <v>5009</v>
      </c>
      <c r="B12" s="551">
        <f>SUM(B13:B19)</f>
        <v>37959571.062999994</v>
      </c>
    </row>
    <row r="13" spans="1:2" ht="20.100000000000001" customHeight="1">
      <c r="A13" s="854" t="s">
        <v>4998</v>
      </c>
      <c r="B13" s="552">
        <f>'C. OBJETO DEL GASTO'!AL6</f>
        <v>4523625.8452000013</v>
      </c>
    </row>
    <row r="14" spans="1:2" ht="20.100000000000001" customHeight="1">
      <c r="A14" s="854" t="s">
        <v>4999</v>
      </c>
      <c r="B14" s="552">
        <v>0</v>
      </c>
    </row>
    <row r="15" spans="1:2" ht="20.100000000000001" customHeight="1">
      <c r="A15" s="854" t="s">
        <v>5000</v>
      </c>
      <c r="B15" s="552">
        <v>0</v>
      </c>
    </row>
    <row r="16" spans="1:2" ht="20.100000000000001" customHeight="1">
      <c r="A16" s="854" t="s">
        <v>5001</v>
      </c>
      <c r="B16" s="552">
        <v>0</v>
      </c>
    </row>
    <row r="17" spans="1:2" ht="20.100000000000001" customHeight="1">
      <c r="A17" s="854" t="s">
        <v>5002</v>
      </c>
      <c r="B17" s="552">
        <f>'C. OBJETO DEL GASTO'!AM6</f>
        <v>30646027.266299993</v>
      </c>
    </row>
    <row r="18" spans="1:2" ht="20.100000000000001" customHeight="1">
      <c r="A18" s="854" t="s">
        <v>5003</v>
      </c>
      <c r="B18" s="552">
        <f>'C. OBJETO DEL GASTO'!AN6</f>
        <v>2789917.9515</v>
      </c>
    </row>
    <row r="19" spans="1:2" ht="20.100000000000001" customHeight="1">
      <c r="A19" s="854" t="s">
        <v>5004</v>
      </c>
      <c r="B19" s="552"/>
    </row>
    <row r="20" spans="1:2" ht="20.100000000000001" customHeight="1">
      <c r="A20" s="846" t="s">
        <v>5010</v>
      </c>
      <c r="B20" s="553">
        <f>SUM(B21:B23)</f>
        <v>45746972.055</v>
      </c>
    </row>
    <row r="21" spans="1:2" ht="20.100000000000001" customHeight="1">
      <c r="A21" s="854" t="s">
        <v>5005</v>
      </c>
      <c r="B21" s="552">
        <f>'C. OBJETO DEL GASTO'!AO6+'C. OBJETO DEL GASTO'!AP6</f>
        <v>45746972.055</v>
      </c>
    </row>
    <row r="22" spans="1:2" ht="20.100000000000001" customHeight="1">
      <c r="A22" s="854" t="s">
        <v>5006</v>
      </c>
      <c r="B22" s="552"/>
    </row>
    <row r="23" spans="1:2" ht="35.25" customHeight="1" thickBot="1">
      <c r="A23" s="854" t="s">
        <v>5007</v>
      </c>
      <c r="B23" s="552"/>
    </row>
    <row r="24" spans="1:2" ht="20.100000000000001" customHeight="1" thickBot="1">
      <c r="A24" s="845" t="s">
        <v>1214</v>
      </c>
      <c r="B24" s="556">
        <f>B12+B20</f>
        <v>83706543.118000001</v>
      </c>
    </row>
    <row r="25" spans="1:2">
      <c r="A25" s="210"/>
      <c r="B25" s="211"/>
    </row>
    <row r="26" spans="1:2">
      <c r="A26" s="212"/>
      <c r="B26" s="213"/>
    </row>
    <row r="27" spans="1:2">
      <c r="A27" s="210"/>
      <c r="B27" s="211"/>
    </row>
    <row r="28" spans="1:2">
      <c r="A28" s="212"/>
      <c r="B28" s="211"/>
    </row>
    <row r="29" spans="1:2">
      <c r="A29" s="212"/>
      <c r="B29" s="211"/>
    </row>
    <row r="30" spans="1:2">
      <c r="A30" s="212"/>
      <c r="B30" s="213"/>
    </row>
    <row r="31" spans="1:2">
      <c r="A31" s="212"/>
      <c r="B31" s="211"/>
    </row>
    <row r="32" spans="1:2">
      <c r="A32" s="210"/>
      <c r="B32" s="211"/>
    </row>
    <row r="33" spans="1:2">
      <c r="A33" s="210"/>
      <c r="B33" s="211"/>
    </row>
    <row r="34" spans="1:2">
      <c r="A34" s="212"/>
      <c r="B34" s="211"/>
    </row>
    <row r="35" spans="1:2">
      <c r="A35" s="210"/>
      <c r="B35" s="211"/>
    </row>
    <row r="36" spans="1:2">
      <c r="A36" s="212"/>
      <c r="B36" s="211"/>
    </row>
    <row r="37" spans="1:2">
      <c r="A37" s="210"/>
      <c r="B37" s="211"/>
    </row>
    <row r="38" spans="1:2">
      <c r="A38" s="212"/>
      <c r="B38" s="211"/>
    </row>
    <row r="39" spans="1:2">
      <c r="A39" s="210"/>
      <c r="B39" s="211"/>
    </row>
    <row r="40" spans="1:2">
      <c r="A40" s="212"/>
      <c r="B40" s="213"/>
    </row>
    <row r="41" spans="1:2">
      <c r="A41" s="212"/>
      <c r="B41" s="211"/>
    </row>
    <row r="42" spans="1:2">
      <c r="A42" s="210"/>
      <c r="B42" s="211"/>
    </row>
    <row r="43" spans="1:2">
      <c r="A43" s="212"/>
      <c r="B43" s="213"/>
    </row>
    <row r="44" spans="1:2">
      <c r="A44" s="212"/>
      <c r="B44" s="213"/>
    </row>
    <row r="45" spans="1:2">
      <c r="A45" s="212"/>
      <c r="B45" s="213"/>
    </row>
    <row r="46" spans="1:2">
      <c r="A46" s="212"/>
      <c r="B46" s="213"/>
    </row>
    <row r="47" spans="1:2">
      <c r="A47" s="212"/>
      <c r="B47" s="213"/>
    </row>
    <row r="48" spans="1:2">
      <c r="A48" s="212"/>
      <c r="B48" s="213"/>
    </row>
    <row r="49" spans="1:2">
      <c r="A49" s="212"/>
      <c r="B49" s="213"/>
    </row>
    <row r="50" spans="1:2">
      <c r="A50" s="212"/>
      <c r="B50" s="213"/>
    </row>
    <row r="51" spans="1:2">
      <c r="A51" s="210"/>
      <c r="B51" s="213"/>
    </row>
    <row r="52" spans="1:2">
      <c r="A52" s="212"/>
      <c r="B52" s="213"/>
    </row>
    <row r="53" spans="1:2">
      <c r="A53" s="212"/>
      <c r="B53" s="213"/>
    </row>
    <row r="54" spans="1:2">
      <c r="A54" s="212"/>
      <c r="B54" s="213"/>
    </row>
    <row r="55" spans="1:2">
      <c r="A55" s="212"/>
      <c r="B55" s="213"/>
    </row>
    <row r="56" spans="1:2">
      <c r="A56" s="212"/>
      <c r="B56" s="213"/>
    </row>
    <row r="57" spans="1:2">
      <c r="A57" s="212"/>
      <c r="B57" s="213"/>
    </row>
    <row r="58" spans="1:2">
      <c r="B58" s="213"/>
    </row>
    <row r="59" spans="1:2">
      <c r="A59" s="210"/>
      <c r="B59" s="211"/>
    </row>
    <row r="60" spans="1:2">
      <c r="A60" s="210"/>
      <c r="B60" s="211"/>
    </row>
    <row r="61" spans="1:2">
      <c r="A61" s="210"/>
      <c r="B61" s="214"/>
    </row>
    <row r="62" spans="1:2">
      <c r="A62" s="210"/>
      <c r="B62" s="211"/>
    </row>
    <row r="63" spans="1:2">
      <c r="A63" s="210"/>
      <c r="B63" s="211"/>
    </row>
    <row r="64" spans="1:2">
      <c r="A64" s="210"/>
      <c r="B64" s="211"/>
    </row>
    <row r="65" spans="1:2">
      <c r="A65" s="212"/>
      <c r="B65" s="211"/>
    </row>
    <row r="66" spans="1:2">
      <c r="A66" s="212"/>
      <c r="B66" s="211"/>
    </row>
    <row r="67" spans="1:2">
      <c r="A67" s="210"/>
      <c r="B67" s="211"/>
    </row>
    <row r="68" spans="1:2">
      <c r="A68" s="210"/>
      <c r="B68" s="211"/>
    </row>
    <row r="69" spans="1:2">
      <c r="A69" s="212"/>
      <c r="B69" s="213"/>
    </row>
    <row r="70" spans="1:2">
      <c r="A70" s="210"/>
      <c r="B70" s="211"/>
    </row>
    <row r="71" spans="1:2">
      <c r="A71" s="210"/>
      <c r="B71" s="211"/>
    </row>
    <row r="72" spans="1:2">
      <c r="A72" s="212"/>
      <c r="B72" s="211"/>
    </row>
    <row r="73" spans="1:2">
      <c r="A73" s="212"/>
      <c r="B73" s="213"/>
    </row>
    <row r="74" spans="1:2">
      <c r="A74" s="212"/>
      <c r="B74" s="213"/>
    </row>
    <row r="75" spans="1:2">
      <c r="A75" s="212"/>
      <c r="B75" s="211"/>
    </row>
    <row r="76" spans="1:2">
      <c r="A76" s="212"/>
      <c r="B76" s="211"/>
    </row>
    <row r="77" spans="1:2">
      <c r="A77" s="212"/>
      <c r="B77" s="213"/>
    </row>
    <row r="78" spans="1:2">
      <c r="A78" s="212"/>
      <c r="B78" s="213"/>
    </row>
    <row r="79" spans="1:2">
      <c r="A79" s="212"/>
      <c r="B79" s="213"/>
    </row>
    <row r="80" spans="1:2">
      <c r="A80" s="212"/>
      <c r="B80" s="213"/>
    </row>
    <row r="81" spans="1:2">
      <c r="A81" s="212"/>
      <c r="B81" s="213"/>
    </row>
    <row r="82" spans="1:2">
      <c r="A82" s="212"/>
      <c r="B82" s="213"/>
    </row>
    <row r="83" spans="1:2">
      <c r="A83" s="212"/>
      <c r="B83" s="213"/>
    </row>
    <row r="84" spans="1:2">
      <c r="A84" s="212"/>
      <c r="B84" s="213"/>
    </row>
    <row r="85" spans="1:2">
      <c r="A85" s="212"/>
      <c r="B85" s="213"/>
    </row>
    <row r="86" spans="1:2">
      <c r="A86" s="212"/>
      <c r="B86" s="213"/>
    </row>
    <row r="87" spans="1:2">
      <c r="A87" s="212"/>
      <c r="B87" s="213"/>
    </row>
    <row r="88" spans="1:2">
      <c r="A88" s="212"/>
      <c r="B88" s="213"/>
    </row>
    <row r="89" spans="1:2">
      <c r="A89" s="212"/>
      <c r="B89" s="213"/>
    </row>
    <row r="90" spans="1:2">
      <c r="A90" s="212"/>
      <c r="B90" s="213"/>
    </row>
    <row r="91" spans="1:2">
      <c r="A91" s="212"/>
      <c r="B91" s="213"/>
    </row>
    <row r="92" spans="1:2">
      <c r="A92" s="212"/>
      <c r="B92" s="213"/>
    </row>
    <row r="93" spans="1:2">
      <c r="A93" s="212"/>
      <c r="B93" s="213"/>
    </row>
    <row r="94" spans="1:2">
      <c r="A94" s="212"/>
      <c r="B94" s="213"/>
    </row>
    <row r="95" spans="1:2">
      <c r="A95" s="212"/>
      <c r="B95" s="213"/>
    </row>
    <row r="96" spans="1:2">
      <c r="A96" s="212"/>
      <c r="B96" s="213"/>
    </row>
    <row r="97" spans="1:2">
      <c r="A97" s="212"/>
      <c r="B97" s="213"/>
    </row>
    <row r="98" spans="1:2">
      <c r="A98" s="212"/>
      <c r="B98" s="213"/>
    </row>
    <row r="99" spans="1:2">
      <c r="A99" s="212"/>
      <c r="B99" s="213"/>
    </row>
    <row r="100" spans="1:2">
      <c r="A100" s="212"/>
      <c r="B100" s="213"/>
    </row>
    <row r="101" spans="1:2">
      <c r="A101" s="212"/>
      <c r="B101" s="213"/>
    </row>
    <row r="102" spans="1:2">
      <c r="A102" s="212"/>
      <c r="B102" s="213"/>
    </row>
    <row r="103" spans="1:2">
      <c r="A103" s="212"/>
      <c r="B103" s="213"/>
    </row>
    <row r="104" spans="1:2">
      <c r="A104" s="212"/>
      <c r="B104" s="213"/>
    </row>
    <row r="105" spans="1:2">
      <c r="A105" s="212"/>
    </row>
    <row r="106" spans="1:2">
      <c r="B106" s="211"/>
    </row>
    <row r="107" spans="1:2">
      <c r="A107" s="210"/>
      <c r="B107" s="211"/>
    </row>
    <row r="108" spans="1:2">
      <c r="A108" s="210"/>
      <c r="B108" s="211"/>
    </row>
    <row r="109" spans="1:2">
      <c r="A109" s="210"/>
      <c r="B109" s="211"/>
    </row>
    <row r="110" spans="1:2">
      <c r="A110" s="210"/>
      <c r="B110" s="211"/>
    </row>
    <row r="111" spans="1:2">
      <c r="A111" s="210"/>
      <c r="B111" s="211"/>
    </row>
    <row r="112" spans="1:2">
      <c r="A112" s="210"/>
      <c r="B112" s="211"/>
    </row>
    <row r="113" spans="1:2">
      <c r="A113" s="212"/>
      <c r="B113" s="213"/>
    </row>
    <row r="114" spans="1:2">
      <c r="A114" s="212"/>
      <c r="B114" s="213"/>
    </row>
    <row r="115" spans="1:2">
      <c r="A115" s="212"/>
      <c r="B115" s="213"/>
    </row>
    <row r="116" spans="1:2">
      <c r="A116" s="212"/>
      <c r="B116" s="213"/>
    </row>
    <row r="117" spans="1:2">
      <c r="A117" s="212"/>
      <c r="B117" s="213"/>
    </row>
    <row r="118" spans="1:2">
      <c r="A118" s="212"/>
      <c r="B118" s="211"/>
    </row>
    <row r="119" spans="1:2">
      <c r="A119" s="210"/>
      <c r="B119" s="211"/>
    </row>
    <row r="120" spans="1:2">
      <c r="A120" s="210"/>
      <c r="B120" s="211"/>
    </row>
    <row r="121" spans="1:2">
      <c r="A121" s="212"/>
      <c r="B121" s="213"/>
    </row>
    <row r="122" spans="1:2">
      <c r="A122" s="212"/>
      <c r="B122" s="211"/>
    </row>
    <row r="123" spans="1:2">
      <c r="A123" s="210"/>
      <c r="B123" s="211"/>
    </row>
    <row r="124" spans="1:2">
      <c r="A124" s="210"/>
      <c r="B124" s="211"/>
    </row>
    <row r="125" spans="1:2">
      <c r="A125" s="212"/>
      <c r="B125" s="211"/>
    </row>
    <row r="126" spans="1:2">
      <c r="A126" s="210"/>
      <c r="B126" s="211"/>
    </row>
    <row r="127" spans="1:2">
      <c r="A127" s="212"/>
      <c r="B127" s="211"/>
    </row>
    <row r="128" spans="1:2">
      <c r="A128" s="212"/>
      <c r="B128" s="213"/>
    </row>
    <row r="129" spans="1:2">
      <c r="A129" s="210"/>
      <c r="B129" s="211"/>
    </row>
    <row r="130" spans="1:2">
      <c r="A130" s="212"/>
      <c r="B130" s="211"/>
    </row>
    <row r="131" spans="1:2">
      <c r="A131" s="212"/>
      <c r="B131" s="213"/>
    </row>
    <row r="132" spans="1:2">
      <c r="A132" s="212"/>
      <c r="B132" s="213"/>
    </row>
    <row r="133" spans="1:2">
      <c r="A133" s="212"/>
      <c r="B133" s="213"/>
    </row>
    <row r="134" spans="1:2">
      <c r="A134" s="212"/>
      <c r="B134" s="213"/>
    </row>
    <row r="135" spans="1:2">
      <c r="A135" s="212"/>
      <c r="B135" s="213"/>
    </row>
    <row r="136" spans="1:2">
      <c r="A136" s="212"/>
      <c r="B136" s="213"/>
    </row>
    <row r="137" spans="1:2">
      <c r="A137" s="212"/>
      <c r="B137" s="213"/>
    </row>
    <row r="138" spans="1:2">
      <c r="A138" s="212"/>
      <c r="B138" s="213"/>
    </row>
    <row r="139" spans="1:2">
      <c r="A139" s="212"/>
      <c r="B139" s="213"/>
    </row>
    <row r="140" spans="1:2">
      <c r="A140" s="212"/>
      <c r="B140" s="213"/>
    </row>
    <row r="141" spans="1:2">
      <c r="A141" s="212"/>
      <c r="B141" s="213"/>
    </row>
    <row r="142" spans="1:2">
      <c r="A142" s="212"/>
      <c r="B142" s="213"/>
    </row>
    <row r="143" spans="1:2">
      <c r="A143" s="212"/>
      <c r="B143" s="213"/>
    </row>
    <row r="144" spans="1:2">
      <c r="A144" s="212"/>
      <c r="B144" s="213"/>
    </row>
    <row r="145" spans="1:2">
      <c r="A145" s="212"/>
      <c r="B145" s="213"/>
    </row>
    <row r="146" spans="1:2">
      <c r="B146" s="213"/>
    </row>
    <row r="147" spans="1:2">
      <c r="A147" s="210"/>
      <c r="B147" s="211"/>
    </row>
    <row r="148" spans="1:2">
      <c r="A148" s="210"/>
      <c r="B148" s="211"/>
    </row>
    <row r="149" spans="1:2">
      <c r="A149" s="210"/>
      <c r="B149" s="211"/>
    </row>
    <row r="150" spans="1:2">
      <c r="A150" s="210"/>
      <c r="B150" s="211"/>
    </row>
    <row r="151" spans="1:2">
      <c r="A151" s="212"/>
    </row>
    <row r="152" spans="1:2">
      <c r="B152" s="211"/>
    </row>
    <row r="153" spans="1:2">
      <c r="A153" s="210"/>
      <c r="B153" s="211"/>
    </row>
    <row r="154" spans="1:2">
      <c r="A154" s="210"/>
      <c r="B154" s="211"/>
    </row>
    <row r="155" spans="1:2">
      <c r="A155" s="210"/>
      <c r="B155" s="211"/>
    </row>
    <row r="156" spans="1:2">
      <c r="A156" s="210"/>
      <c r="B156" s="211"/>
    </row>
    <row r="157" spans="1:2">
      <c r="A157" s="212"/>
    </row>
    <row r="158" spans="1:2">
      <c r="B158" s="211"/>
    </row>
    <row r="159" spans="1:2">
      <c r="A159" s="210"/>
      <c r="B159" s="211"/>
    </row>
    <row r="160" spans="1:2">
      <c r="A160" s="210"/>
      <c r="B160" s="211"/>
    </row>
    <row r="161" spans="1:2">
      <c r="A161" s="210"/>
      <c r="B161" s="211"/>
    </row>
    <row r="162" spans="1:2">
      <c r="A162" s="210"/>
      <c r="B162" s="211"/>
    </row>
    <row r="163" spans="1:2">
      <c r="A163" s="212"/>
    </row>
    <row r="164" spans="1:2">
      <c r="B164" s="211"/>
    </row>
    <row r="165" spans="1:2">
      <c r="A165" s="210"/>
      <c r="B165" s="211"/>
    </row>
    <row r="166" spans="1:2">
      <c r="A166" s="210"/>
      <c r="B166" s="211"/>
    </row>
    <row r="167" spans="1:2">
      <c r="A167" s="210"/>
      <c r="B167" s="211"/>
    </row>
    <row r="168" spans="1:2">
      <c r="A168" s="210"/>
      <c r="B168" s="211"/>
    </row>
    <row r="169" spans="1:2">
      <c r="A169" s="212"/>
    </row>
    <row r="170" spans="1:2">
      <c r="B170" s="211"/>
    </row>
    <row r="171" spans="1:2">
      <c r="A171" s="210"/>
      <c r="B171" s="211"/>
    </row>
    <row r="172" spans="1:2">
      <c r="A172" s="210"/>
      <c r="B172" s="211"/>
    </row>
    <row r="173" spans="1:2">
      <c r="A173" s="210"/>
      <c r="B173" s="211"/>
    </row>
    <row r="174" spans="1:2">
      <c r="A174" s="210"/>
      <c r="B174" s="211"/>
    </row>
    <row r="175" spans="1:2">
      <c r="A175" s="212"/>
    </row>
    <row r="176" spans="1:2">
      <c r="B176" s="211"/>
    </row>
    <row r="177" spans="1:2">
      <c r="A177" s="210"/>
      <c r="B177" s="211"/>
    </row>
    <row r="178" spans="1:2">
      <c r="A178" s="210"/>
      <c r="B178" s="211"/>
    </row>
    <row r="179" spans="1:2">
      <c r="A179" s="210"/>
      <c r="B179" s="211"/>
    </row>
    <row r="180" spans="1:2">
      <c r="A180" s="210"/>
      <c r="B180" s="211"/>
    </row>
    <row r="181" spans="1:2">
      <c r="A181" s="212"/>
    </row>
    <row r="182" spans="1:2">
      <c r="B182" s="211"/>
    </row>
    <row r="183" spans="1:2">
      <c r="A183" s="210"/>
      <c r="B183" s="211"/>
    </row>
    <row r="184" spans="1:2">
      <c r="A184" s="210"/>
      <c r="B184" s="211"/>
    </row>
    <row r="185" spans="1:2">
      <c r="A185" s="210"/>
      <c r="B185" s="211"/>
    </row>
    <row r="186" spans="1:2">
      <c r="A186" s="210"/>
      <c r="B186" s="211"/>
    </row>
    <row r="187" spans="1:2">
      <c r="A187" s="212"/>
    </row>
    <row r="188" spans="1:2">
      <c r="B188" s="211"/>
    </row>
    <row r="189" spans="1:2">
      <c r="A189" s="210"/>
      <c r="B189" s="211"/>
    </row>
    <row r="190" spans="1:2">
      <c r="A190" s="210"/>
      <c r="B190" s="211"/>
    </row>
    <row r="191" spans="1:2">
      <c r="A191" s="210"/>
      <c r="B191" s="211"/>
    </row>
    <row r="192" spans="1:2">
      <c r="A192" s="210"/>
      <c r="B192" s="211"/>
    </row>
    <row r="193" spans="1:2">
      <c r="A193" s="212"/>
    </row>
    <row r="194" spans="1:2">
      <c r="B194" s="211"/>
    </row>
    <row r="195" spans="1:2">
      <c r="A195" s="210"/>
      <c r="B195" s="211"/>
    </row>
    <row r="196" spans="1:2">
      <c r="A196" s="210"/>
      <c r="B196" s="211"/>
    </row>
    <row r="197" spans="1:2">
      <c r="A197" s="210"/>
      <c r="B197" s="211"/>
    </row>
    <row r="198" spans="1:2">
      <c r="A198" s="210"/>
      <c r="B198" s="211"/>
    </row>
    <row r="199" spans="1:2">
      <c r="A199" s="210"/>
      <c r="B199" s="214"/>
    </row>
    <row r="200" spans="1:2">
      <c r="A200" s="210"/>
      <c r="B200" s="211"/>
    </row>
    <row r="201" spans="1:2">
      <c r="A201" s="212"/>
      <c r="B201" s="211"/>
    </row>
    <row r="202" spans="1:2">
      <c r="B202" s="211"/>
    </row>
    <row r="203" spans="1:2">
      <c r="A203" s="210"/>
      <c r="B203" s="211"/>
    </row>
    <row r="204" spans="1:2">
      <c r="A204" s="210"/>
      <c r="B204" s="211"/>
    </row>
    <row r="205" spans="1:2">
      <c r="A205" s="210"/>
      <c r="B205" s="211"/>
    </row>
    <row r="206" spans="1:2">
      <c r="A206" s="210"/>
      <c r="B206" s="211"/>
    </row>
    <row r="207" spans="1:2">
      <c r="A207" s="210"/>
      <c r="B207" s="211"/>
    </row>
    <row r="208" spans="1:2">
      <c r="A208" s="210"/>
      <c r="B208" s="211"/>
    </row>
    <row r="209" spans="1:2">
      <c r="A209" s="212"/>
      <c r="B209" s="213"/>
    </row>
    <row r="210" spans="1:2">
      <c r="A210" s="212"/>
      <c r="B210" s="213"/>
    </row>
    <row r="211" spans="1:2">
      <c r="A211" s="212"/>
      <c r="B211" s="213"/>
    </row>
    <row r="212" spans="1:2">
      <c r="A212" s="212"/>
      <c r="B212" s="213"/>
    </row>
    <row r="213" spans="1:2">
      <c r="A213" s="212"/>
      <c r="B213" s="213"/>
    </row>
    <row r="214" spans="1:2">
      <c r="A214" s="212"/>
      <c r="B214" s="213"/>
    </row>
    <row r="215" spans="1:2">
      <c r="A215" s="212"/>
      <c r="B215" s="213"/>
    </row>
    <row r="216" spans="1:2">
      <c r="A216" s="212"/>
      <c r="B216" s="213"/>
    </row>
    <row r="217" spans="1:2">
      <c r="A217" s="212"/>
      <c r="B217" s="213"/>
    </row>
    <row r="218" spans="1:2">
      <c r="A218" s="212"/>
      <c r="B218" s="213"/>
    </row>
    <row r="219" spans="1:2">
      <c r="A219" s="212"/>
      <c r="B219" s="211"/>
    </row>
    <row r="220" spans="1:2">
      <c r="A220" s="212"/>
      <c r="B220" s="213"/>
    </row>
    <row r="221" spans="1:2">
      <c r="A221" s="212"/>
      <c r="B221" s="213"/>
    </row>
    <row r="222" spans="1:2">
      <c r="A222" s="210"/>
      <c r="B222" s="211"/>
    </row>
    <row r="223" spans="1:2">
      <c r="A223" s="212"/>
      <c r="B223" s="213"/>
    </row>
    <row r="224" spans="1:2">
      <c r="A224" s="212"/>
      <c r="B224" s="213"/>
    </row>
    <row r="225" spans="1:2">
      <c r="A225" s="212"/>
      <c r="B225" s="213"/>
    </row>
    <row r="226" spans="1:2">
      <c r="A226" s="212"/>
      <c r="B226" s="213"/>
    </row>
    <row r="227" spans="1:2">
      <c r="A227" s="212"/>
      <c r="B227" s="213"/>
    </row>
    <row r="228" spans="1:2">
      <c r="A228" s="212"/>
      <c r="B228" s="213"/>
    </row>
    <row r="229" spans="1:2">
      <c r="A229" s="212"/>
      <c r="B229" s="213"/>
    </row>
    <row r="230" spans="1:2">
      <c r="A230" s="212"/>
      <c r="B230" s="213"/>
    </row>
    <row r="231" spans="1:2">
      <c r="A231" s="212"/>
      <c r="B231" s="211"/>
    </row>
    <row r="232" spans="1:2">
      <c r="A232" s="212"/>
      <c r="B232" s="211"/>
    </row>
    <row r="233" spans="1:2">
      <c r="A233" s="212"/>
      <c r="B233" s="213"/>
    </row>
    <row r="234" spans="1:2">
      <c r="A234" s="212"/>
      <c r="B234" s="213"/>
    </row>
    <row r="235" spans="1:2">
      <c r="A235" s="212"/>
      <c r="B235" s="211"/>
    </row>
    <row r="236" spans="1:2">
      <c r="A236" s="212"/>
      <c r="B236" s="213"/>
    </row>
    <row r="237" spans="1:2">
      <c r="A237" s="212"/>
      <c r="B237" s="213"/>
    </row>
    <row r="238" spans="1:2">
      <c r="A238" s="212"/>
      <c r="B238" s="213"/>
    </row>
    <row r="239" spans="1:2">
      <c r="A239" s="212"/>
      <c r="B239" s="213"/>
    </row>
    <row r="240" spans="1:2">
      <c r="A240" s="210"/>
      <c r="B240" s="211"/>
    </row>
    <row r="241" spans="1:2">
      <c r="A241" s="210"/>
      <c r="B241" s="211"/>
    </row>
    <row r="242" spans="1:2">
      <c r="A242" s="212"/>
      <c r="B242" s="213"/>
    </row>
    <row r="243" spans="1:2">
      <c r="A243" s="212"/>
      <c r="B243" s="213"/>
    </row>
    <row r="244" spans="1:2">
      <c r="A244" s="210"/>
      <c r="B244" s="211"/>
    </row>
    <row r="245" spans="1:2">
      <c r="A245" s="212"/>
      <c r="B245" s="213"/>
    </row>
    <row r="246" spans="1:2">
      <c r="A246" s="212"/>
      <c r="B246" s="213"/>
    </row>
    <row r="247" spans="1:2">
      <c r="A247" s="212"/>
      <c r="B247" s="213"/>
    </row>
    <row r="248" spans="1:2">
      <c r="A248" s="212"/>
      <c r="B248" s="213"/>
    </row>
    <row r="249" spans="1:2">
      <c r="A249" s="210"/>
      <c r="B249" s="211"/>
    </row>
    <row r="250" spans="1:2">
      <c r="A250" s="210"/>
      <c r="B250" s="211"/>
    </row>
    <row r="251" spans="1:2">
      <c r="A251" s="212"/>
      <c r="B251" s="213"/>
    </row>
    <row r="252" spans="1:2">
      <c r="A252" s="212"/>
      <c r="B252" s="213"/>
    </row>
    <row r="253" spans="1:2">
      <c r="A253" s="212"/>
      <c r="B253" s="213"/>
    </row>
    <row r="254" spans="1:2">
      <c r="A254" s="212"/>
      <c r="B254" s="213"/>
    </row>
    <row r="255" spans="1:2">
      <c r="A255" s="212"/>
      <c r="B255" s="213"/>
    </row>
    <row r="256" spans="1:2">
      <c r="A256" s="212"/>
      <c r="B256" s="213"/>
    </row>
    <row r="257" spans="1:2">
      <c r="A257" s="212"/>
      <c r="B257" s="211"/>
    </row>
    <row r="258" spans="1:2">
      <c r="A258" s="212"/>
      <c r="B258" s="213"/>
    </row>
    <row r="259" spans="1:2">
      <c r="A259" s="212"/>
      <c r="B259" s="213"/>
    </row>
    <row r="260" spans="1:2">
      <c r="A260" s="212"/>
      <c r="B260" s="213"/>
    </row>
    <row r="261" spans="1:2">
      <c r="A261" s="212"/>
      <c r="B261" s="213"/>
    </row>
    <row r="262" spans="1:2">
      <c r="A262" s="212"/>
      <c r="B262" s="213"/>
    </row>
    <row r="263" spans="1:2">
      <c r="A263" s="212"/>
      <c r="B263" s="213"/>
    </row>
    <row r="264" spans="1:2">
      <c r="A264" s="212"/>
      <c r="B264" s="213"/>
    </row>
    <row r="265" spans="1:2">
      <c r="A265" s="212"/>
      <c r="B265" s="213"/>
    </row>
    <row r="266" spans="1:2">
      <c r="A266" s="210"/>
      <c r="B266" s="211"/>
    </row>
    <row r="267" spans="1:2">
      <c r="A267" s="212"/>
      <c r="B267" s="213"/>
    </row>
    <row r="268" spans="1:2">
      <c r="A268" s="212"/>
      <c r="B268" s="213"/>
    </row>
    <row r="269" spans="1:2">
      <c r="A269" s="212"/>
      <c r="B269" s="213"/>
    </row>
    <row r="270" spans="1:2">
      <c r="A270" s="212"/>
      <c r="B270" s="213"/>
    </row>
    <row r="271" spans="1:2">
      <c r="A271" s="212"/>
      <c r="B271" s="213"/>
    </row>
    <row r="272" spans="1:2">
      <c r="A272" s="212"/>
    </row>
    <row r="273" spans="1:2">
      <c r="A273" s="212"/>
      <c r="B273" s="211"/>
    </row>
    <row r="274" spans="1:2">
      <c r="A274" s="212"/>
      <c r="B274" s="211"/>
    </row>
    <row r="275" spans="1:2">
      <c r="A275" s="212"/>
      <c r="B275" s="211"/>
    </row>
    <row r="276" spans="1:2">
      <c r="A276" s="212"/>
      <c r="B276" s="211"/>
    </row>
    <row r="277" spans="1:2">
      <c r="A277" s="212"/>
      <c r="B277" s="213"/>
    </row>
    <row r="278" spans="1:2">
      <c r="A278" s="212"/>
      <c r="B278" s="211"/>
    </row>
    <row r="279" spans="1:2">
      <c r="A279" s="212"/>
      <c r="B279" s="213"/>
    </row>
    <row r="280" spans="1:2">
      <c r="A280" s="212"/>
      <c r="B280" s="213"/>
    </row>
    <row r="281" spans="1:2">
      <c r="A281" s="212"/>
      <c r="B281" s="211"/>
    </row>
    <row r="282" spans="1:2">
      <c r="A282" s="212"/>
      <c r="B282" s="213"/>
    </row>
    <row r="283" spans="1:2">
      <c r="A283" s="212"/>
      <c r="B283" s="211"/>
    </row>
    <row r="284" spans="1:2">
      <c r="A284" s="212"/>
      <c r="B284" s="213"/>
    </row>
    <row r="285" spans="1:2">
      <c r="B285" s="211"/>
    </row>
    <row r="286" spans="1:2">
      <c r="A286" s="210"/>
      <c r="B286" s="211"/>
    </row>
    <row r="287" spans="1:2">
      <c r="A287" s="210"/>
      <c r="B287" s="211"/>
    </row>
    <row r="288" spans="1:2">
      <c r="A288" s="210"/>
      <c r="B288" s="211"/>
    </row>
    <row r="289" spans="1:2">
      <c r="A289" s="210"/>
      <c r="B289" s="211"/>
    </row>
    <row r="290" spans="1:2">
      <c r="A290" s="212"/>
      <c r="B290" s="211"/>
    </row>
    <row r="291" spans="1:2">
      <c r="A291" s="210"/>
      <c r="B291" s="211"/>
    </row>
    <row r="292" spans="1:2">
      <c r="A292" s="212"/>
      <c r="B292" s="211"/>
    </row>
    <row r="293" spans="1:2">
      <c r="A293" s="212"/>
      <c r="B293" s="213"/>
    </row>
    <row r="294" spans="1:2">
      <c r="A294" s="210"/>
      <c r="B294" s="211"/>
    </row>
    <row r="295" spans="1:2">
      <c r="A295" s="212"/>
      <c r="B295" s="213"/>
    </row>
    <row r="296" spans="1:2">
      <c r="A296" s="210"/>
      <c r="B296" s="211"/>
    </row>
    <row r="297" spans="1:2">
      <c r="A297" s="212"/>
      <c r="B297" s="213"/>
    </row>
    <row r="298" spans="1:2">
      <c r="A298" s="210"/>
      <c r="B298" s="211"/>
    </row>
    <row r="299" spans="1:2">
      <c r="A299" s="212"/>
      <c r="B299" s="211"/>
    </row>
    <row r="300" spans="1:2">
      <c r="A300" s="210"/>
      <c r="B300" s="211"/>
    </row>
    <row r="301" spans="1:2">
      <c r="A301" s="212"/>
      <c r="B301" s="211"/>
    </row>
    <row r="302" spans="1:2">
      <c r="A302" s="212"/>
      <c r="B302" s="213"/>
    </row>
    <row r="303" spans="1:2">
      <c r="A303" s="210"/>
      <c r="B303" s="211"/>
    </row>
    <row r="304" spans="1:2">
      <c r="A304" s="212"/>
      <c r="B304" s="213"/>
    </row>
    <row r="305" spans="1:2">
      <c r="A305" s="210"/>
      <c r="B305" s="211"/>
    </row>
    <row r="306" spans="1:2">
      <c r="A306" s="212"/>
      <c r="B306" s="213"/>
    </row>
    <row r="307" spans="1:2">
      <c r="A307" s="210"/>
      <c r="B307" s="211"/>
    </row>
    <row r="308" spans="1:2">
      <c r="A308" s="212"/>
      <c r="B308" s="211"/>
    </row>
    <row r="309" spans="1:2">
      <c r="A309" s="210"/>
      <c r="B309" s="211"/>
    </row>
    <row r="310" spans="1:2">
      <c r="A310" s="212"/>
    </row>
    <row r="311" spans="1:2">
      <c r="A311" s="212"/>
      <c r="B311" s="211"/>
    </row>
    <row r="312" spans="1:2">
      <c r="A312" s="210"/>
      <c r="B312" s="211"/>
    </row>
    <row r="313" spans="1:2">
      <c r="A313" s="212"/>
      <c r="B313" s="211"/>
    </row>
    <row r="314" spans="1:2">
      <c r="A314" s="210"/>
      <c r="B314" s="211"/>
    </row>
    <row r="315" spans="1:2">
      <c r="A315" s="212"/>
      <c r="B315" s="211"/>
    </row>
    <row r="316" spans="1:2">
      <c r="A316" s="210"/>
      <c r="B316" s="211"/>
    </row>
    <row r="317" spans="1:2">
      <c r="A317" s="212"/>
      <c r="B317" s="213"/>
    </row>
    <row r="318" spans="1:2">
      <c r="A318" s="210"/>
      <c r="B318" s="211"/>
    </row>
    <row r="319" spans="1:2">
      <c r="A319" s="212"/>
      <c r="B319" s="213"/>
    </row>
    <row r="320" spans="1:2">
      <c r="A320" s="210"/>
      <c r="B320" s="211"/>
    </row>
    <row r="321" spans="1:2">
      <c r="A321" s="212"/>
      <c r="B321" s="213"/>
    </row>
    <row r="322" spans="1:2">
      <c r="A322" s="210"/>
      <c r="B322" s="211"/>
    </row>
    <row r="323" spans="1:2">
      <c r="A323" s="210"/>
      <c r="B323" s="211"/>
    </row>
    <row r="324" spans="1:2">
      <c r="A324" s="212"/>
      <c r="B324" s="211"/>
    </row>
    <row r="325" spans="1:2">
      <c r="B325" s="213"/>
    </row>
    <row r="326" spans="1:2">
      <c r="A326" s="210"/>
      <c r="B326" s="211"/>
    </row>
    <row r="327" spans="1:2">
      <c r="A327" s="210"/>
      <c r="B327" s="211"/>
    </row>
    <row r="328" spans="1:2">
      <c r="A328" s="210"/>
      <c r="B328" s="211"/>
    </row>
    <row r="329" spans="1:2">
      <c r="A329" s="210"/>
      <c r="B329" s="211"/>
    </row>
    <row r="330" spans="1:2">
      <c r="A330" s="210"/>
      <c r="B330" s="211"/>
    </row>
    <row r="331" spans="1:2">
      <c r="A331" s="210"/>
      <c r="B331" s="211"/>
    </row>
    <row r="332" spans="1:2">
      <c r="A332" s="212"/>
      <c r="B332" s="211"/>
    </row>
    <row r="333" spans="1:2">
      <c r="A333" s="210"/>
      <c r="B333" s="211"/>
    </row>
    <row r="334" spans="1:2">
      <c r="A334" s="212"/>
      <c r="B334" s="213"/>
    </row>
    <row r="335" spans="1:2">
      <c r="A335" s="210"/>
      <c r="B335" s="211"/>
    </row>
    <row r="336" spans="1:2">
      <c r="A336" s="212"/>
      <c r="B336" s="213"/>
    </row>
    <row r="337" spans="1:2">
      <c r="A337" s="210"/>
      <c r="B337" s="211"/>
    </row>
    <row r="338" spans="1:2">
      <c r="A338" s="212"/>
      <c r="B338" s="213"/>
    </row>
    <row r="339" spans="1:2">
      <c r="A339" s="210"/>
      <c r="B339" s="211"/>
    </row>
    <row r="340" spans="1:2">
      <c r="A340" s="212"/>
      <c r="B340" s="213"/>
    </row>
    <row r="341" spans="1:2">
      <c r="A341" s="210"/>
      <c r="B341" s="211"/>
    </row>
    <row r="342" spans="1:2">
      <c r="A342" s="212"/>
      <c r="B342" s="211"/>
    </row>
    <row r="343" spans="1:2">
      <c r="A343" s="210"/>
      <c r="B343" s="211"/>
    </row>
    <row r="344" spans="1:2">
      <c r="A344" s="212"/>
      <c r="B344" s="211"/>
    </row>
    <row r="345" spans="1:2">
      <c r="A345" s="212"/>
      <c r="B345" s="213"/>
    </row>
    <row r="346" spans="1:2">
      <c r="A346" s="212"/>
      <c r="B346" s="211"/>
    </row>
    <row r="347" spans="1:2">
      <c r="A347" s="210"/>
      <c r="B347" s="211"/>
    </row>
    <row r="348" spans="1:2">
      <c r="A348" s="210"/>
      <c r="B348" s="211"/>
    </row>
    <row r="349" spans="1:2">
      <c r="A349" s="212"/>
      <c r="B349" s="213"/>
    </row>
    <row r="350" spans="1:2">
      <c r="A350" s="210"/>
      <c r="B350" s="211"/>
    </row>
    <row r="351" spans="1:2">
      <c r="A351" s="212"/>
      <c r="B351" s="213"/>
    </row>
    <row r="352" spans="1:2">
      <c r="A352" s="210"/>
      <c r="B352" s="211"/>
    </row>
    <row r="353" spans="1:2">
      <c r="A353" s="212"/>
      <c r="B353" s="213"/>
    </row>
    <row r="354" spans="1:2">
      <c r="A354" s="212"/>
      <c r="B354" s="211"/>
    </row>
    <row r="355" spans="1:2">
      <c r="A355" s="212"/>
      <c r="B355" s="213"/>
    </row>
    <row r="356" spans="1:2">
      <c r="A356" s="210"/>
      <c r="B356" s="211"/>
    </row>
    <row r="357" spans="1:2">
      <c r="A357" s="210"/>
      <c r="B357" s="211"/>
    </row>
    <row r="358" spans="1:2">
      <c r="A358" s="212"/>
      <c r="B358" s="213"/>
    </row>
    <row r="359" spans="1:2">
      <c r="A359" s="210"/>
      <c r="B359" s="211"/>
    </row>
    <row r="360" spans="1:2">
      <c r="A360" s="212"/>
    </row>
    <row r="361" spans="1:2">
      <c r="A361" s="210"/>
      <c r="B361" s="211"/>
    </row>
    <row r="362" spans="1:2">
      <c r="A362" s="212"/>
      <c r="B362" s="211"/>
    </row>
    <row r="363" spans="1:2">
      <c r="A363" s="210"/>
      <c r="B363" s="211"/>
    </row>
    <row r="364" spans="1:2">
      <c r="A364" s="212"/>
      <c r="B364" s="211"/>
    </row>
    <row r="365" spans="1:2">
      <c r="A365" s="210"/>
      <c r="B365" s="211"/>
    </row>
    <row r="366" spans="1:2">
      <c r="A366" s="212"/>
    </row>
    <row r="367" spans="1:2">
      <c r="A367" s="210"/>
      <c r="B367" s="211"/>
    </row>
    <row r="368" spans="1:2">
      <c r="A368" s="212"/>
      <c r="B368" s="211"/>
    </row>
    <row r="369" spans="1:2">
      <c r="A369" s="210"/>
      <c r="B369" s="211"/>
    </row>
    <row r="370" spans="1:2">
      <c r="A370" s="212"/>
      <c r="B370" s="211"/>
    </row>
    <row r="371" spans="1:2">
      <c r="A371" s="210"/>
      <c r="B371" s="211"/>
    </row>
    <row r="372" spans="1:2">
      <c r="A372" s="212"/>
    </row>
    <row r="373" spans="1:2">
      <c r="A373" s="212"/>
      <c r="B373" s="211"/>
    </row>
    <row r="374" spans="1:2">
      <c r="A374" s="212"/>
      <c r="B374" s="211"/>
    </row>
    <row r="375" spans="1:2">
      <c r="B375" s="211"/>
    </row>
    <row r="376" spans="1:2">
      <c r="A376" s="210"/>
      <c r="B376" s="211"/>
    </row>
    <row r="377" spans="1:2">
      <c r="A377" s="210"/>
      <c r="B377" s="211"/>
    </row>
    <row r="378" spans="1:2">
      <c r="A378" s="210"/>
      <c r="B378" s="211"/>
    </row>
    <row r="379" spans="1:2">
      <c r="A379" s="210"/>
      <c r="B379" s="211"/>
    </row>
    <row r="380" spans="1:2">
      <c r="A380" s="212"/>
      <c r="B380" s="213"/>
    </row>
    <row r="381" spans="1:2">
      <c r="B381" s="213"/>
    </row>
    <row r="382" spans="1:2">
      <c r="A382" s="210"/>
      <c r="B382" s="211"/>
    </row>
    <row r="383" spans="1:2">
      <c r="A383" s="210"/>
      <c r="B383" s="211"/>
    </row>
    <row r="384" spans="1:2">
      <c r="A384" s="210"/>
      <c r="B384" s="211"/>
    </row>
    <row r="385" spans="1:2">
      <c r="A385" s="210"/>
      <c r="B385" s="211"/>
    </row>
    <row r="386" spans="1:2">
      <c r="A386" s="212"/>
      <c r="B386" s="213"/>
    </row>
    <row r="387" spans="1:2">
      <c r="B387" s="213"/>
    </row>
    <row r="388" spans="1:2">
      <c r="A388" s="210"/>
      <c r="B388" s="211"/>
    </row>
    <row r="389" spans="1:2">
      <c r="A389" s="210"/>
      <c r="B389" s="211"/>
    </row>
    <row r="390" spans="1:2">
      <c r="A390" s="210"/>
      <c r="B390" s="211"/>
    </row>
    <row r="391" spans="1:2">
      <c r="A391" s="210"/>
      <c r="B391" s="211"/>
    </row>
    <row r="392" spans="1:2">
      <c r="A392" s="210"/>
      <c r="B392" s="211"/>
    </row>
    <row r="393" spans="1:2">
      <c r="A393" s="210"/>
      <c r="B393" s="211"/>
    </row>
    <row r="394" spans="1:2">
      <c r="A394" s="212"/>
      <c r="B394" s="213"/>
    </row>
    <row r="395" spans="1:2">
      <c r="A395" s="212"/>
      <c r="B395" s="213"/>
    </row>
    <row r="396" spans="1:2">
      <c r="A396" s="212"/>
      <c r="B396" s="211"/>
    </row>
    <row r="397" spans="1:2">
      <c r="A397" s="212"/>
      <c r="B397" s="211"/>
    </row>
    <row r="398" spans="1:2">
      <c r="A398" s="212"/>
      <c r="B398" s="213"/>
    </row>
    <row r="399" spans="1:2">
      <c r="A399" s="212"/>
      <c r="B399" s="213"/>
    </row>
    <row r="400" spans="1:2">
      <c r="A400" s="210"/>
      <c r="B400" s="211"/>
    </row>
    <row r="401" spans="1:2">
      <c r="A401" s="212"/>
      <c r="B401" s="213"/>
    </row>
    <row r="402" spans="1:2">
      <c r="A402" s="212"/>
      <c r="B402" s="213"/>
    </row>
    <row r="403" spans="1:2">
      <c r="A403" s="212"/>
      <c r="B403" s="213"/>
    </row>
    <row r="404" spans="1:2">
      <c r="A404" s="210"/>
      <c r="B404" s="211"/>
    </row>
    <row r="405" spans="1:2">
      <c r="A405" s="212"/>
      <c r="B405" s="213"/>
    </row>
    <row r="406" spans="1:2">
      <c r="A406" s="212"/>
      <c r="B406" s="213"/>
    </row>
    <row r="407" spans="1:2">
      <c r="A407" s="212"/>
      <c r="B407" s="211"/>
    </row>
    <row r="408" spans="1:2">
      <c r="A408" s="212"/>
      <c r="B408" s="213"/>
    </row>
    <row r="409" spans="1:2">
      <c r="A409" s="212"/>
      <c r="B409" s="213"/>
    </row>
    <row r="410" spans="1:2">
      <c r="A410" s="212"/>
      <c r="B410" s="211"/>
    </row>
    <row r="411" spans="1:2">
      <c r="A411" s="210"/>
      <c r="B411" s="211"/>
    </row>
    <row r="412" spans="1:2">
      <c r="A412" s="210"/>
      <c r="B412" s="211"/>
    </row>
    <row r="413" spans="1:2">
      <c r="A413" s="212"/>
    </row>
    <row r="414" spans="1:2">
      <c r="A414" s="212"/>
      <c r="B414" s="211"/>
    </row>
    <row r="415" spans="1:2">
      <c r="A415" s="212"/>
      <c r="B415" s="211"/>
    </row>
    <row r="416" spans="1:2">
      <c r="A416" s="212"/>
      <c r="B416" s="211"/>
    </row>
    <row r="417" spans="1:2">
      <c r="A417" s="212"/>
      <c r="B417" s="211"/>
    </row>
    <row r="418" spans="1:2">
      <c r="A418" s="212"/>
      <c r="B418" s="211"/>
    </row>
    <row r="419" spans="1:2">
      <c r="A419" s="210"/>
      <c r="B419" s="211"/>
    </row>
    <row r="420" spans="1:2">
      <c r="A420" s="212"/>
      <c r="B420" s="213"/>
    </row>
    <row r="421" spans="1:2">
      <c r="A421" s="212"/>
      <c r="B421" s="211"/>
    </row>
    <row r="422" spans="1:2">
      <c r="A422" s="210"/>
      <c r="B422" s="211"/>
    </row>
    <row r="423" spans="1:2">
      <c r="A423" s="212"/>
      <c r="B423" s="213"/>
    </row>
    <row r="424" spans="1:2">
      <c r="A424" s="212"/>
      <c r="B424" s="213"/>
    </row>
    <row r="425" spans="1:2">
      <c r="A425" s="210"/>
      <c r="B425" s="211"/>
    </row>
    <row r="426" spans="1:2">
      <c r="A426" s="210"/>
      <c r="B426" s="211"/>
    </row>
    <row r="427" spans="1:2">
      <c r="A427" s="212"/>
      <c r="B427" s="213"/>
    </row>
    <row r="428" spans="1:2">
      <c r="B428" s="213"/>
    </row>
    <row r="429" spans="1:2">
      <c r="A429" s="210"/>
      <c r="B429" s="211"/>
    </row>
    <row r="430" spans="1:2">
      <c r="A430" s="210"/>
      <c r="B430" s="211"/>
    </row>
    <row r="431" spans="1:2">
      <c r="A431" s="210"/>
      <c r="B431" s="211"/>
    </row>
    <row r="432" spans="1:2">
      <c r="A432" s="210"/>
      <c r="B432" s="211"/>
    </row>
    <row r="433" spans="1:2">
      <c r="A433" s="210"/>
      <c r="B433" s="211"/>
    </row>
    <row r="434" spans="1:2">
      <c r="A434" s="210"/>
      <c r="B434" s="211"/>
    </row>
    <row r="435" spans="1:2">
      <c r="A435" s="212"/>
      <c r="B435" s="213"/>
    </row>
    <row r="436" spans="1:2">
      <c r="A436" s="210"/>
      <c r="B436" s="211"/>
    </row>
    <row r="437" spans="1:2">
      <c r="A437" s="212"/>
      <c r="B437" s="213"/>
    </row>
    <row r="438" spans="1:2">
      <c r="A438" s="212"/>
      <c r="B438" s="211"/>
    </row>
    <row r="439" spans="1:2">
      <c r="A439" s="212"/>
      <c r="B439" s="211"/>
    </row>
    <row r="440" spans="1:2">
      <c r="A440" s="210"/>
      <c r="B440" s="211"/>
    </row>
    <row r="441" spans="1:2">
      <c r="A441" s="212"/>
      <c r="B441" s="213"/>
    </row>
    <row r="442" spans="1:2">
      <c r="A442" s="212"/>
      <c r="B442" s="213"/>
    </row>
    <row r="443" spans="1:2">
      <c r="A443" s="212"/>
      <c r="B443" s="213"/>
    </row>
    <row r="444" spans="1:2">
      <c r="A444" s="212"/>
      <c r="B444" s="213"/>
    </row>
    <row r="445" spans="1:2">
      <c r="A445" s="212"/>
      <c r="B445" s="211"/>
    </row>
    <row r="446" spans="1:2">
      <c r="A446" s="210"/>
      <c r="B446" s="211"/>
    </row>
    <row r="447" spans="1:2">
      <c r="A447" s="212"/>
      <c r="B447" s="213"/>
    </row>
    <row r="448" spans="1:2">
      <c r="A448" s="212"/>
      <c r="B448" s="211"/>
    </row>
    <row r="449" spans="1:2">
      <c r="A449" s="210"/>
      <c r="B449" s="211"/>
    </row>
    <row r="450" spans="1:2">
      <c r="A450" s="212"/>
      <c r="B450" s="213"/>
    </row>
    <row r="451" spans="1:2">
      <c r="A451" s="212"/>
      <c r="B451" s="211"/>
    </row>
    <row r="452" spans="1:2">
      <c r="A452" s="212"/>
      <c r="B452" s="213"/>
    </row>
    <row r="453" spans="1:2">
      <c r="A453" s="210"/>
      <c r="B453" s="211"/>
    </row>
    <row r="454" spans="1:2">
      <c r="A454" s="210"/>
      <c r="B454" s="211"/>
    </row>
    <row r="455" spans="1:2">
      <c r="A455" s="212"/>
      <c r="B455" s="211"/>
    </row>
    <row r="456" spans="1:2">
      <c r="A456" s="212"/>
      <c r="B456" s="213"/>
    </row>
    <row r="457" spans="1:2">
      <c r="A457" s="212"/>
      <c r="B457" s="213"/>
    </row>
    <row r="458" spans="1:2">
      <c r="A458" s="212"/>
      <c r="B458" s="211"/>
    </row>
    <row r="459" spans="1:2">
      <c r="A459" s="212"/>
      <c r="B459" s="213"/>
    </row>
    <row r="460" spans="1:2">
      <c r="A460" s="210"/>
      <c r="B460" s="211"/>
    </row>
    <row r="461" spans="1:2">
      <c r="A461" s="212"/>
      <c r="B461" s="213"/>
    </row>
    <row r="462" spans="1:2">
      <c r="A462" s="212"/>
      <c r="B462" s="213"/>
    </row>
    <row r="463" spans="1:2">
      <c r="A463" s="210"/>
      <c r="B463" s="211"/>
    </row>
    <row r="464" spans="1:2">
      <c r="A464" s="212"/>
      <c r="B464" s="211"/>
    </row>
    <row r="465" spans="1:2">
      <c r="A465" s="212"/>
      <c r="B465" s="211"/>
    </row>
    <row r="466" spans="1:2">
      <c r="A466" s="210"/>
      <c r="B466" s="211"/>
    </row>
    <row r="467" spans="1:2">
      <c r="A467" s="212"/>
      <c r="B467" s="213"/>
    </row>
    <row r="468" spans="1:2">
      <c r="A468" s="212"/>
      <c r="B468" s="213"/>
    </row>
    <row r="469" spans="1:2">
      <c r="A469" s="212"/>
      <c r="B469" s="213"/>
    </row>
    <row r="470" spans="1:2">
      <c r="A470" s="210"/>
      <c r="B470" s="211"/>
    </row>
    <row r="471" spans="1:2">
      <c r="A471" s="212"/>
      <c r="B471" s="213"/>
    </row>
    <row r="472" spans="1:2">
      <c r="A472" s="212"/>
      <c r="B472" s="211"/>
    </row>
    <row r="473" spans="1:2">
      <c r="A473" s="210"/>
      <c r="B473" s="211"/>
    </row>
    <row r="474" spans="1:2">
      <c r="A474" s="212"/>
      <c r="B474" s="211"/>
    </row>
    <row r="475" spans="1:2">
      <c r="A475" s="210"/>
      <c r="B475" s="211"/>
    </row>
    <row r="476" spans="1:2">
      <c r="A476" s="212"/>
      <c r="B476" s="213"/>
    </row>
    <row r="477" spans="1:2">
      <c r="A477" s="212"/>
      <c r="B477" s="213"/>
    </row>
    <row r="478" spans="1:2">
      <c r="A478" s="212"/>
      <c r="B478" s="213"/>
    </row>
    <row r="479" spans="1:2">
      <c r="A479" s="210"/>
      <c r="B479" s="211"/>
    </row>
    <row r="480" spans="1:2">
      <c r="A480" s="210"/>
      <c r="B480" s="211"/>
    </row>
    <row r="481" spans="1:2">
      <c r="A481" s="212"/>
      <c r="B481" s="211"/>
    </row>
    <row r="482" spans="1:2">
      <c r="A482" s="212"/>
      <c r="B482" s="213"/>
    </row>
    <row r="483" spans="1:2">
      <c r="A483" s="212"/>
      <c r="B483" s="213"/>
    </row>
    <row r="484" spans="1:2">
      <c r="A484" s="212"/>
      <c r="B484" s="213"/>
    </row>
    <row r="485" spans="1:2">
      <c r="A485" s="210"/>
      <c r="B485" s="211"/>
    </row>
    <row r="486" spans="1:2">
      <c r="A486" s="212"/>
      <c r="B486" s="213"/>
    </row>
    <row r="487" spans="1:2">
      <c r="A487" s="210"/>
      <c r="B487" s="211"/>
    </row>
    <row r="488" spans="1:2">
      <c r="A488" s="212"/>
      <c r="B488" s="213"/>
    </row>
    <row r="489" spans="1:2">
      <c r="A489" s="210"/>
      <c r="B489" s="211"/>
    </row>
    <row r="490" spans="1:2">
      <c r="A490" s="212"/>
      <c r="B490" s="211"/>
    </row>
    <row r="491" spans="1:2">
      <c r="A491" s="212"/>
      <c r="B491" s="213"/>
    </row>
    <row r="492" spans="1:2">
      <c r="A492" s="212"/>
      <c r="B492" s="211"/>
    </row>
    <row r="493" spans="1:2">
      <c r="A493" s="212"/>
      <c r="B493" s="213"/>
    </row>
    <row r="494" spans="1:2">
      <c r="A494" s="212"/>
      <c r="B494" s="213"/>
    </row>
    <row r="495" spans="1:2">
      <c r="A495" s="212"/>
      <c r="B495" s="213"/>
    </row>
    <row r="496" spans="1:2">
      <c r="A496" s="210"/>
      <c r="B496" s="211"/>
    </row>
    <row r="497" spans="1:2">
      <c r="A497" s="212"/>
      <c r="B497" s="211"/>
    </row>
    <row r="498" spans="1:2">
      <c r="A498" s="212"/>
      <c r="B498" s="213"/>
    </row>
    <row r="499" spans="1:2">
      <c r="A499" s="212"/>
      <c r="B499" s="211"/>
    </row>
    <row r="500" spans="1:2">
      <c r="A500" s="212"/>
      <c r="B500" s="211"/>
    </row>
    <row r="501" spans="1:2">
      <c r="A501" s="212"/>
      <c r="B501" s="213"/>
    </row>
    <row r="502" spans="1:2">
      <c r="A502" s="210"/>
      <c r="B502" s="211"/>
    </row>
    <row r="503" spans="1:2">
      <c r="A503" s="212"/>
      <c r="B503" s="213"/>
    </row>
    <row r="504" spans="1:2">
      <c r="A504" s="212"/>
      <c r="B504" s="213"/>
    </row>
    <row r="505" spans="1:2">
      <c r="A505" s="210"/>
      <c r="B505" s="211"/>
    </row>
    <row r="506" spans="1:2">
      <c r="A506" s="212"/>
      <c r="B506" s="213"/>
    </row>
    <row r="507" spans="1:2">
      <c r="A507" s="210"/>
      <c r="B507" s="214"/>
    </row>
    <row r="508" spans="1:2">
      <c r="A508" s="212"/>
      <c r="B508" s="211"/>
    </row>
    <row r="509" spans="1:2">
      <c r="A509" s="212"/>
      <c r="B509" s="211"/>
    </row>
    <row r="510" spans="1:2">
      <c r="A510" s="212"/>
      <c r="B510" s="211"/>
    </row>
    <row r="511" spans="1:2">
      <c r="A511" s="210"/>
      <c r="B511" s="211"/>
    </row>
    <row r="512" spans="1:2">
      <c r="A512" s="210"/>
      <c r="B512" s="211"/>
    </row>
    <row r="513" spans="1:2">
      <c r="A513" s="212"/>
      <c r="B513" s="213"/>
    </row>
    <row r="514" spans="1:2">
      <c r="A514" s="210"/>
      <c r="B514" s="211"/>
    </row>
    <row r="515" spans="1:2">
      <c r="A515" s="210"/>
      <c r="B515" s="211"/>
    </row>
    <row r="516" spans="1:2">
      <c r="A516" s="212"/>
      <c r="B516" s="211"/>
    </row>
    <row r="517" spans="1:2">
      <c r="A517" s="212"/>
      <c r="B517" s="213"/>
    </row>
    <row r="518" spans="1:2">
      <c r="A518" s="212"/>
    </row>
    <row r="519" spans="1:2">
      <c r="A519" s="212"/>
      <c r="B519" s="211"/>
    </row>
    <row r="520" spans="1:2">
      <c r="A520" s="210"/>
      <c r="B520" s="211"/>
    </row>
    <row r="521" spans="1:2">
      <c r="A521" s="212"/>
      <c r="B521" s="211"/>
    </row>
    <row r="522" spans="1:2">
      <c r="B522" s="211"/>
    </row>
    <row r="523" spans="1:2">
      <c r="A523" s="210"/>
      <c r="B523" s="211"/>
    </row>
    <row r="524" spans="1:2">
      <c r="A524" s="210"/>
      <c r="B524" s="211"/>
    </row>
    <row r="525" spans="1:2">
      <c r="A525" s="210"/>
      <c r="B525" s="211"/>
    </row>
    <row r="526" spans="1:2">
      <c r="A526" s="210"/>
      <c r="B526" s="211"/>
    </row>
    <row r="527" spans="1:2">
      <c r="A527" s="210"/>
      <c r="B527" s="211"/>
    </row>
    <row r="528" spans="1:2">
      <c r="A528" s="212"/>
      <c r="B528" s="213"/>
    </row>
    <row r="529" spans="1:2">
      <c r="A529" s="210"/>
      <c r="B529" s="214"/>
    </row>
    <row r="530" spans="1:2">
      <c r="A530" s="212"/>
      <c r="B530" s="211"/>
    </row>
    <row r="531" spans="1:2">
      <c r="A531" s="210"/>
      <c r="B531" s="211"/>
    </row>
    <row r="532" spans="1:2">
      <c r="A532" s="212"/>
      <c r="B532" s="211"/>
    </row>
    <row r="533" spans="1:2">
      <c r="B533" s="211"/>
    </row>
    <row r="534" spans="1:2">
      <c r="A534" s="210"/>
      <c r="B534" s="211"/>
    </row>
    <row r="535" spans="1:2">
      <c r="A535" s="210"/>
      <c r="B535" s="214"/>
    </row>
    <row r="536" spans="1:2">
      <c r="A536" s="210"/>
      <c r="B536" s="214"/>
    </row>
    <row r="537" spans="1:2">
      <c r="A537" s="210"/>
      <c r="B537" s="214"/>
    </row>
    <row r="538" spans="1:2">
      <c r="A538" s="210"/>
      <c r="B538" s="214"/>
    </row>
    <row r="539" spans="1:2">
      <c r="A539" s="212"/>
    </row>
    <row r="540" spans="1:2">
      <c r="A540" s="210"/>
      <c r="B540" s="214"/>
    </row>
    <row r="541" spans="1:2">
      <c r="A541" s="212"/>
    </row>
    <row r="542" spans="1:2">
      <c r="A542" s="210"/>
      <c r="B542" s="214"/>
    </row>
    <row r="543" spans="1:2">
      <c r="A543" s="212"/>
    </row>
    <row r="545" spans="1:2">
      <c r="A545" s="210"/>
      <c r="B545" s="214"/>
    </row>
    <row r="546" spans="1:2">
      <c r="A546" s="210"/>
      <c r="B546" s="214"/>
    </row>
    <row r="547" spans="1:2">
      <c r="A547" s="210"/>
      <c r="B547" s="214"/>
    </row>
    <row r="548" spans="1:2">
      <c r="A548" s="210"/>
      <c r="B548" s="214"/>
    </row>
    <row r="549" spans="1:2">
      <c r="A549" s="212"/>
    </row>
    <row r="550" spans="1:2">
      <c r="A550" s="215"/>
      <c r="B550" s="214"/>
    </row>
  </sheetData>
  <mergeCells count="7">
    <mergeCell ref="B9:B10"/>
    <mergeCell ref="A2:B2"/>
    <mergeCell ref="A3:B3"/>
    <mergeCell ref="A4:B4"/>
    <mergeCell ref="A5:B5"/>
    <mergeCell ref="A6:B6"/>
    <mergeCell ref="A7:B7"/>
  </mergeCells>
  <pageMargins left="0.7" right="0.7" top="0.75" bottom="0.75" header="0.3" footer="0.3"/>
  <pageSetup scale="90" orientation="portrait" horizontalDpi="360" verticalDpi="36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95" zoomScaleNormal="100" zoomScaleSheetLayoutView="95" workbookViewId="0">
      <selection activeCell="C22" sqref="C22"/>
    </sheetView>
  </sheetViews>
  <sheetFormatPr baseColWidth="10" defaultColWidth="24.109375" defaultRowHeight="13.8"/>
  <cols>
    <col min="1" max="1" width="74.88671875" style="207" customWidth="1" collapsed="1"/>
    <col min="2" max="2" width="24.109375" style="209" collapsed="1"/>
    <col min="3" max="3" width="24.109375" style="208" collapsed="1"/>
    <col min="4" max="13" width="24.109375" style="208"/>
    <col min="14" max="14" width="24.109375" style="208" collapsed="1"/>
    <col min="15" max="15" width="24.109375" style="208"/>
    <col min="16" max="16384" width="24.109375" style="208" collapsed="1"/>
  </cols>
  <sheetData>
    <row r="1" spans="1:2" s="205" customFormat="1" ht="5.25" customHeight="1">
      <c r="A1" s="202"/>
      <c r="B1" s="204"/>
    </row>
    <row r="2" spans="1:2" s="201" customFormat="1" ht="13.5" customHeight="1">
      <c r="A2" s="1068" t="s">
        <v>1257</v>
      </c>
      <c r="B2" s="1068"/>
    </row>
    <row r="3" spans="1:2" s="206" customFormat="1" ht="13.5" customHeight="1">
      <c r="A3" s="1069" t="s">
        <v>1258</v>
      </c>
      <c r="B3" s="1069"/>
    </row>
    <row r="4" spans="1:2" s="206" customFormat="1" ht="13.5" customHeight="1">
      <c r="A4" s="1070" t="s">
        <v>726</v>
      </c>
      <c r="B4" s="1070"/>
    </row>
    <row r="5" spans="1:2" s="206" customFormat="1" ht="13.5" customHeight="1">
      <c r="A5" s="1070"/>
      <c r="B5" s="1070"/>
    </row>
    <row r="6" spans="1:2" s="206" customFormat="1" ht="32.25" customHeight="1">
      <c r="A6" s="1073" t="s">
        <v>1357</v>
      </c>
      <c r="B6" s="1073"/>
    </row>
    <row r="7" spans="1:2" s="201" customFormat="1" ht="13.5" customHeight="1">
      <c r="A7" s="1069" t="s">
        <v>5008</v>
      </c>
      <c r="B7" s="1069"/>
    </row>
    <row r="8" spans="1:2" s="201" customFormat="1" ht="7.5" customHeight="1">
      <c r="A8" s="207"/>
      <c r="B8" s="208"/>
    </row>
    <row r="9" spans="1:2" s="201" customFormat="1" ht="15" customHeight="1">
      <c r="A9" s="1071" t="s">
        <v>5011</v>
      </c>
      <c r="B9" s="1071" t="s">
        <v>5012</v>
      </c>
    </row>
    <row r="10" spans="1:2" s="201" customFormat="1" ht="15" customHeight="1">
      <c r="A10" s="1072"/>
      <c r="B10" s="1072"/>
    </row>
    <row r="11" spans="1:2" ht="3.75" customHeight="1" thickBot="1">
      <c r="A11" s="848"/>
    </row>
    <row r="12" spans="1:2" ht="20.100000000000001" customHeight="1">
      <c r="A12" s="861" t="s">
        <v>1050</v>
      </c>
      <c r="B12" s="551"/>
    </row>
    <row r="13" spans="1:2" ht="20.100000000000001" customHeight="1">
      <c r="A13" s="862" t="s">
        <v>5013</v>
      </c>
      <c r="B13" s="863">
        <f>B14</f>
        <v>38799994.566490002</v>
      </c>
    </row>
    <row r="14" spans="1:2" ht="20.100000000000001" customHeight="1">
      <c r="A14" s="854" t="s">
        <v>5014</v>
      </c>
      <c r="B14" s="552">
        <f>ANALITICO!D19+ANALITICO!D101+ANALITICO!D168+ANALITICO!D242+ANALITICO!D295+ANALITICO!D401+ANALITICO!D461+ANALITICO!D521+ANALITICO!D574+ANALITICO!D692+ANALITICO!D745+ANALITICO!D820+ANALITICO!D873+ANALITICO!D926+ANALITICO!D999+ANALITICO!D1117+ANALITICO!D1177++ANALITICO!D1230+ANALITICO!D1523+ANALITICO!D1583+ANALITICO!D1651+ANALITICO!D1704+ANALITICO!D1944+ANALITICO!D2086+ANALITICO!D2160</f>
        <v>38799994.566490002</v>
      </c>
    </row>
    <row r="15" spans="1:2" ht="20.100000000000001" customHeight="1">
      <c r="A15" s="864" t="s">
        <v>5015</v>
      </c>
      <c r="B15" s="863">
        <f>B16</f>
        <v>44906548.553920001</v>
      </c>
    </row>
    <row r="16" spans="1:2" ht="20.100000000000001" customHeight="1">
      <c r="A16" s="854" t="s">
        <v>5016</v>
      </c>
      <c r="B16" s="552">
        <f>ANALITICO!D348+ANALITICO!D1010+ANALITICO!D1082+ANALITICO!D1098+ANALITICO!D1419+ANALITICO!D1793+ANALITICO!D1931+ANALITICO!D2304</f>
        <v>44906548.553920001</v>
      </c>
    </row>
    <row r="17" spans="1:2" ht="35.25" customHeight="1" thickBot="1">
      <c r="A17" s="854"/>
      <c r="B17" s="552"/>
    </row>
    <row r="18" spans="1:2" ht="20.100000000000001" customHeight="1" thickBot="1">
      <c r="A18" s="845" t="s">
        <v>1214</v>
      </c>
      <c r="B18" s="556">
        <f>B13+B15</f>
        <v>83706543.120409995</v>
      </c>
    </row>
    <row r="19" spans="1:2">
      <c r="A19" s="210"/>
      <c r="B19" s="211"/>
    </row>
    <row r="20" spans="1:2">
      <c r="A20" s="212"/>
      <c r="B20" s="213"/>
    </row>
    <row r="21" spans="1:2">
      <c r="A21" s="210"/>
      <c r="B21" s="211"/>
    </row>
    <row r="22" spans="1:2">
      <c r="A22" s="212"/>
      <c r="B22" s="211"/>
    </row>
    <row r="23" spans="1:2">
      <c r="A23" s="212"/>
      <c r="B23" s="211"/>
    </row>
    <row r="24" spans="1:2">
      <c r="A24" s="212"/>
      <c r="B24" s="213"/>
    </row>
    <row r="25" spans="1:2">
      <c r="A25" s="212"/>
      <c r="B25" s="211"/>
    </row>
    <row r="26" spans="1:2">
      <c r="A26" s="210"/>
      <c r="B26" s="211"/>
    </row>
    <row r="27" spans="1:2">
      <c r="A27" s="210"/>
      <c r="B27" s="211"/>
    </row>
    <row r="28" spans="1:2">
      <c r="A28" s="212"/>
      <c r="B28" s="211"/>
    </row>
    <row r="29" spans="1:2">
      <c r="A29" s="210"/>
      <c r="B29" s="211"/>
    </row>
    <row r="30" spans="1:2">
      <c r="A30" s="212"/>
      <c r="B30" s="211"/>
    </row>
    <row r="31" spans="1:2">
      <c r="A31" s="210"/>
      <c r="B31" s="211"/>
    </row>
    <row r="32" spans="1:2">
      <c r="A32" s="212"/>
      <c r="B32" s="211"/>
    </row>
    <row r="33" spans="1:2">
      <c r="A33" s="210"/>
      <c r="B33" s="211"/>
    </row>
    <row r="34" spans="1:2">
      <c r="A34" s="212"/>
      <c r="B34" s="213"/>
    </row>
    <row r="35" spans="1:2">
      <c r="A35" s="212"/>
      <c r="B35" s="211"/>
    </row>
    <row r="36" spans="1:2">
      <c r="A36" s="210"/>
      <c r="B36" s="211"/>
    </row>
    <row r="37" spans="1:2">
      <c r="A37" s="212"/>
      <c r="B37" s="213"/>
    </row>
    <row r="38" spans="1:2">
      <c r="A38" s="212"/>
      <c r="B38" s="213"/>
    </row>
    <row r="39" spans="1:2">
      <c r="A39" s="212"/>
      <c r="B39" s="213"/>
    </row>
    <row r="40" spans="1:2">
      <c r="A40" s="212"/>
      <c r="B40" s="213"/>
    </row>
    <row r="41" spans="1:2">
      <c r="A41" s="212"/>
      <c r="B41" s="213"/>
    </row>
    <row r="42" spans="1:2">
      <c r="A42" s="212"/>
      <c r="B42" s="213"/>
    </row>
    <row r="43" spans="1:2">
      <c r="A43" s="212"/>
      <c r="B43" s="213"/>
    </row>
    <row r="44" spans="1:2">
      <c r="A44" s="212"/>
      <c r="B44" s="213"/>
    </row>
    <row r="45" spans="1:2">
      <c r="A45" s="210"/>
      <c r="B45" s="213"/>
    </row>
    <row r="46" spans="1:2">
      <c r="A46" s="212"/>
      <c r="B46" s="213"/>
    </row>
    <row r="47" spans="1:2">
      <c r="A47" s="212"/>
      <c r="B47" s="213"/>
    </row>
    <row r="48" spans="1:2">
      <c r="A48" s="212"/>
      <c r="B48" s="213"/>
    </row>
    <row r="49" spans="1:2">
      <c r="A49" s="212"/>
      <c r="B49" s="213"/>
    </row>
    <row r="50" spans="1:2">
      <c r="A50" s="212"/>
      <c r="B50" s="213"/>
    </row>
    <row r="51" spans="1:2">
      <c r="A51" s="212"/>
      <c r="B51" s="213"/>
    </row>
    <row r="52" spans="1:2">
      <c r="B52" s="213"/>
    </row>
    <row r="53" spans="1:2">
      <c r="A53" s="210"/>
      <c r="B53" s="211"/>
    </row>
    <row r="54" spans="1:2">
      <c r="A54" s="210"/>
      <c r="B54" s="211"/>
    </row>
    <row r="55" spans="1:2">
      <c r="A55" s="210"/>
      <c r="B55" s="214"/>
    </row>
    <row r="56" spans="1:2">
      <c r="A56" s="210"/>
      <c r="B56" s="211"/>
    </row>
    <row r="57" spans="1:2">
      <c r="A57" s="210"/>
      <c r="B57" s="211"/>
    </row>
    <row r="58" spans="1:2">
      <c r="A58" s="210"/>
      <c r="B58" s="211"/>
    </row>
    <row r="59" spans="1:2">
      <c r="A59" s="212"/>
      <c r="B59" s="211"/>
    </row>
    <row r="60" spans="1:2">
      <c r="A60" s="212"/>
      <c r="B60" s="211"/>
    </row>
    <row r="61" spans="1:2">
      <c r="A61" s="210"/>
      <c r="B61" s="211"/>
    </row>
    <row r="62" spans="1:2">
      <c r="A62" s="210"/>
      <c r="B62" s="211"/>
    </row>
    <row r="63" spans="1:2">
      <c r="A63" s="212"/>
      <c r="B63" s="213"/>
    </row>
    <row r="64" spans="1:2">
      <c r="A64" s="210"/>
      <c r="B64" s="211"/>
    </row>
    <row r="65" spans="1:2">
      <c r="A65" s="210"/>
      <c r="B65" s="211"/>
    </row>
    <row r="66" spans="1:2">
      <c r="A66" s="212"/>
      <c r="B66" s="211"/>
    </row>
    <row r="67" spans="1:2">
      <c r="A67" s="212"/>
      <c r="B67" s="213"/>
    </row>
    <row r="68" spans="1:2">
      <c r="A68" s="212"/>
      <c r="B68" s="213"/>
    </row>
    <row r="69" spans="1:2">
      <c r="A69" s="212"/>
      <c r="B69" s="211"/>
    </row>
    <row r="70" spans="1:2">
      <c r="A70" s="212"/>
      <c r="B70" s="211"/>
    </row>
    <row r="71" spans="1:2">
      <c r="A71" s="212"/>
      <c r="B71" s="213"/>
    </row>
    <row r="72" spans="1:2">
      <c r="A72" s="212"/>
      <c r="B72" s="213"/>
    </row>
    <row r="73" spans="1:2">
      <c r="A73" s="212"/>
      <c r="B73" s="213"/>
    </row>
    <row r="74" spans="1:2">
      <c r="A74" s="212"/>
      <c r="B74" s="213"/>
    </row>
    <row r="75" spans="1:2">
      <c r="A75" s="212"/>
      <c r="B75" s="213"/>
    </row>
    <row r="76" spans="1:2">
      <c r="A76" s="212"/>
      <c r="B76" s="213"/>
    </row>
    <row r="77" spans="1:2">
      <c r="A77" s="212"/>
      <c r="B77" s="213"/>
    </row>
    <row r="78" spans="1:2">
      <c r="A78" s="212"/>
      <c r="B78" s="213"/>
    </row>
    <row r="79" spans="1:2">
      <c r="A79" s="212"/>
      <c r="B79" s="213"/>
    </row>
    <row r="80" spans="1:2">
      <c r="A80" s="212"/>
      <c r="B80" s="213"/>
    </row>
    <row r="81" spans="1:2">
      <c r="A81" s="212"/>
      <c r="B81" s="213"/>
    </row>
    <row r="82" spans="1:2">
      <c r="A82" s="212"/>
      <c r="B82" s="213"/>
    </row>
    <row r="83" spans="1:2">
      <c r="A83" s="212"/>
      <c r="B83" s="213"/>
    </row>
    <row r="84" spans="1:2">
      <c r="A84" s="212"/>
      <c r="B84" s="213"/>
    </row>
    <row r="85" spans="1:2">
      <c r="A85" s="212"/>
      <c r="B85" s="213"/>
    </row>
    <row r="86" spans="1:2">
      <c r="A86" s="212"/>
      <c r="B86" s="213"/>
    </row>
    <row r="87" spans="1:2">
      <c r="A87" s="212"/>
      <c r="B87" s="213"/>
    </row>
    <row r="88" spans="1:2">
      <c r="A88" s="212"/>
      <c r="B88" s="213"/>
    </row>
    <row r="89" spans="1:2">
      <c r="A89" s="212"/>
      <c r="B89" s="213"/>
    </row>
    <row r="90" spans="1:2">
      <c r="A90" s="212"/>
      <c r="B90" s="213"/>
    </row>
    <row r="91" spans="1:2">
      <c r="A91" s="212"/>
      <c r="B91" s="213"/>
    </row>
    <row r="92" spans="1:2">
      <c r="A92" s="212"/>
      <c r="B92" s="213"/>
    </row>
    <row r="93" spans="1:2">
      <c r="A93" s="212"/>
      <c r="B93" s="213"/>
    </row>
    <row r="94" spans="1:2">
      <c r="A94" s="212"/>
      <c r="B94" s="213"/>
    </row>
    <row r="95" spans="1:2">
      <c r="A95" s="212"/>
      <c r="B95" s="213"/>
    </row>
    <row r="96" spans="1:2">
      <c r="A96" s="212"/>
      <c r="B96" s="213"/>
    </row>
    <row r="97" spans="1:2">
      <c r="A97" s="212"/>
      <c r="B97" s="213"/>
    </row>
    <row r="98" spans="1:2">
      <c r="A98" s="212"/>
      <c r="B98" s="213"/>
    </row>
    <row r="99" spans="1:2">
      <c r="A99" s="212"/>
    </row>
    <row r="100" spans="1:2">
      <c r="B100" s="211"/>
    </row>
    <row r="101" spans="1:2">
      <c r="A101" s="210"/>
      <c r="B101" s="211"/>
    </row>
    <row r="102" spans="1:2">
      <c r="A102" s="210"/>
      <c r="B102" s="211"/>
    </row>
    <row r="103" spans="1:2">
      <c r="A103" s="210"/>
      <c r="B103" s="211"/>
    </row>
    <row r="104" spans="1:2">
      <c r="A104" s="210"/>
      <c r="B104" s="211"/>
    </row>
    <row r="105" spans="1:2">
      <c r="A105" s="210"/>
      <c r="B105" s="211"/>
    </row>
    <row r="106" spans="1:2">
      <c r="A106" s="210"/>
      <c r="B106" s="211"/>
    </row>
    <row r="107" spans="1:2">
      <c r="A107" s="212"/>
      <c r="B107" s="213"/>
    </row>
    <row r="108" spans="1:2">
      <c r="A108" s="212"/>
      <c r="B108" s="213"/>
    </row>
    <row r="109" spans="1:2">
      <c r="A109" s="212"/>
      <c r="B109" s="213"/>
    </row>
    <row r="110" spans="1:2">
      <c r="A110" s="212"/>
      <c r="B110" s="213"/>
    </row>
    <row r="111" spans="1:2">
      <c r="A111" s="212"/>
      <c r="B111" s="213"/>
    </row>
    <row r="112" spans="1:2">
      <c r="A112" s="212"/>
      <c r="B112" s="211"/>
    </row>
    <row r="113" spans="1:2">
      <c r="A113" s="210"/>
      <c r="B113" s="211"/>
    </row>
    <row r="114" spans="1:2">
      <c r="A114" s="210"/>
      <c r="B114" s="211"/>
    </row>
    <row r="115" spans="1:2">
      <c r="A115" s="212"/>
      <c r="B115" s="213"/>
    </row>
    <row r="116" spans="1:2">
      <c r="A116" s="212"/>
      <c r="B116" s="211"/>
    </row>
    <row r="117" spans="1:2">
      <c r="A117" s="210"/>
      <c r="B117" s="211"/>
    </row>
    <row r="118" spans="1:2">
      <c r="A118" s="210"/>
      <c r="B118" s="211"/>
    </row>
    <row r="119" spans="1:2">
      <c r="A119" s="212"/>
      <c r="B119" s="211"/>
    </row>
    <row r="120" spans="1:2">
      <c r="A120" s="210"/>
      <c r="B120" s="211"/>
    </row>
    <row r="121" spans="1:2">
      <c r="A121" s="212"/>
      <c r="B121" s="211"/>
    </row>
    <row r="122" spans="1:2">
      <c r="A122" s="212"/>
      <c r="B122" s="213"/>
    </row>
    <row r="123" spans="1:2">
      <c r="A123" s="210"/>
      <c r="B123" s="211"/>
    </row>
    <row r="124" spans="1:2">
      <c r="A124" s="212"/>
      <c r="B124" s="211"/>
    </row>
    <row r="125" spans="1:2">
      <c r="A125" s="212"/>
      <c r="B125" s="213"/>
    </row>
    <row r="126" spans="1:2">
      <c r="A126" s="212"/>
      <c r="B126" s="213"/>
    </row>
    <row r="127" spans="1:2">
      <c r="A127" s="212"/>
      <c r="B127" s="213"/>
    </row>
    <row r="128" spans="1:2">
      <c r="A128" s="212"/>
      <c r="B128" s="213"/>
    </row>
    <row r="129" spans="1:2">
      <c r="A129" s="212"/>
      <c r="B129" s="213"/>
    </row>
    <row r="130" spans="1:2">
      <c r="A130" s="212"/>
      <c r="B130" s="213"/>
    </row>
    <row r="131" spans="1:2">
      <c r="A131" s="212"/>
      <c r="B131" s="213"/>
    </row>
    <row r="132" spans="1:2">
      <c r="A132" s="212"/>
      <c r="B132" s="213"/>
    </row>
    <row r="133" spans="1:2">
      <c r="A133" s="212"/>
      <c r="B133" s="213"/>
    </row>
    <row r="134" spans="1:2">
      <c r="A134" s="212"/>
      <c r="B134" s="213"/>
    </row>
    <row r="135" spans="1:2">
      <c r="A135" s="212"/>
      <c r="B135" s="213"/>
    </row>
    <row r="136" spans="1:2">
      <c r="A136" s="212"/>
      <c r="B136" s="213"/>
    </row>
    <row r="137" spans="1:2">
      <c r="A137" s="212"/>
      <c r="B137" s="213"/>
    </row>
    <row r="138" spans="1:2">
      <c r="A138" s="212"/>
      <c r="B138" s="213"/>
    </row>
    <row r="139" spans="1:2">
      <c r="A139" s="212"/>
      <c r="B139" s="213"/>
    </row>
    <row r="140" spans="1:2">
      <c r="B140" s="213"/>
    </row>
    <row r="141" spans="1:2">
      <c r="A141" s="210"/>
      <c r="B141" s="211"/>
    </row>
    <row r="142" spans="1:2">
      <c r="A142" s="210"/>
      <c r="B142" s="211"/>
    </row>
    <row r="143" spans="1:2">
      <c r="A143" s="210"/>
      <c r="B143" s="211"/>
    </row>
    <row r="144" spans="1:2">
      <c r="A144" s="210"/>
      <c r="B144" s="211"/>
    </row>
    <row r="145" spans="1:2">
      <c r="A145" s="212"/>
    </row>
    <row r="146" spans="1:2">
      <c r="B146" s="211"/>
    </row>
    <row r="147" spans="1:2">
      <c r="A147" s="210"/>
      <c r="B147" s="211"/>
    </row>
    <row r="148" spans="1:2">
      <c r="A148" s="210"/>
      <c r="B148" s="211"/>
    </row>
    <row r="149" spans="1:2">
      <c r="A149" s="210"/>
      <c r="B149" s="211"/>
    </row>
    <row r="150" spans="1:2">
      <c r="A150" s="210"/>
      <c r="B150" s="211"/>
    </row>
    <row r="151" spans="1:2">
      <c r="A151" s="212"/>
    </row>
    <row r="152" spans="1:2">
      <c r="B152" s="211"/>
    </row>
    <row r="153" spans="1:2">
      <c r="A153" s="210"/>
      <c r="B153" s="211"/>
    </row>
    <row r="154" spans="1:2">
      <c r="A154" s="210"/>
      <c r="B154" s="211"/>
    </row>
    <row r="155" spans="1:2">
      <c r="A155" s="210"/>
      <c r="B155" s="211"/>
    </row>
    <row r="156" spans="1:2">
      <c r="A156" s="210"/>
      <c r="B156" s="211"/>
    </row>
    <row r="157" spans="1:2">
      <c r="A157" s="212"/>
    </row>
    <row r="158" spans="1:2">
      <c r="B158" s="211"/>
    </row>
    <row r="159" spans="1:2">
      <c r="A159" s="210"/>
      <c r="B159" s="211"/>
    </row>
    <row r="160" spans="1:2">
      <c r="A160" s="210"/>
      <c r="B160" s="211"/>
    </row>
    <row r="161" spans="1:2">
      <c r="A161" s="210"/>
      <c r="B161" s="211"/>
    </row>
    <row r="162" spans="1:2">
      <c r="A162" s="210"/>
      <c r="B162" s="211"/>
    </row>
    <row r="163" spans="1:2">
      <c r="A163" s="212"/>
    </row>
    <row r="164" spans="1:2">
      <c r="B164" s="211"/>
    </row>
    <row r="165" spans="1:2">
      <c r="A165" s="210"/>
      <c r="B165" s="211"/>
    </row>
    <row r="166" spans="1:2">
      <c r="A166" s="210"/>
      <c r="B166" s="211"/>
    </row>
    <row r="167" spans="1:2">
      <c r="A167" s="210"/>
      <c r="B167" s="211"/>
    </row>
    <row r="168" spans="1:2">
      <c r="A168" s="210"/>
      <c r="B168" s="211"/>
    </row>
    <row r="169" spans="1:2">
      <c r="A169" s="212"/>
    </row>
    <row r="170" spans="1:2">
      <c r="B170" s="211"/>
    </row>
    <row r="171" spans="1:2">
      <c r="A171" s="210"/>
      <c r="B171" s="211"/>
    </row>
    <row r="172" spans="1:2">
      <c r="A172" s="210"/>
      <c r="B172" s="211"/>
    </row>
    <row r="173" spans="1:2">
      <c r="A173" s="210"/>
      <c r="B173" s="211"/>
    </row>
    <row r="174" spans="1:2">
      <c r="A174" s="210"/>
      <c r="B174" s="211"/>
    </row>
    <row r="175" spans="1:2">
      <c r="A175" s="212"/>
    </row>
    <row r="176" spans="1:2">
      <c r="B176" s="211"/>
    </row>
    <row r="177" spans="1:2">
      <c r="A177" s="210"/>
      <c r="B177" s="211"/>
    </row>
    <row r="178" spans="1:2">
      <c r="A178" s="210"/>
      <c r="B178" s="211"/>
    </row>
    <row r="179" spans="1:2">
      <c r="A179" s="210"/>
      <c r="B179" s="211"/>
    </row>
    <row r="180" spans="1:2">
      <c r="A180" s="210"/>
      <c r="B180" s="211"/>
    </row>
    <row r="181" spans="1:2">
      <c r="A181" s="212"/>
    </row>
    <row r="182" spans="1:2">
      <c r="B182" s="211"/>
    </row>
    <row r="183" spans="1:2">
      <c r="A183" s="210"/>
      <c r="B183" s="211"/>
    </row>
    <row r="184" spans="1:2">
      <c r="A184" s="210"/>
      <c r="B184" s="211"/>
    </row>
    <row r="185" spans="1:2">
      <c r="A185" s="210"/>
      <c r="B185" s="211"/>
    </row>
    <row r="186" spans="1:2">
      <c r="A186" s="210"/>
      <c r="B186" s="211"/>
    </row>
    <row r="187" spans="1:2">
      <c r="A187" s="212"/>
    </row>
    <row r="188" spans="1:2">
      <c r="B188" s="211"/>
    </row>
    <row r="189" spans="1:2">
      <c r="A189" s="210"/>
      <c r="B189" s="211"/>
    </row>
    <row r="190" spans="1:2">
      <c r="A190" s="210"/>
      <c r="B190" s="211"/>
    </row>
    <row r="191" spans="1:2">
      <c r="A191" s="210"/>
      <c r="B191" s="211"/>
    </row>
    <row r="192" spans="1:2">
      <c r="A192" s="210"/>
      <c r="B192" s="211"/>
    </row>
    <row r="193" spans="1:2">
      <c r="A193" s="210"/>
      <c r="B193" s="214"/>
    </row>
    <row r="194" spans="1:2">
      <c r="A194" s="210"/>
      <c r="B194" s="211"/>
    </row>
    <row r="195" spans="1:2">
      <c r="A195" s="212"/>
      <c r="B195" s="211"/>
    </row>
    <row r="196" spans="1:2">
      <c r="B196" s="211"/>
    </row>
    <row r="197" spans="1:2">
      <c r="A197" s="210"/>
      <c r="B197" s="211"/>
    </row>
    <row r="198" spans="1:2">
      <c r="A198" s="210"/>
      <c r="B198" s="211"/>
    </row>
    <row r="199" spans="1:2">
      <c r="A199" s="210"/>
      <c r="B199" s="211"/>
    </row>
    <row r="200" spans="1:2">
      <c r="A200" s="210"/>
      <c r="B200" s="211"/>
    </row>
    <row r="201" spans="1:2">
      <c r="A201" s="210"/>
      <c r="B201" s="211"/>
    </row>
    <row r="202" spans="1:2">
      <c r="A202" s="210"/>
      <c r="B202" s="211"/>
    </row>
    <row r="203" spans="1:2">
      <c r="A203" s="212"/>
      <c r="B203" s="213"/>
    </row>
    <row r="204" spans="1:2">
      <c r="A204" s="212"/>
      <c r="B204" s="213"/>
    </row>
    <row r="205" spans="1:2">
      <c r="A205" s="212"/>
      <c r="B205" s="213"/>
    </row>
    <row r="206" spans="1:2">
      <c r="A206" s="212"/>
      <c r="B206" s="213"/>
    </row>
    <row r="207" spans="1:2">
      <c r="A207" s="212"/>
      <c r="B207" s="213"/>
    </row>
    <row r="208" spans="1:2">
      <c r="A208" s="212"/>
      <c r="B208" s="213"/>
    </row>
    <row r="209" spans="1:2">
      <c r="A209" s="212"/>
      <c r="B209" s="213"/>
    </row>
    <row r="210" spans="1:2">
      <c r="A210" s="212"/>
      <c r="B210" s="213"/>
    </row>
    <row r="211" spans="1:2">
      <c r="A211" s="212"/>
      <c r="B211" s="213"/>
    </row>
    <row r="212" spans="1:2">
      <c r="A212" s="212"/>
      <c r="B212" s="213"/>
    </row>
    <row r="213" spans="1:2">
      <c r="A213" s="212"/>
      <c r="B213" s="211"/>
    </row>
    <row r="214" spans="1:2">
      <c r="A214" s="212"/>
      <c r="B214" s="213"/>
    </row>
    <row r="215" spans="1:2">
      <c r="A215" s="212"/>
      <c r="B215" s="213"/>
    </row>
    <row r="216" spans="1:2">
      <c r="A216" s="210"/>
      <c r="B216" s="211"/>
    </row>
    <row r="217" spans="1:2">
      <c r="A217" s="212"/>
      <c r="B217" s="213"/>
    </row>
    <row r="218" spans="1:2">
      <c r="A218" s="212"/>
      <c r="B218" s="213"/>
    </row>
    <row r="219" spans="1:2">
      <c r="A219" s="212"/>
      <c r="B219" s="213"/>
    </row>
    <row r="220" spans="1:2">
      <c r="A220" s="212"/>
      <c r="B220" s="213"/>
    </row>
    <row r="221" spans="1:2">
      <c r="A221" s="212"/>
      <c r="B221" s="213"/>
    </row>
    <row r="222" spans="1:2">
      <c r="A222" s="212"/>
      <c r="B222" s="213"/>
    </row>
    <row r="223" spans="1:2">
      <c r="A223" s="212"/>
      <c r="B223" s="213"/>
    </row>
    <row r="224" spans="1:2">
      <c r="A224" s="212"/>
      <c r="B224" s="213"/>
    </row>
    <row r="225" spans="1:2">
      <c r="A225" s="212"/>
      <c r="B225" s="211"/>
    </row>
    <row r="226" spans="1:2">
      <c r="A226" s="212"/>
      <c r="B226" s="211"/>
    </row>
    <row r="227" spans="1:2">
      <c r="A227" s="212"/>
      <c r="B227" s="213"/>
    </row>
    <row r="228" spans="1:2">
      <c r="A228" s="212"/>
      <c r="B228" s="213"/>
    </row>
    <row r="229" spans="1:2">
      <c r="A229" s="212"/>
      <c r="B229" s="211"/>
    </row>
    <row r="230" spans="1:2">
      <c r="A230" s="212"/>
      <c r="B230" s="213"/>
    </row>
    <row r="231" spans="1:2">
      <c r="A231" s="212"/>
      <c r="B231" s="213"/>
    </row>
    <row r="232" spans="1:2">
      <c r="A232" s="212"/>
      <c r="B232" s="213"/>
    </row>
    <row r="233" spans="1:2">
      <c r="A233" s="212"/>
      <c r="B233" s="213"/>
    </row>
    <row r="234" spans="1:2">
      <c r="A234" s="210"/>
      <c r="B234" s="211"/>
    </row>
    <row r="235" spans="1:2">
      <c r="A235" s="210"/>
      <c r="B235" s="211"/>
    </row>
    <row r="236" spans="1:2">
      <c r="A236" s="212"/>
      <c r="B236" s="213"/>
    </row>
    <row r="237" spans="1:2">
      <c r="A237" s="212"/>
      <c r="B237" s="213"/>
    </row>
    <row r="238" spans="1:2">
      <c r="A238" s="210"/>
      <c r="B238" s="211"/>
    </row>
    <row r="239" spans="1:2">
      <c r="A239" s="212"/>
      <c r="B239" s="213"/>
    </row>
    <row r="240" spans="1:2">
      <c r="A240" s="212"/>
      <c r="B240" s="213"/>
    </row>
    <row r="241" spans="1:2">
      <c r="A241" s="212"/>
      <c r="B241" s="213"/>
    </row>
    <row r="242" spans="1:2">
      <c r="A242" s="212"/>
      <c r="B242" s="213"/>
    </row>
    <row r="243" spans="1:2">
      <c r="A243" s="210"/>
      <c r="B243" s="211"/>
    </row>
    <row r="244" spans="1:2">
      <c r="A244" s="210"/>
      <c r="B244" s="211"/>
    </row>
    <row r="245" spans="1:2">
      <c r="A245" s="212"/>
      <c r="B245" s="213"/>
    </row>
    <row r="246" spans="1:2">
      <c r="A246" s="212"/>
      <c r="B246" s="213"/>
    </row>
    <row r="247" spans="1:2">
      <c r="A247" s="212"/>
      <c r="B247" s="213"/>
    </row>
    <row r="248" spans="1:2">
      <c r="A248" s="212"/>
      <c r="B248" s="213"/>
    </row>
    <row r="249" spans="1:2">
      <c r="A249" s="212"/>
      <c r="B249" s="213"/>
    </row>
    <row r="250" spans="1:2">
      <c r="A250" s="212"/>
      <c r="B250" s="213"/>
    </row>
    <row r="251" spans="1:2">
      <c r="A251" s="212"/>
      <c r="B251" s="211"/>
    </row>
    <row r="252" spans="1:2">
      <c r="A252" s="212"/>
      <c r="B252" s="213"/>
    </row>
    <row r="253" spans="1:2">
      <c r="A253" s="212"/>
      <c r="B253" s="213"/>
    </row>
    <row r="254" spans="1:2">
      <c r="A254" s="212"/>
      <c r="B254" s="213"/>
    </row>
    <row r="255" spans="1:2">
      <c r="A255" s="212"/>
      <c r="B255" s="213"/>
    </row>
    <row r="256" spans="1:2">
      <c r="A256" s="212"/>
      <c r="B256" s="213"/>
    </row>
    <row r="257" spans="1:2">
      <c r="A257" s="212"/>
      <c r="B257" s="213"/>
    </row>
    <row r="258" spans="1:2">
      <c r="A258" s="212"/>
      <c r="B258" s="213"/>
    </row>
    <row r="259" spans="1:2">
      <c r="A259" s="212"/>
      <c r="B259" s="213"/>
    </row>
    <row r="260" spans="1:2">
      <c r="A260" s="210"/>
      <c r="B260" s="211"/>
    </row>
    <row r="261" spans="1:2">
      <c r="A261" s="212"/>
      <c r="B261" s="213"/>
    </row>
    <row r="262" spans="1:2">
      <c r="A262" s="212"/>
      <c r="B262" s="213"/>
    </row>
    <row r="263" spans="1:2">
      <c r="A263" s="212"/>
      <c r="B263" s="213"/>
    </row>
    <row r="264" spans="1:2">
      <c r="A264" s="212"/>
      <c r="B264" s="213"/>
    </row>
    <row r="265" spans="1:2">
      <c r="A265" s="212"/>
      <c r="B265" s="213"/>
    </row>
    <row r="266" spans="1:2">
      <c r="A266" s="212"/>
    </row>
    <row r="267" spans="1:2">
      <c r="A267" s="212"/>
      <c r="B267" s="211"/>
    </row>
    <row r="268" spans="1:2">
      <c r="A268" s="212"/>
      <c r="B268" s="211"/>
    </row>
    <row r="269" spans="1:2">
      <c r="A269" s="212"/>
      <c r="B269" s="211"/>
    </row>
    <row r="270" spans="1:2">
      <c r="A270" s="212"/>
      <c r="B270" s="211"/>
    </row>
    <row r="271" spans="1:2">
      <c r="A271" s="212"/>
      <c r="B271" s="213"/>
    </row>
    <row r="272" spans="1:2">
      <c r="A272" s="212"/>
      <c r="B272" s="211"/>
    </row>
    <row r="273" spans="1:2">
      <c r="A273" s="212"/>
      <c r="B273" s="213"/>
    </row>
    <row r="274" spans="1:2">
      <c r="A274" s="212"/>
      <c r="B274" s="213"/>
    </row>
    <row r="275" spans="1:2">
      <c r="A275" s="212"/>
      <c r="B275" s="211"/>
    </row>
    <row r="276" spans="1:2">
      <c r="A276" s="212"/>
      <c r="B276" s="213"/>
    </row>
    <row r="277" spans="1:2">
      <c r="A277" s="212"/>
      <c r="B277" s="211"/>
    </row>
    <row r="278" spans="1:2">
      <c r="A278" s="212"/>
      <c r="B278" s="213"/>
    </row>
    <row r="279" spans="1:2">
      <c r="B279" s="211"/>
    </row>
    <row r="280" spans="1:2">
      <c r="A280" s="210"/>
      <c r="B280" s="211"/>
    </row>
    <row r="281" spans="1:2">
      <c r="A281" s="210"/>
      <c r="B281" s="211"/>
    </row>
    <row r="282" spans="1:2">
      <c r="A282" s="210"/>
      <c r="B282" s="211"/>
    </row>
    <row r="283" spans="1:2">
      <c r="A283" s="210"/>
      <c r="B283" s="211"/>
    </row>
    <row r="284" spans="1:2">
      <c r="A284" s="212"/>
      <c r="B284" s="211"/>
    </row>
    <row r="285" spans="1:2">
      <c r="A285" s="210"/>
      <c r="B285" s="211"/>
    </row>
    <row r="286" spans="1:2">
      <c r="A286" s="212"/>
      <c r="B286" s="211"/>
    </row>
    <row r="287" spans="1:2">
      <c r="A287" s="212"/>
      <c r="B287" s="213"/>
    </row>
    <row r="288" spans="1:2">
      <c r="A288" s="210"/>
      <c r="B288" s="211"/>
    </row>
    <row r="289" spans="1:2">
      <c r="A289" s="212"/>
      <c r="B289" s="213"/>
    </row>
    <row r="290" spans="1:2">
      <c r="A290" s="210"/>
      <c r="B290" s="211"/>
    </row>
    <row r="291" spans="1:2">
      <c r="A291" s="212"/>
      <c r="B291" s="213"/>
    </row>
    <row r="292" spans="1:2">
      <c r="A292" s="210"/>
      <c r="B292" s="211"/>
    </row>
    <row r="293" spans="1:2">
      <c r="A293" s="212"/>
      <c r="B293" s="211"/>
    </row>
    <row r="294" spans="1:2">
      <c r="A294" s="210"/>
      <c r="B294" s="211"/>
    </row>
    <row r="295" spans="1:2">
      <c r="A295" s="212"/>
      <c r="B295" s="211"/>
    </row>
    <row r="296" spans="1:2">
      <c r="A296" s="212"/>
      <c r="B296" s="213"/>
    </row>
    <row r="297" spans="1:2">
      <c r="A297" s="210"/>
      <c r="B297" s="211"/>
    </row>
    <row r="298" spans="1:2">
      <c r="A298" s="212"/>
      <c r="B298" s="213"/>
    </row>
    <row r="299" spans="1:2">
      <c r="A299" s="210"/>
      <c r="B299" s="211"/>
    </row>
    <row r="300" spans="1:2">
      <c r="A300" s="212"/>
      <c r="B300" s="213"/>
    </row>
    <row r="301" spans="1:2">
      <c r="A301" s="210"/>
      <c r="B301" s="211"/>
    </row>
    <row r="302" spans="1:2">
      <c r="A302" s="212"/>
      <c r="B302" s="211"/>
    </row>
    <row r="303" spans="1:2">
      <c r="A303" s="210"/>
      <c r="B303" s="211"/>
    </row>
    <row r="304" spans="1:2">
      <c r="A304" s="212"/>
    </row>
    <row r="305" spans="1:2">
      <c r="A305" s="212"/>
      <c r="B305" s="211"/>
    </row>
    <row r="306" spans="1:2">
      <c r="A306" s="210"/>
      <c r="B306" s="211"/>
    </row>
    <row r="307" spans="1:2">
      <c r="A307" s="212"/>
      <c r="B307" s="211"/>
    </row>
    <row r="308" spans="1:2">
      <c r="A308" s="210"/>
      <c r="B308" s="211"/>
    </row>
    <row r="309" spans="1:2">
      <c r="A309" s="212"/>
      <c r="B309" s="211"/>
    </row>
    <row r="310" spans="1:2">
      <c r="A310" s="210"/>
      <c r="B310" s="211"/>
    </row>
    <row r="311" spans="1:2">
      <c r="A311" s="212"/>
      <c r="B311" s="213"/>
    </row>
    <row r="312" spans="1:2">
      <c r="A312" s="210"/>
      <c r="B312" s="211"/>
    </row>
    <row r="313" spans="1:2">
      <c r="A313" s="212"/>
      <c r="B313" s="213"/>
    </row>
    <row r="314" spans="1:2">
      <c r="A314" s="210"/>
      <c r="B314" s="211"/>
    </row>
    <row r="315" spans="1:2">
      <c r="A315" s="212"/>
      <c r="B315" s="213"/>
    </row>
    <row r="316" spans="1:2">
      <c r="A316" s="210"/>
      <c r="B316" s="211"/>
    </row>
    <row r="317" spans="1:2">
      <c r="A317" s="210"/>
      <c r="B317" s="211"/>
    </row>
    <row r="318" spans="1:2">
      <c r="A318" s="212"/>
      <c r="B318" s="211"/>
    </row>
    <row r="319" spans="1:2">
      <c r="B319" s="213"/>
    </row>
    <row r="320" spans="1:2">
      <c r="A320" s="210"/>
      <c r="B320" s="211"/>
    </row>
    <row r="321" spans="1:2">
      <c r="A321" s="210"/>
      <c r="B321" s="211"/>
    </row>
    <row r="322" spans="1:2">
      <c r="A322" s="210"/>
      <c r="B322" s="211"/>
    </row>
    <row r="323" spans="1:2">
      <c r="A323" s="210"/>
      <c r="B323" s="211"/>
    </row>
    <row r="324" spans="1:2">
      <c r="A324" s="210"/>
      <c r="B324" s="211"/>
    </row>
    <row r="325" spans="1:2">
      <c r="A325" s="210"/>
      <c r="B325" s="211"/>
    </row>
    <row r="326" spans="1:2">
      <c r="A326" s="212"/>
      <c r="B326" s="211"/>
    </row>
    <row r="327" spans="1:2">
      <c r="A327" s="210"/>
      <c r="B327" s="211"/>
    </row>
    <row r="328" spans="1:2">
      <c r="A328" s="212"/>
      <c r="B328" s="213"/>
    </row>
    <row r="329" spans="1:2">
      <c r="A329" s="210"/>
      <c r="B329" s="211"/>
    </row>
    <row r="330" spans="1:2">
      <c r="A330" s="212"/>
      <c r="B330" s="213"/>
    </row>
    <row r="331" spans="1:2">
      <c r="A331" s="210"/>
      <c r="B331" s="211"/>
    </row>
    <row r="332" spans="1:2">
      <c r="A332" s="212"/>
      <c r="B332" s="213"/>
    </row>
    <row r="333" spans="1:2">
      <c r="A333" s="210"/>
      <c r="B333" s="211"/>
    </row>
    <row r="334" spans="1:2">
      <c r="A334" s="212"/>
      <c r="B334" s="213"/>
    </row>
    <row r="335" spans="1:2">
      <c r="A335" s="210"/>
      <c r="B335" s="211"/>
    </row>
    <row r="336" spans="1:2">
      <c r="A336" s="212"/>
      <c r="B336" s="211"/>
    </row>
    <row r="337" spans="1:2">
      <c r="A337" s="210"/>
      <c r="B337" s="211"/>
    </row>
    <row r="338" spans="1:2">
      <c r="A338" s="212"/>
      <c r="B338" s="211"/>
    </row>
    <row r="339" spans="1:2">
      <c r="A339" s="212"/>
      <c r="B339" s="213"/>
    </row>
    <row r="340" spans="1:2">
      <c r="A340" s="212"/>
      <c r="B340" s="211"/>
    </row>
    <row r="341" spans="1:2">
      <c r="A341" s="210"/>
      <c r="B341" s="211"/>
    </row>
    <row r="342" spans="1:2">
      <c r="A342" s="210"/>
      <c r="B342" s="211"/>
    </row>
    <row r="343" spans="1:2">
      <c r="A343" s="212"/>
      <c r="B343" s="213"/>
    </row>
    <row r="344" spans="1:2">
      <c r="A344" s="210"/>
      <c r="B344" s="211"/>
    </row>
    <row r="345" spans="1:2">
      <c r="A345" s="212"/>
      <c r="B345" s="213"/>
    </row>
    <row r="346" spans="1:2">
      <c r="A346" s="210"/>
      <c r="B346" s="211"/>
    </row>
    <row r="347" spans="1:2">
      <c r="A347" s="212"/>
      <c r="B347" s="213"/>
    </row>
    <row r="348" spans="1:2">
      <c r="A348" s="212"/>
      <c r="B348" s="211"/>
    </row>
    <row r="349" spans="1:2">
      <c r="A349" s="212"/>
      <c r="B349" s="213"/>
    </row>
    <row r="350" spans="1:2">
      <c r="A350" s="210"/>
      <c r="B350" s="211"/>
    </row>
    <row r="351" spans="1:2">
      <c r="A351" s="210"/>
      <c r="B351" s="211"/>
    </row>
    <row r="352" spans="1:2">
      <c r="A352" s="212"/>
      <c r="B352" s="213"/>
    </row>
    <row r="353" spans="1:2">
      <c r="A353" s="210"/>
      <c r="B353" s="211"/>
    </row>
    <row r="354" spans="1:2">
      <c r="A354" s="212"/>
    </row>
    <row r="355" spans="1:2">
      <c r="A355" s="210"/>
      <c r="B355" s="211"/>
    </row>
    <row r="356" spans="1:2">
      <c r="A356" s="212"/>
      <c r="B356" s="211"/>
    </row>
    <row r="357" spans="1:2">
      <c r="A357" s="210"/>
      <c r="B357" s="211"/>
    </row>
    <row r="358" spans="1:2">
      <c r="A358" s="212"/>
      <c r="B358" s="211"/>
    </row>
    <row r="359" spans="1:2">
      <c r="A359" s="210"/>
      <c r="B359" s="211"/>
    </row>
    <row r="360" spans="1:2">
      <c r="A360" s="212"/>
    </row>
    <row r="361" spans="1:2">
      <c r="A361" s="210"/>
      <c r="B361" s="211"/>
    </row>
    <row r="362" spans="1:2">
      <c r="A362" s="212"/>
      <c r="B362" s="211"/>
    </row>
    <row r="363" spans="1:2">
      <c r="A363" s="210"/>
      <c r="B363" s="211"/>
    </row>
    <row r="364" spans="1:2">
      <c r="A364" s="212"/>
      <c r="B364" s="211"/>
    </row>
    <row r="365" spans="1:2">
      <c r="A365" s="210"/>
      <c r="B365" s="211"/>
    </row>
    <row r="366" spans="1:2">
      <c r="A366" s="212"/>
    </row>
    <row r="367" spans="1:2">
      <c r="A367" s="212"/>
      <c r="B367" s="211"/>
    </row>
    <row r="368" spans="1:2">
      <c r="A368" s="212"/>
      <c r="B368" s="211"/>
    </row>
    <row r="369" spans="1:2">
      <c r="B369" s="211"/>
    </row>
    <row r="370" spans="1:2">
      <c r="A370" s="210"/>
      <c r="B370" s="211"/>
    </row>
    <row r="371" spans="1:2">
      <c r="A371" s="210"/>
      <c r="B371" s="211"/>
    </row>
    <row r="372" spans="1:2">
      <c r="A372" s="210"/>
      <c r="B372" s="211"/>
    </row>
    <row r="373" spans="1:2">
      <c r="A373" s="210"/>
      <c r="B373" s="211"/>
    </row>
    <row r="374" spans="1:2">
      <c r="A374" s="212"/>
      <c r="B374" s="213"/>
    </row>
    <row r="375" spans="1:2">
      <c r="B375" s="213"/>
    </row>
    <row r="376" spans="1:2">
      <c r="A376" s="210"/>
      <c r="B376" s="211"/>
    </row>
    <row r="377" spans="1:2">
      <c r="A377" s="210"/>
      <c r="B377" s="211"/>
    </row>
    <row r="378" spans="1:2">
      <c r="A378" s="210"/>
      <c r="B378" s="211"/>
    </row>
    <row r="379" spans="1:2">
      <c r="A379" s="210"/>
      <c r="B379" s="211"/>
    </row>
    <row r="380" spans="1:2">
      <c r="A380" s="212"/>
      <c r="B380" s="213"/>
    </row>
    <row r="381" spans="1:2">
      <c r="B381" s="213"/>
    </row>
    <row r="382" spans="1:2">
      <c r="A382" s="210"/>
      <c r="B382" s="211"/>
    </row>
    <row r="383" spans="1:2">
      <c r="A383" s="210"/>
      <c r="B383" s="211"/>
    </row>
    <row r="384" spans="1:2">
      <c r="A384" s="210"/>
      <c r="B384" s="211"/>
    </row>
    <row r="385" spans="1:2">
      <c r="A385" s="210"/>
      <c r="B385" s="211"/>
    </row>
    <row r="386" spans="1:2">
      <c r="A386" s="210"/>
      <c r="B386" s="211"/>
    </row>
    <row r="387" spans="1:2">
      <c r="A387" s="210"/>
      <c r="B387" s="211"/>
    </row>
    <row r="388" spans="1:2">
      <c r="A388" s="212"/>
      <c r="B388" s="213"/>
    </row>
    <row r="389" spans="1:2">
      <c r="A389" s="212"/>
      <c r="B389" s="213"/>
    </row>
    <row r="390" spans="1:2">
      <c r="A390" s="212"/>
      <c r="B390" s="211"/>
    </row>
    <row r="391" spans="1:2">
      <c r="A391" s="212"/>
      <c r="B391" s="211"/>
    </row>
    <row r="392" spans="1:2">
      <c r="A392" s="212"/>
      <c r="B392" s="213"/>
    </row>
    <row r="393" spans="1:2">
      <c r="A393" s="212"/>
      <c r="B393" s="213"/>
    </row>
    <row r="394" spans="1:2">
      <c r="A394" s="210"/>
      <c r="B394" s="211"/>
    </row>
    <row r="395" spans="1:2">
      <c r="A395" s="212"/>
      <c r="B395" s="213"/>
    </row>
    <row r="396" spans="1:2">
      <c r="A396" s="212"/>
      <c r="B396" s="213"/>
    </row>
    <row r="397" spans="1:2">
      <c r="A397" s="212"/>
      <c r="B397" s="213"/>
    </row>
    <row r="398" spans="1:2">
      <c r="A398" s="210"/>
      <c r="B398" s="211"/>
    </row>
    <row r="399" spans="1:2">
      <c r="A399" s="212"/>
      <c r="B399" s="213"/>
    </row>
    <row r="400" spans="1:2">
      <c r="A400" s="212"/>
      <c r="B400" s="213"/>
    </row>
    <row r="401" spans="1:2">
      <c r="A401" s="212"/>
      <c r="B401" s="211"/>
    </row>
    <row r="402" spans="1:2">
      <c r="A402" s="212"/>
      <c r="B402" s="213"/>
    </row>
    <row r="403" spans="1:2">
      <c r="A403" s="212"/>
      <c r="B403" s="213"/>
    </row>
    <row r="404" spans="1:2">
      <c r="A404" s="212"/>
      <c r="B404" s="211"/>
    </row>
    <row r="405" spans="1:2">
      <c r="A405" s="210"/>
      <c r="B405" s="211"/>
    </row>
    <row r="406" spans="1:2">
      <c r="A406" s="210"/>
      <c r="B406" s="211"/>
    </row>
    <row r="407" spans="1:2">
      <c r="A407" s="212"/>
    </row>
    <row r="408" spans="1:2">
      <c r="A408" s="212"/>
      <c r="B408" s="211"/>
    </row>
    <row r="409" spans="1:2">
      <c r="A409" s="212"/>
      <c r="B409" s="211"/>
    </row>
    <row r="410" spans="1:2">
      <c r="A410" s="212"/>
      <c r="B410" s="211"/>
    </row>
    <row r="411" spans="1:2">
      <c r="A411" s="212"/>
      <c r="B411" s="211"/>
    </row>
    <row r="412" spans="1:2">
      <c r="A412" s="212"/>
      <c r="B412" s="211"/>
    </row>
    <row r="413" spans="1:2">
      <c r="A413" s="210"/>
      <c r="B413" s="211"/>
    </row>
    <row r="414" spans="1:2">
      <c r="A414" s="212"/>
      <c r="B414" s="213"/>
    </row>
    <row r="415" spans="1:2">
      <c r="A415" s="212"/>
      <c r="B415" s="211"/>
    </row>
    <row r="416" spans="1:2">
      <c r="A416" s="210"/>
      <c r="B416" s="211"/>
    </row>
    <row r="417" spans="1:2">
      <c r="A417" s="212"/>
      <c r="B417" s="213"/>
    </row>
    <row r="418" spans="1:2">
      <c r="A418" s="212"/>
      <c r="B418" s="213"/>
    </row>
    <row r="419" spans="1:2">
      <c r="A419" s="210"/>
      <c r="B419" s="211"/>
    </row>
    <row r="420" spans="1:2">
      <c r="A420" s="210"/>
      <c r="B420" s="211"/>
    </row>
    <row r="421" spans="1:2">
      <c r="A421" s="212"/>
      <c r="B421" s="213"/>
    </row>
    <row r="422" spans="1:2">
      <c r="B422" s="213"/>
    </row>
    <row r="423" spans="1:2">
      <c r="A423" s="210"/>
      <c r="B423" s="211"/>
    </row>
    <row r="424" spans="1:2">
      <c r="A424" s="210"/>
      <c r="B424" s="211"/>
    </row>
    <row r="425" spans="1:2">
      <c r="A425" s="210"/>
      <c r="B425" s="211"/>
    </row>
    <row r="426" spans="1:2">
      <c r="A426" s="210"/>
      <c r="B426" s="211"/>
    </row>
    <row r="427" spans="1:2">
      <c r="A427" s="210"/>
      <c r="B427" s="211"/>
    </row>
    <row r="428" spans="1:2">
      <c r="A428" s="210"/>
      <c r="B428" s="211"/>
    </row>
    <row r="429" spans="1:2">
      <c r="A429" s="212"/>
      <c r="B429" s="213"/>
    </row>
    <row r="430" spans="1:2">
      <c r="A430" s="210"/>
      <c r="B430" s="211"/>
    </row>
    <row r="431" spans="1:2">
      <c r="A431" s="212"/>
      <c r="B431" s="213"/>
    </row>
    <row r="432" spans="1:2">
      <c r="A432" s="212"/>
      <c r="B432" s="211"/>
    </row>
    <row r="433" spans="1:2">
      <c r="A433" s="212"/>
      <c r="B433" s="211"/>
    </row>
    <row r="434" spans="1:2">
      <c r="A434" s="210"/>
      <c r="B434" s="211"/>
    </row>
    <row r="435" spans="1:2">
      <c r="A435" s="212"/>
      <c r="B435" s="213"/>
    </row>
    <row r="436" spans="1:2">
      <c r="A436" s="212"/>
      <c r="B436" s="213"/>
    </row>
    <row r="437" spans="1:2">
      <c r="A437" s="212"/>
      <c r="B437" s="213"/>
    </row>
    <row r="438" spans="1:2">
      <c r="A438" s="212"/>
      <c r="B438" s="213"/>
    </row>
    <row r="439" spans="1:2">
      <c r="A439" s="212"/>
      <c r="B439" s="211"/>
    </row>
    <row r="440" spans="1:2">
      <c r="A440" s="210"/>
      <c r="B440" s="211"/>
    </row>
    <row r="441" spans="1:2">
      <c r="A441" s="212"/>
      <c r="B441" s="213"/>
    </row>
    <row r="442" spans="1:2">
      <c r="A442" s="212"/>
      <c r="B442" s="211"/>
    </row>
    <row r="443" spans="1:2">
      <c r="A443" s="210"/>
      <c r="B443" s="211"/>
    </row>
    <row r="444" spans="1:2">
      <c r="A444" s="212"/>
      <c r="B444" s="213"/>
    </row>
    <row r="445" spans="1:2">
      <c r="A445" s="212"/>
      <c r="B445" s="211"/>
    </row>
    <row r="446" spans="1:2">
      <c r="A446" s="212"/>
      <c r="B446" s="213"/>
    </row>
    <row r="447" spans="1:2">
      <c r="A447" s="210"/>
      <c r="B447" s="211"/>
    </row>
    <row r="448" spans="1:2">
      <c r="A448" s="210"/>
      <c r="B448" s="211"/>
    </row>
    <row r="449" spans="1:2">
      <c r="A449" s="212"/>
      <c r="B449" s="211"/>
    </row>
    <row r="450" spans="1:2">
      <c r="A450" s="212"/>
      <c r="B450" s="213"/>
    </row>
    <row r="451" spans="1:2">
      <c r="A451" s="212"/>
      <c r="B451" s="213"/>
    </row>
    <row r="452" spans="1:2">
      <c r="A452" s="212"/>
      <c r="B452" s="211"/>
    </row>
    <row r="453" spans="1:2">
      <c r="A453" s="212"/>
      <c r="B453" s="213"/>
    </row>
    <row r="454" spans="1:2">
      <c r="A454" s="210"/>
      <c r="B454" s="211"/>
    </row>
    <row r="455" spans="1:2">
      <c r="A455" s="212"/>
      <c r="B455" s="213"/>
    </row>
    <row r="456" spans="1:2">
      <c r="A456" s="212"/>
      <c r="B456" s="213"/>
    </row>
    <row r="457" spans="1:2">
      <c r="A457" s="210"/>
      <c r="B457" s="211"/>
    </row>
    <row r="458" spans="1:2">
      <c r="A458" s="212"/>
      <c r="B458" s="211"/>
    </row>
    <row r="459" spans="1:2">
      <c r="A459" s="212"/>
      <c r="B459" s="211"/>
    </row>
    <row r="460" spans="1:2">
      <c r="A460" s="210"/>
      <c r="B460" s="211"/>
    </row>
    <row r="461" spans="1:2">
      <c r="A461" s="212"/>
      <c r="B461" s="213"/>
    </row>
    <row r="462" spans="1:2">
      <c r="A462" s="212"/>
      <c r="B462" s="213"/>
    </row>
    <row r="463" spans="1:2">
      <c r="A463" s="212"/>
      <c r="B463" s="213"/>
    </row>
    <row r="464" spans="1:2">
      <c r="A464" s="210"/>
      <c r="B464" s="211"/>
    </row>
    <row r="465" spans="1:2">
      <c r="A465" s="212"/>
      <c r="B465" s="213"/>
    </row>
    <row r="466" spans="1:2">
      <c r="A466" s="212"/>
      <c r="B466" s="211"/>
    </row>
    <row r="467" spans="1:2">
      <c r="A467" s="210"/>
      <c r="B467" s="211"/>
    </row>
    <row r="468" spans="1:2">
      <c r="A468" s="212"/>
      <c r="B468" s="211"/>
    </row>
    <row r="469" spans="1:2">
      <c r="A469" s="210"/>
      <c r="B469" s="211"/>
    </row>
    <row r="470" spans="1:2">
      <c r="A470" s="212"/>
      <c r="B470" s="213"/>
    </row>
    <row r="471" spans="1:2">
      <c r="A471" s="212"/>
      <c r="B471" s="213"/>
    </row>
    <row r="472" spans="1:2">
      <c r="A472" s="212"/>
      <c r="B472" s="213"/>
    </row>
    <row r="473" spans="1:2">
      <c r="A473" s="210"/>
      <c r="B473" s="211"/>
    </row>
    <row r="474" spans="1:2">
      <c r="A474" s="210"/>
      <c r="B474" s="211"/>
    </row>
    <row r="475" spans="1:2">
      <c r="A475" s="212"/>
      <c r="B475" s="211"/>
    </row>
    <row r="476" spans="1:2">
      <c r="A476" s="212"/>
      <c r="B476" s="213"/>
    </row>
    <row r="477" spans="1:2">
      <c r="A477" s="212"/>
      <c r="B477" s="213"/>
    </row>
    <row r="478" spans="1:2">
      <c r="A478" s="212"/>
      <c r="B478" s="213"/>
    </row>
    <row r="479" spans="1:2">
      <c r="A479" s="210"/>
      <c r="B479" s="211"/>
    </row>
    <row r="480" spans="1:2">
      <c r="A480" s="212"/>
      <c r="B480" s="213"/>
    </row>
    <row r="481" spans="1:2">
      <c r="A481" s="210"/>
      <c r="B481" s="211"/>
    </row>
    <row r="482" spans="1:2">
      <c r="A482" s="212"/>
      <c r="B482" s="213"/>
    </row>
    <row r="483" spans="1:2">
      <c r="A483" s="210"/>
      <c r="B483" s="211"/>
    </row>
    <row r="484" spans="1:2">
      <c r="A484" s="212"/>
      <c r="B484" s="211"/>
    </row>
    <row r="485" spans="1:2">
      <c r="A485" s="212"/>
      <c r="B485" s="213"/>
    </row>
    <row r="486" spans="1:2">
      <c r="A486" s="212"/>
      <c r="B486" s="211"/>
    </row>
    <row r="487" spans="1:2">
      <c r="A487" s="212"/>
      <c r="B487" s="213"/>
    </row>
    <row r="488" spans="1:2">
      <c r="A488" s="212"/>
      <c r="B488" s="213"/>
    </row>
    <row r="489" spans="1:2">
      <c r="A489" s="212"/>
      <c r="B489" s="213"/>
    </row>
    <row r="490" spans="1:2">
      <c r="A490" s="210"/>
      <c r="B490" s="211"/>
    </row>
    <row r="491" spans="1:2">
      <c r="A491" s="212"/>
      <c r="B491" s="211"/>
    </row>
    <row r="492" spans="1:2">
      <c r="A492" s="212"/>
      <c r="B492" s="213"/>
    </row>
    <row r="493" spans="1:2">
      <c r="A493" s="212"/>
      <c r="B493" s="211"/>
    </row>
    <row r="494" spans="1:2">
      <c r="A494" s="212"/>
      <c r="B494" s="211"/>
    </row>
    <row r="495" spans="1:2">
      <c r="A495" s="212"/>
      <c r="B495" s="213"/>
    </row>
    <row r="496" spans="1:2">
      <c r="A496" s="210"/>
      <c r="B496" s="211"/>
    </row>
    <row r="497" spans="1:2">
      <c r="A497" s="212"/>
      <c r="B497" s="213"/>
    </row>
    <row r="498" spans="1:2">
      <c r="A498" s="212"/>
      <c r="B498" s="213"/>
    </row>
    <row r="499" spans="1:2">
      <c r="A499" s="210"/>
      <c r="B499" s="211"/>
    </row>
    <row r="500" spans="1:2">
      <c r="A500" s="212"/>
      <c r="B500" s="213"/>
    </row>
    <row r="501" spans="1:2">
      <c r="A501" s="210"/>
      <c r="B501" s="214"/>
    </row>
    <row r="502" spans="1:2">
      <c r="A502" s="212"/>
      <c r="B502" s="211"/>
    </row>
    <row r="503" spans="1:2">
      <c r="A503" s="212"/>
      <c r="B503" s="211"/>
    </row>
    <row r="504" spans="1:2">
      <c r="A504" s="212"/>
      <c r="B504" s="211"/>
    </row>
    <row r="505" spans="1:2">
      <c r="A505" s="210"/>
      <c r="B505" s="211"/>
    </row>
    <row r="506" spans="1:2">
      <c r="A506" s="210"/>
      <c r="B506" s="211"/>
    </row>
    <row r="507" spans="1:2">
      <c r="A507" s="212"/>
      <c r="B507" s="213"/>
    </row>
    <row r="508" spans="1:2">
      <c r="A508" s="210"/>
      <c r="B508" s="211"/>
    </row>
    <row r="509" spans="1:2">
      <c r="A509" s="210"/>
      <c r="B509" s="211"/>
    </row>
    <row r="510" spans="1:2">
      <c r="A510" s="212"/>
      <c r="B510" s="211"/>
    </row>
    <row r="511" spans="1:2">
      <c r="A511" s="212"/>
      <c r="B511" s="213"/>
    </row>
    <row r="512" spans="1:2">
      <c r="A512" s="212"/>
    </row>
    <row r="513" spans="1:2">
      <c r="A513" s="212"/>
      <c r="B513" s="211"/>
    </row>
    <row r="514" spans="1:2">
      <c r="A514" s="210"/>
      <c r="B514" s="211"/>
    </row>
    <row r="515" spans="1:2">
      <c r="A515" s="212"/>
      <c r="B515" s="211"/>
    </row>
    <row r="516" spans="1:2">
      <c r="B516" s="211"/>
    </row>
    <row r="517" spans="1:2">
      <c r="A517" s="210"/>
      <c r="B517" s="211"/>
    </row>
    <row r="518" spans="1:2">
      <c r="A518" s="210"/>
      <c r="B518" s="211"/>
    </row>
    <row r="519" spans="1:2">
      <c r="A519" s="210"/>
      <c r="B519" s="211"/>
    </row>
    <row r="520" spans="1:2">
      <c r="A520" s="210"/>
      <c r="B520" s="211"/>
    </row>
    <row r="521" spans="1:2">
      <c r="A521" s="210"/>
      <c r="B521" s="211"/>
    </row>
    <row r="522" spans="1:2">
      <c r="A522" s="212"/>
      <c r="B522" s="213"/>
    </row>
    <row r="523" spans="1:2">
      <c r="A523" s="210"/>
      <c r="B523" s="214"/>
    </row>
    <row r="524" spans="1:2">
      <c r="A524" s="212"/>
      <c r="B524" s="211"/>
    </row>
    <row r="525" spans="1:2">
      <c r="A525" s="210"/>
      <c r="B525" s="211"/>
    </row>
    <row r="526" spans="1:2">
      <c r="A526" s="212"/>
      <c r="B526" s="211"/>
    </row>
    <row r="527" spans="1:2">
      <c r="B527" s="211"/>
    </row>
    <row r="528" spans="1:2">
      <c r="A528" s="210"/>
      <c r="B528" s="211"/>
    </row>
    <row r="529" spans="1:2">
      <c r="A529" s="210"/>
      <c r="B529" s="214"/>
    </row>
    <row r="530" spans="1:2">
      <c r="A530" s="210"/>
      <c r="B530" s="214"/>
    </row>
    <row r="531" spans="1:2">
      <c r="A531" s="210"/>
      <c r="B531" s="214"/>
    </row>
    <row r="532" spans="1:2">
      <c r="A532" s="210"/>
      <c r="B532" s="214"/>
    </row>
    <row r="533" spans="1:2">
      <c r="A533" s="212"/>
    </row>
    <row r="534" spans="1:2">
      <c r="A534" s="210"/>
      <c r="B534" s="214"/>
    </row>
    <row r="535" spans="1:2">
      <c r="A535" s="212"/>
    </row>
    <row r="536" spans="1:2">
      <c r="A536" s="210"/>
      <c r="B536" s="214"/>
    </row>
    <row r="537" spans="1:2">
      <c r="A537" s="212"/>
    </row>
    <row r="539" spans="1:2">
      <c r="A539" s="210"/>
      <c r="B539" s="214"/>
    </row>
    <row r="540" spans="1:2">
      <c r="A540" s="210"/>
      <c r="B540" s="214"/>
    </row>
    <row r="541" spans="1:2">
      <c r="A541" s="210"/>
      <c r="B541" s="214"/>
    </row>
    <row r="542" spans="1:2">
      <c r="A542" s="210"/>
      <c r="B542" s="214"/>
    </row>
    <row r="543" spans="1:2">
      <c r="A543" s="212"/>
    </row>
    <row r="544" spans="1:2">
      <c r="A544" s="215"/>
      <c r="B544" s="214"/>
    </row>
  </sheetData>
  <mergeCells count="8">
    <mergeCell ref="B9:B10"/>
    <mergeCell ref="A9:A10"/>
    <mergeCell ref="A2:B2"/>
    <mergeCell ref="A3:B3"/>
    <mergeCell ref="A4:B4"/>
    <mergeCell ref="A5:B5"/>
    <mergeCell ref="A6:B6"/>
    <mergeCell ref="A7:B7"/>
  </mergeCells>
  <pageMargins left="0.7" right="0.7" top="0.75" bottom="0.75" header="0.3" footer="0.3"/>
  <pageSetup scale="90" orientation="portrait" horizontalDpi="360" verticalDpi="36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0"/>
  <sheetViews>
    <sheetView tabSelected="1" view="pageBreakPreview" zoomScale="66" zoomScaleNormal="80" zoomScaleSheetLayoutView="66" workbookViewId="0">
      <selection activeCell="B9" sqref="B9"/>
    </sheetView>
  </sheetViews>
  <sheetFormatPr baseColWidth="10" defaultRowHeight="14.4"/>
  <cols>
    <col min="1" max="1" width="58.5546875" customWidth="1"/>
    <col min="2" max="2" width="12.6640625" style="586" customWidth="1"/>
    <col min="3" max="14" width="12.6640625" style="5" customWidth="1"/>
  </cols>
  <sheetData>
    <row r="1" spans="1:14" ht="21" customHeight="1">
      <c r="A1" s="1044" t="s">
        <v>692</v>
      </c>
      <c r="B1" s="1044"/>
      <c r="C1" s="1044"/>
      <c r="D1" s="1044"/>
      <c r="E1" s="1044"/>
      <c r="F1" s="1044"/>
      <c r="G1" s="1044"/>
      <c r="H1" s="1044"/>
      <c r="I1" s="1044"/>
      <c r="J1" s="1044"/>
      <c r="K1" s="1044"/>
      <c r="L1" s="1044"/>
      <c r="M1" s="1044"/>
      <c r="N1" s="1044"/>
    </row>
    <row r="2" spans="1:14" ht="18.75" customHeight="1">
      <c r="A2" s="1046" t="s">
        <v>1357</v>
      </c>
      <c r="B2" s="1046"/>
      <c r="C2" s="1046"/>
      <c r="D2" s="1046"/>
      <c r="E2" s="1046"/>
      <c r="F2" s="1046"/>
      <c r="G2" s="1046"/>
      <c r="H2" s="1046"/>
      <c r="I2" s="1046"/>
      <c r="J2" s="1046"/>
      <c r="K2" s="1046"/>
      <c r="L2" s="1046"/>
      <c r="M2" s="1046"/>
      <c r="N2" s="1046"/>
    </row>
    <row r="3" spans="1:14" ht="6" customHeight="1">
      <c r="A3" s="531"/>
      <c r="B3" s="531"/>
      <c r="C3" s="531"/>
      <c r="D3" s="531"/>
      <c r="E3" s="531"/>
      <c r="F3" s="531"/>
      <c r="G3" s="531"/>
      <c r="H3" s="531"/>
      <c r="I3" s="531"/>
      <c r="J3" s="531"/>
      <c r="K3" s="531"/>
      <c r="L3" s="531"/>
      <c r="M3" s="531"/>
      <c r="N3" s="531"/>
    </row>
    <row r="4" spans="1:14" ht="21" customHeight="1">
      <c r="A4" s="1074" t="s">
        <v>1473</v>
      </c>
      <c r="B4" s="1074"/>
      <c r="C4" s="1074"/>
      <c r="D4" s="1074"/>
      <c r="E4" s="1074"/>
      <c r="F4" s="1074"/>
      <c r="G4" s="1074"/>
      <c r="H4" s="1074"/>
      <c r="I4" s="1074"/>
      <c r="J4" s="1074"/>
      <c r="K4" s="1074"/>
      <c r="L4" s="1074"/>
      <c r="M4" s="1074"/>
      <c r="N4" s="1074"/>
    </row>
    <row r="5" spans="1:14" ht="15" thickBot="1">
      <c r="A5" s="4"/>
      <c r="B5" s="4"/>
      <c r="C5" s="4"/>
      <c r="D5" s="4"/>
      <c r="E5" s="4"/>
      <c r="F5" s="4"/>
      <c r="G5" s="4"/>
      <c r="H5" s="4"/>
      <c r="I5" s="4"/>
      <c r="J5" s="4"/>
      <c r="K5" s="4"/>
      <c r="L5" s="4"/>
      <c r="M5" s="4"/>
      <c r="N5" s="4"/>
    </row>
    <row r="6" spans="1:14" ht="33.6" customHeight="1" thickBot="1">
      <c r="A6" s="587" t="s">
        <v>8</v>
      </c>
      <c r="B6" s="584" t="s">
        <v>1454</v>
      </c>
      <c r="C6" s="584" t="s">
        <v>1455</v>
      </c>
      <c r="D6" s="584" t="s">
        <v>1456</v>
      </c>
      <c r="E6" s="584" t="s">
        <v>1457</v>
      </c>
      <c r="F6" s="584" t="s">
        <v>1458</v>
      </c>
      <c r="G6" s="584" t="s">
        <v>1459</v>
      </c>
      <c r="H6" s="584" t="s">
        <v>1460</v>
      </c>
      <c r="I6" s="584" t="s">
        <v>1461</v>
      </c>
      <c r="J6" s="584" t="s">
        <v>1462</v>
      </c>
      <c r="K6" s="584" t="s">
        <v>1463</v>
      </c>
      <c r="L6" s="584" t="s">
        <v>1464</v>
      </c>
      <c r="M6" s="584" t="s">
        <v>1465</v>
      </c>
      <c r="N6" s="584" t="s">
        <v>1466</v>
      </c>
    </row>
    <row r="7" spans="1:14" ht="15" customHeight="1" thickBot="1">
      <c r="A7" s="4"/>
      <c r="B7" s="585"/>
      <c r="C7" s="2"/>
      <c r="D7" s="2"/>
      <c r="E7" s="2"/>
      <c r="F7" s="2"/>
      <c r="G7" s="2"/>
      <c r="H7" s="2"/>
      <c r="I7" s="2"/>
      <c r="J7" s="2"/>
      <c r="K7" s="2"/>
      <c r="L7" s="2"/>
      <c r="M7" s="2"/>
      <c r="N7" s="2"/>
    </row>
    <row r="8" spans="1:14" ht="100.2" customHeight="1" thickBot="1">
      <c r="A8" s="593" t="s">
        <v>11</v>
      </c>
      <c r="B8" s="594">
        <f>B9+B18+B28+B38+B48+B58+B62+B69+B73</f>
        <v>83706543.120409995</v>
      </c>
      <c r="C8" s="594">
        <f>C9+C18+C28+C38+C48+C58</f>
        <v>6975545.2600341663</v>
      </c>
      <c r="D8" s="594">
        <f t="shared" ref="D8:N8" si="0">D9+D18+D28+D38+D48+D58</f>
        <v>6975545.2600341663</v>
      </c>
      <c r="E8" s="594">
        <f t="shared" si="0"/>
        <v>6975545.2600341663</v>
      </c>
      <c r="F8" s="594">
        <f t="shared" si="0"/>
        <v>6975545.2600341663</v>
      </c>
      <c r="G8" s="594">
        <f t="shared" si="0"/>
        <v>6975545.2600341663</v>
      </c>
      <c r="H8" s="594">
        <f t="shared" si="0"/>
        <v>6975545.2600341663</v>
      </c>
      <c r="I8" s="594">
        <f t="shared" si="0"/>
        <v>6975545.2600341663</v>
      </c>
      <c r="J8" s="594">
        <f t="shared" si="0"/>
        <v>6975545.2600341663</v>
      </c>
      <c r="K8" s="594">
        <f t="shared" si="0"/>
        <v>6975545.2600341663</v>
      </c>
      <c r="L8" s="594">
        <f t="shared" si="0"/>
        <v>6975545.2600341663</v>
      </c>
      <c r="M8" s="594">
        <f t="shared" si="0"/>
        <v>6975545.2600341663</v>
      </c>
      <c r="N8" s="594">
        <f t="shared" si="0"/>
        <v>6975545.2600341663</v>
      </c>
    </row>
    <row r="9" spans="1:14" ht="100.2" customHeight="1" thickBot="1">
      <c r="A9" s="597" t="s">
        <v>12</v>
      </c>
      <c r="B9" s="598">
        <f>SUM(B10:B17)</f>
        <v>26599835.270409998</v>
      </c>
      <c r="C9" s="598">
        <f t="shared" ref="C9:N9" si="1">SUM(C10:C17)</f>
        <v>2216652.9392008334</v>
      </c>
      <c r="D9" s="598">
        <f t="shared" si="1"/>
        <v>2216652.9392008334</v>
      </c>
      <c r="E9" s="598">
        <f t="shared" si="1"/>
        <v>2216652.9392008334</v>
      </c>
      <c r="F9" s="598">
        <f t="shared" si="1"/>
        <v>2216652.9392008334</v>
      </c>
      <c r="G9" s="598">
        <f t="shared" si="1"/>
        <v>2216652.9392008334</v>
      </c>
      <c r="H9" s="598">
        <f t="shared" si="1"/>
        <v>2216652.9392008334</v>
      </c>
      <c r="I9" s="598">
        <f t="shared" si="1"/>
        <v>2216652.9392008334</v>
      </c>
      <c r="J9" s="598">
        <f t="shared" si="1"/>
        <v>2216652.9392008334</v>
      </c>
      <c r="K9" s="598">
        <f t="shared" si="1"/>
        <v>2216652.9392008334</v>
      </c>
      <c r="L9" s="598">
        <f t="shared" si="1"/>
        <v>2216652.9392008334</v>
      </c>
      <c r="M9" s="598">
        <f t="shared" si="1"/>
        <v>2216652.9392008334</v>
      </c>
      <c r="N9" s="598">
        <f t="shared" si="1"/>
        <v>2216652.9392008334</v>
      </c>
    </row>
    <row r="10" spans="1:14" ht="99.75" customHeight="1">
      <c r="A10" s="595" t="s">
        <v>13</v>
      </c>
      <c r="B10" s="605">
        <f>'C. OBJETO DEL GASTO'!AJ10</f>
        <v>17021155.68</v>
      </c>
      <c r="C10" s="596">
        <f>B10/12</f>
        <v>1418429.64</v>
      </c>
      <c r="D10" s="596">
        <f>B10/12</f>
        <v>1418429.64</v>
      </c>
      <c r="E10" s="596">
        <f>B10/12</f>
        <v>1418429.64</v>
      </c>
      <c r="F10" s="596">
        <f>B10/12</f>
        <v>1418429.64</v>
      </c>
      <c r="G10" s="596">
        <f>B10/12</f>
        <v>1418429.64</v>
      </c>
      <c r="H10" s="596">
        <f>B10/12</f>
        <v>1418429.64</v>
      </c>
      <c r="I10" s="596">
        <f>B10/12</f>
        <v>1418429.64</v>
      </c>
      <c r="J10" s="596">
        <f>B10/12</f>
        <v>1418429.64</v>
      </c>
      <c r="K10" s="596">
        <f>B10/12</f>
        <v>1418429.64</v>
      </c>
      <c r="L10" s="596">
        <f>B10/12</f>
        <v>1418429.64</v>
      </c>
      <c r="M10" s="596">
        <f>B10/12</f>
        <v>1418429.64</v>
      </c>
      <c r="N10" s="596">
        <f>B10/12</f>
        <v>1418429.64</v>
      </c>
    </row>
    <row r="11" spans="1:14" ht="99.75" customHeight="1">
      <c r="A11" s="588" t="s">
        <v>21</v>
      </c>
      <c r="B11" s="606">
        <f>'C. OBJETO DEL GASTO'!AJ20</f>
        <v>0</v>
      </c>
      <c r="C11" s="591">
        <f t="shared" ref="C11:C17" si="2">B11/12</f>
        <v>0</v>
      </c>
      <c r="D11" s="591">
        <f t="shared" ref="D11:D17" si="3">B11/12</f>
        <v>0</v>
      </c>
      <c r="E11" s="591">
        <f t="shared" ref="E11:E17" si="4">B11/12</f>
        <v>0</v>
      </c>
      <c r="F11" s="591">
        <f t="shared" ref="F11:F17" si="5">B11/12</f>
        <v>0</v>
      </c>
      <c r="G11" s="591">
        <f t="shared" ref="G11:G17" si="6">B11/12</f>
        <v>0</v>
      </c>
      <c r="H11" s="591">
        <f t="shared" ref="H11:H17" si="7">B11/12</f>
        <v>0</v>
      </c>
      <c r="I11" s="591">
        <f t="shared" ref="I11:I17" si="8">B11/12</f>
        <v>0</v>
      </c>
      <c r="J11" s="591">
        <f t="shared" ref="J11:J17" si="9">B11/12</f>
        <v>0</v>
      </c>
      <c r="K11" s="591">
        <f t="shared" ref="K11:K17" si="10">B11/12</f>
        <v>0</v>
      </c>
      <c r="L11" s="591">
        <f t="shared" ref="L11:L17" si="11">B11/12</f>
        <v>0</v>
      </c>
      <c r="M11" s="591">
        <f t="shared" ref="M11:M17" si="12">B11/12</f>
        <v>0</v>
      </c>
      <c r="N11" s="591">
        <f t="shared" ref="N11:N17" si="13">B11/12</f>
        <v>0</v>
      </c>
    </row>
    <row r="12" spans="1:14" ht="99.75" customHeight="1">
      <c r="A12" s="588" t="s">
        <v>30</v>
      </c>
      <c r="B12" s="606">
        <f>'C. OBJETO DEL GASTO'!AJ30</f>
        <v>6656991.6100000003</v>
      </c>
      <c r="C12" s="591">
        <f t="shared" si="2"/>
        <v>554749.3008333334</v>
      </c>
      <c r="D12" s="591">
        <f t="shared" si="3"/>
        <v>554749.3008333334</v>
      </c>
      <c r="E12" s="591">
        <f t="shared" si="4"/>
        <v>554749.3008333334</v>
      </c>
      <c r="F12" s="591">
        <f t="shared" si="5"/>
        <v>554749.3008333334</v>
      </c>
      <c r="G12" s="591">
        <f t="shared" si="6"/>
        <v>554749.3008333334</v>
      </c>
      <c r="H12" s="591">
        <f t="shared" si="7"/>
        <v>554749.3008333334</v>
      </c>
      <c r="I12" s="591">
        <f t="shared" si="8"/>
        <v>554749.3008333334</v>
      </c>
      <c r="J12" s="591">
        <f t="shared" si="9"/>
        <v>554749.3008333334</v>
      </c>
      <c r="K12" s="591">
        <f t="shared" si="10"/>
        <v>554749.3008333334</v>
      </c>
      <c r="L12" s="591">
        <f t="shared" si="11"/>
        <v>554749.3008333334</v>
      </c>
      <c r="M12" s="591">
        <f t="shared" si="12"/>
        <v>554749.3008333334</v>
      </c>
      <c r="N12" s="591">
        <f t="shared" si="13"/>
        <v>554749.3008333334</v>
      </c>
    </row>
    <row r="13" spans="1:14" ht="99.75" customHeight="1">
      <c r="A13" s="588" t="s">
        <v>50</v>
      </c>
      <c r="B13" s="606">
        <f>'C. OBJETO DEL GASTO'!AJ53</f>
        <v>373889.70900000003</v>
      </c>
      <c r="C13" s="591">
        <f t="shared" si="2"/>
        <v>31157.475750000001</v>
      </c>
      <c r="D13" s="591">
        <f t="shared" si="3"/>
        <v>31157.475750000001</v>
      </c>
      <c r="E13" s="591">
        <f t="shared" si="4"/>
        <v>31157.475750000001</v>
      </c>
      <c r="F13" s="591">
        <f t="shared" si="5"/>
        <v>31157.475750000001</v>
      </c>
      <c r="G13" s="591">
        <f t="shared" si="6"/>
        <v>31157.475750000001</v>
      </c>
      <c r="H13" s="591">
        <f t="shared" si="7"/>
        <v>31157.475750000001</v>
      </c>
      <c r="I13" s="591">
        <f t="shared" si="8"/>
        <v>31157.475750000001</v>
      </c>
      <c r="J13" s="591">
        <f t="shared" si="9"/>
        <v>31157.475750000001</v>
      </c>
      <c r="K13" s="591">
        <f t="shared" si="10"/>
        <v>31157.475750000001</v>
      </c>
      <c r="L13" s="591">
        <f t="shared" si="11"/>
        <v>31157.475750000001</v>
      </c>
      <c r="M13" s="591">
        <f t="shared" si="12"/>
        <v>31157.475750000001</v>
      </c>
      <c r="N13" s="591">
        <f t="shared" si="13"/>
        <v>31157.475750000001</v>
      </c>
    </row>
    <row r="14" spans="1:14" ht="99.75" customHeight="1">
      <c r="A14" s="588" t="s">
        <v>1467</v>
      </c>
      <c r="B14" s="606">
        <f>'C. OBJETO DEL GASTO'!AJ66</f>
        <v>1858000</v>
      </c>
      <c r="C14" s="591">
        <f t="shared" si="2"/>
        <v>154833.33333333334</v>
      </c>
      <c r="D14" s="591">
        <f t="shared" si="3"/>
        <v>154833.33333333334</v>
      </c>
      <c r="E14" s="591">
        <f t="shared" si="4"/>
        <v>154833.33333333334</v>
      </c>
      <c r="F14" s="591">
        <f t="shared" si="5"/>
        <v>154833.33333333334</v>
      </c>
      <c r="G14" s="591">
        <f t="shared" si="6"/>
        <v>154833.33333333334</v>
      </c>
      <c r="H14" s="591">
        <f t="shared" si="7"/>
        <v>154833.33333333334</v>
      </c>
      <c r="I14" s="591">
        <f t="shared" si="8"/>
        <v>154833.33333333334</v>
      </c>
      <c r="J14" s="591">
        <f t="shared" si="9"/>
        <v>154833.33333333334</v>
      </c>
      <c r="K14" s="591">
        <f t="shared" si="10"/>
        <v>154833.33333333334</v>
      </c>
      <c r="L14" s="591">
        <f t="shared" si="11"/>
        <v>154833.33333333334</v>
      </c>
      <c r="M14" s="591">
        <f t="shared" si="12"/>
        <v>154833.33333333334</v>
      </c>
      <c r="N14" s="591">
        <f t="shared" si="13"/>
        <v>154833.33333333334</v>
      </c>
    </row>
    <row r="15" spans="1:14" ht="99.75" customHeight="1">
      <c r="A15" s="588" t="s">
        <v>79</v>
      </c>
      <c r="B15" s="606">
        <f>'C. OBJETO DEL GASTO'!AJ88</f>
        <v>0</v>
      </c>
      <c r="C15" s="591">
        <f t="shared" si="2"/>
        <v>0</v>
      </c>
      <c r="D15" s="591">
        <f t="shared" si="3"/>
        <v>0</v>
      </c>
      <c r="E15" s="591">
        <f t="shared" si="4"/>
        <v>0</v>
      </c>
      <c r="F15" s="591">
        <f t="shared" si="5"/>
        <v>0</v>
      </c>
      <c r="G15" s="591">
        <f t="shared" si="6"/>
        <v>0</v>
      </c>
      <c r="H15" s="591">
        <f t="shared" si="7"/>
        <v>0</v>
      </c>
      <c r="I15" s="591">
        <f t="shared" si="8"/>
        <v>0</v>
      </c>
      <c r="J15" s="591">
        <f t="shared" si="9"/>
        <v>0</v>
      </c>
      <c r="K15" s="591">
        <f t="shared" si="10"/>
        <v>0</v>
      </c>
      <c r="L15" s="591">
        <f t="shared" si="11"/>
        <v>0</v>
      </c>
      <c r="M15" s="591">
        <f t="shared" si="12"/>
        <v>0</v>
      </c>
      <c r="N15" s="591">
        <f t="shared" si="13"/>
        <v>0</v>
      </c>
    </row>
    <row r="16" spans="1:14" ht="99.75" customHeight="1">
      <c r="A16" s="588" t="s">
        <v>82</v>
      </c>
      <c r="B16" s="606">
        <f>'C. OBJETO DEL GASTO'!AJ91</f>
        <v>0</v>
      </c>
      <c r="C16" s="591">
        <f t="shared" si="2"/>
        <v>0</v>
      </c>
      <c r="D16" s="591">
        <f t="shared" si="3"/>
        <v>0</v>
      </c>
      <c r="E16" s="591">
        <f t="shared" si="4"/>
        <v>0</v>
      </c>
      <c r="F16" s="591">
        <f t="shared" si="5"/>
        <v>0</v>
      </c>
      <c r="G16" s="591">
        <f t="shared" si="6"/>
        <v>0</v>
      </c>
      <c r="H16" s="591">
        <f t="shared" si="7"/>
        <v>0</v>
      </c>
      <c r="I16" s="591">
        <f t="shared" si="8"/>
        <v>0</v>
      </c>
      <c r="J16" s="591">
        <f t="shared" si="9"/>
        <v>0</v>
      </c>
      <c r="K16" s="591">
        <f t="shared" si="10"/>
        <v>0</v>
      </c>
      <c r="L16" s="591">
        <f t="shared" si="11"/>
        <v>0</v>
      </c>
      <c r="M16" s="591">
        <f t="shared" si="12"/>
        <v>0</v>
      </c>
      <c r="N16" s="591">
        <f t="shared" si="13"/>
        <v>0</v>
      </c>
    </row>
    <row r="17" spans="1:14" ht="99.75" customHeight="1" thickBot="1">
      <c r="A17" s="599" t="s">
        <v>89</v>
      </c>
      <c r="B17" s="607">
        <f>'C. OBJETO DEL GASTO'!AJ98</f>
        <v>689798.27141000016</v>
      </c>
      <c r="C17" s="600">
        <f t="shared" si="2"/>
        <v>57483.189284166678</v>
      </c>
      <c r="D17" s="600">
        <f t="shared" si="3"/>
        <v>57483.189284166678</v>
      </c>
      <c r="E17" s="600">
        <f t="shared" si="4"/>
        <v>57483.189284166678</v>
      </c>
      <c r="F17" s="600">
        <f t="shared" si="5"/>
        <v>57483.189284166678</v>
      </c>
      <c r="G17" s="600">
        <f t="shared" si="6"/>
        <v>57483.189284166678</v>
      </c>
      <c r="H17" s="600">
        <f t="shared" si="7"/>
        <v>57483.189284166678</v>
      </c>
      <c r="I17" s="600">
        <f t="shared" si="8"/>
        <v>57483.189284166678</v>
      </c>
      <c r="J17" s="600">
        <f t="shared" si="9"/>
        <v>57483.189284166678</v>
      </c>
      <c r="K17" s="600">
        <f t="shared" si="10"/>
        <v>57483.189284166678</v>
      </c>
      <c r="L17" s="600">
        <f t="shared" si="11"/>
        <v>57483.189284166678</v>
      </c>
      <c r="M17" s="600">
        <f t="shared" si="12"/>
        <v>57483.189284166678</v>
      </c>
      <c r="N17" s="600">
        <f t="shared" si="13"/>
        <v>57483.189284166678</v>
      </c>
    </row>
    <row r="18" spans="1:14" ht="99.75" customHeight="1" thickBot="1">
      <c r="A18" s="597" t="s">
        <v>92</v>
      </c>
      <c r="B18" s="598">
        <f>SUM(B19:B27)</f>
        <v>6317497.6899999995</v>
      </c>
      <c r="C18" s="598">
        <f t="shared" ref="C18:N18" si="14">SUM(C19:C27)</f>
        <v>526458.14083333337</v>
      </c>
      <c r="D18" s="598">
        <f t="shared" si="14"/>
        <v>526458.14083333337</v>
      </c>
      <c r="E18" s="598">
        <f t="shared" si="14"/>
        <v>526458.14083333337</v>
      </c>
      <c r="F18" s="598">
        <f t="shared" si="14"/>
        <v>526458.14083333337</v>
      </c>
      <c r="G18" s="598">
        <f t="shared" si="14"/>
        <v>526458.14083333337</v>
      </c>
      <c r="H18" s="598">
        <f t="shared" si="14"/>
        <v>526458.14083333337</v>
      </c>
      <c r="I18" s="598">
        <f t="shared" si="14"/>
        <v>526458.14083333337</v>
      </c>
      <c r="J18" s="598">
        <f t="shared" si="14"/>
        <v>526458.14083333337</v>
      </c>
      <c r="K18" s="598">
        <f t="shared" si="14"/>
        <v>526458.14083333337</v>
      </c>
      <c r="L18" s="598">
        <f t="shared" si="14"/>
        <v>526458.14083333337</v>
      </c>
      <c r="M18" s="598">
        <f t="shared" si="14"/>
        <v>526458.14083333337</v>
      </c>
      <c r="N18" s="598">
        <f t="shared" si="14"/>
        <v>526458.14083333337</v>
      </c>
    </row>
    <row r="19" spans="1:14" ht="99.75" customHeight="1">
      <c r="A19" s="595" t="s">
        <v>93</v>
      </c>
      <c r="B19" s="605">
        <f>'C. OBJETO DEL GASTO'!AJ103</f>
        <v>1050000</v>
      </c>
      <c r="C19" s="596">
        <f t="shared" ref="C19:C59" si="15">B19/12</f>
        <v>87500</v>
      </c>
      <c r="D19" s="596">
        <f t="shared" ref="D19" si="16">B19/12</f>
        <v>87500</v>
      </c>
      <c r="E19" s="596">
        <f t="shared" ref="E19" si="17">B19/12</f>
        <v>87500</v>
      </c>
      <c r="F19" s="596">
        <f t="shared" ref="F19" si="18">B19/12</f>
        <v>87500</v>
      </c>
      <c r="G19" s="596">
        <f t="shared" ref="G19" si="19">B19/12</f>
        <v>87500</v>
      </c>
      <c r="H19" s="596">
        <f t="shared" ref="H19" si="20">B19/12</f>
        <v>87500</v>
      </c>
      <c r="I19" s="596">
        <f t="shared" ref="I19" si="21">B19/12</f>
        <v>87500</v>
      </c>
      <c r="J19" s="596">
        <f t="shared" ref="J19" si="22">B19/12</f>
        <v>87500</v>
      </c>
      <c r="K19" s="596">
        <f t="shared" ref="K19" si="23">B19/12</f>
        <v>87500</v>
      </c>
      <c r="L19" s="596">
        <f t="shared" ref="L19" si="24">B19/12</f>
        <v>87500</v>
      </c>
      <c r="M19" s="596">
        <f t="shared" ref="M19" si="25">B19/12</f>
        <v>87500</v>
      </c>
      <c r="N19" s="596">
        <f>B19/12</f>
        <v>87500</v>
      </c>
    </row>
    <row r="20" spans="1:14" ht="99.75" customHeight="1">
      <c r="A20" s="588" t="s">
        <v>114</v>
      </c>
      <c r="B20" s="606">
        <f>'C. OBJETO DEL GASTO'!AJ127</f>
        <v>250000</v>
      </c>
      <c r="C20" s="591">
        <f t="shared" ref="C20:C27" si="26">B20/12</f>
        <v>20833.333333333332</v>
      </c>
      <c r="D20" s="591">
        <f t="shared" ref="D20:D27" si="27">B20/12</f>
        <v>20833.333333333332</v>
      </c>
      <c r="E20" s="591">
        <f t="shared" ref="E20:E27" si="28">B20/12</f>
        <v>20833.333333333332</v>
      </c>
      <c r="F20" s="591">
        <f t="shared" ref="F20:F27" si="29">B20/12</f>
        <v>20833.333333333332</v>
      </c>
      <c r="G20" s="591">
        <f t="shared" ref="G20:G27" si="30">B20/12</f>
        <v>20833.333333333332</v>
      </c>
      <c r="H20" s="591">
        <f t="shared" ref="H20:H27" si="31">B20/12</f>
        <v>20833.333333333332</v>
      </c>
      <c r="I20" s="591">
        <f t="shared" ref="I20:I27" si="32">B20/12</f>
        <v>20833.333333333332</v>
      </c>
      <c r="J20" s="591">
        <f t="shared" ref="J20:J27" si="33">B20/12</f>
        <v>20833.333333333332</v>
      </c>
      <c r="K20" s="591">
        <f t="shared" ref="K20:K27" si="34">B20/12</f>
        <v>20833.333333333332</v>
      </c>
      <c r="L20" s="591">
        <f t="shared" ref="L20:L27" si="35">B20/12</f>
        <v>20833.333333333332</v>
      </c>
      <c r="M20" s="591">
        <f t="shared" ref="M20:M27" si="36">B20/12</f>
        <v>20833.333333333332</v>
      </c>
      <c r="N20" s="591">
        <f t="shared" ref="N20:N27" si="37">B20/12</f>
        <v>20833.333333333332</v>
      </c>
    </row>
    <row r="21" spans="1:14" ht="99.75" customHeight="1">
      <c r="A21" s="588" t="s">
        <v>124</v>
      </c>
      <c r="B21" s="606">
        <f>'C. OBJETO DEL GASTO'!AJ139</f>
        <v>60000</v>
      </c>
      <c r="C21" s="591">
        <f t="shared" si="26"/>
        <v>5000</v>
      </c>
      <c r="D21" s="591">
        <f t="shared" si="27"/>
        <v>5000</v>
      </c>
      <c r="E21" s="591">
        <f t="shared" si="28"/>
        <v>5000</v>
      </c>
      <c r="F21" s="591">
        <f t="shared" si="29"/>
        <v>5000</v>
      </c>
      <c r="G21" s="591">
        <f t="shared" si="30"/>
        <v>5000</v>
      </c>
      <c r="H21" s="591">
        <f t="shared" si="31"/>
        <v>5000</v>
      </c>
      <c r="I21" s="591">
        <f t="shared" si="32"/>
        <v>5000</v>
      </c>
      <c r="J21" s="591">
        <f t="shared" si="33"/>
        <v>5000</v>
      </c>
      <c r="K21" s="591">
        <f t="shared" si="34"/>
        <v>5000</v>
      </c>
      <c r="L21" s="591">
        <f t="shared" si="35"/>
        <v>5000</v>
      </c>
      <c r="M21" s="591">
        <f t="shared" si="36"/>
        <v>5000</v>
      </c>
      <c r="N21" s="591">
        <f t="shared" si="37"/>
        <v>5000</v>
      </c>
    </row>
    <row r="22" spans="1:14" ht="99.75" customHeight="1">
      <c r="A22" s="588" t="s">
        <v>136</v>
      </c>
      <c r="B22" s="606">
        <f>'C. OBJETO DEL GASTO'!AJ158</f>
        <v>240000</v>
      </c>
      <c r="C22" s="591">
        <f t="shared" si="26"/>
        <v>20000</v>
      </c>
      <c r="D22" s="591">
        <f t="shared" si="27"/>
        <v>20000</v>
      </c>
      <c r="E22" s="591">
        <f t="shared" si="28"/>
        <v>20000</v>
      </c>
      <c r="F22" s="591">
        <f t="shared" si="29"/>
        <v>20000</v>
      </c>
      <c r="G22" s="591">
        <f t="shared" si="30"/>
        <v>20000</v>
      </c>
      <c r="H22" s="591">
        <f t="shared" si="31"/>
        <v>20000</v>
      </c>
      <c r="I22" s="591">
        <f t="shared" si="32"/>
        <v>20000</v>
      </c>
      <c r="J22" s="591">
        <f t="shared" si="33"/>
        <v>20000</v>
      </c>
      <c r="K22" s="591">
        <f t="shared" si="34"/>
        <v>20000</v>
      </c>
      <c r="L22" s="591">
        <f t="shared" si="35"/>
        <v>20000</v>
      </c>
      <c r="M22" s="591">
        <f t="shared" si="36"/>
        <v>20000</v>
      </c>
      <c r="N22" s="591">
        <f t="shared" si="37"/>
        <v>20000</v>
      </c>
    </row>
    <row r="23" spans="1:14" ht="99.75" customHeight="1">
      <c r="A23" s="588" t="s">
        <v>1468</v>
      </c>
      <c r="B23" s="606">
        <f>'C. OBJETO DEL GASTO'!AJ182</f>
        <v>0</v>
      </c>
      <c r="C23" s="591">
        <f t="shared" si="26"/>
        <v>0</v>
      </c>
      <c r="D23" s="591">
        <f t="shared" si="27"/>
        <v>0</v>
      </c>
      <c r="E23" s="591">
        <f t="shared" si="28"/>
        <v>0</v>
      </c>
      <c r="F23" s="591">
        <f t="shared" si="29"/>
        <v>0</v>
      </c>
      <c r="G23" s="591">
        <f t="shared" si="30"/>
        <v>0</v>
      </c>
      <c r="H23" s="591">
        <f t="shared" si="31"/>
        <v>0</v>
      </c>
      <c r="I23" s="591">
        <f t="shared" si="32"/>
        <v>0</v>
      </c>
      <c r="J23" s="591">
        <f t="shared" si="33"/>
        <v>0</v>
      </c>
      <c r="K23" s="591">
        <f t="shared" si="34"/>
        <v>0</v>
      </c>
      <c r="L23" s="591">
        <f t="shared" si="35"/>
        <v>0</v>
      </c>
      <c r="M23" s="591">
        <f t="shared" si="36"/>
        <v>0</v>
      </c>
      <c r="N23" s="591">
        <f t="shared" si="37"/>
        <v>0</v>
      </c>
    </row>
    <row r="24" spans="1:14" ht="99.75" customHeight="1">
      <c r="A24" s="588" t="s">
        <v>162</v>
      </c>
      <c r="B24" s="606">
        <f>'C. OBJETO DEL GASTO'!AJ199</f>
        <v>3150000</v>
      </c>
      <c r="C24" s="591">
        <f t="shared" si="26"/>
        <v>262500</v>
      </c>
      <c r="D24" s="591">
        <f t="shared" si="27"/>
        <v>262500</v>
      </c>
      <c r="E24" s="591">
        <f t="shared" si="28"/>
        <v>262500</v>
      </c>
      <c r="F24" s="591">
        <f t="shared" si="29"/>
        <v>262500</v>
      </c>
      <c r="G24" s="591">
        <f t="shared" si="30"/>
        <v>262500</v>
      </c>
      <c r="H24" s="591">
        <f t="shared" si="31"/>
        <v>262500</v>
      </c>
      <c r="I24" s="591">
        <f t="shared" si="32"/>
        <v>262500</v>
      </c>
      <c r="J24" s="591">
        <f t="shared" si="33"/>
        <v>262500</v>
      </c>
      <c r="K24" s="591">
        <f t="shared" si="34"/>
        <v>262500</v>
      </c>
      <c r="L24" s="591">
        <f t="shared" si="35"/>
        <v>262500</v>
      </c>
      <c r="M24" s="591">
        <f t="shared" si="36"/>
        <v>262500</v>
      </c>
      <c r="N24" s="591">
        <f t="shared" si="37"/>
        <v>262500</v>
      </c>
    </row>
    <row r="25" spans="1:14" ht="99.75" customHeight="1">
      <c r="A25" s="588" t="s">
        <v>166</v>
      </c>
      <c r="B25" s="606">
        <f>'C. OBJETO DEL GASTO'!AJ205</f>
        <v>800000</v>
      </c>
      <c r="C25" s="591">
        <f t="shared" si="26"/>
        <v>66666.666666666672</v>
      </c>
      <c r="D25" s="591">
        <f t="shared" si="27"/>
        <v>66666.666666666672</v>
      </c>
      <c r="E25" s="591">
        <f t="shared" si="28"/>
        <v>66666.666666666672</v>
      </c>
      <c r="F25" s="591">
        <f t="shared" si="29"/>
        <v>66666.666666666672</v>
      </c>
      <c r="G25" s="591">
        <f t="shared" si="30"/>
        <v>66666.666666666672</v>
      </c>
      <c r="H25" s="591">
        <f t="shared" si="31"/>
        <v>66666.666666666672</v>
      </c>
      <c r="I25" s="591">
        <f t="shared" si="32"/>
        <v>66666.666666666672</v>
      </c>
      <c r="J25" s="591">
        <f t="shared" si="33"/>
        <v>66666.666666666672</v>
      </c>
      <c r="K25" s="591">
        <f t="shared" si="34"/>
        <v>66666.666666666672</v>
      </c>
      <c r="L25" s="591">
        <f t="shared" si="35"/>
        <v>66666.666666666672</v>
      </c>
      <c r="M25" s="591">
        <f t="shared" si="36"/>
        <v>66666.666666666672</v>
      </c>
      <c r="N25" s="591">
        <f t="shared" si="37"/>
        <v>66666.666666666672</v>
      </c>
    </row>
    <row r="26" spans="1:14" ht="99.75" customHeight="1">
      <c r="A26" s="588" t="s">
        <v>175</v>
      </c>
      <c r="B26" s="606">
        <f>'C. OBJETO DEL GASTO'!AJ217</f>
        <v>0</v>
      </c>
      <c r="C26" s="591">
        <f t="shared" si="26"/>
        <v>0</v>
      </c>
      <c r="D26" s="591">
        <f t="shared" si="27"/>
        <v>0</v>
      </c>
      <c r="E26" s="591">
        <f t="shared" si="28"/>
        <v>0</v>
      </c>
      <c r="F26" s="591">
        <f t="shared" si="29"/>
        <v>0</v>
      </c>
      <c r="G26" s="591">
        <f t="shared" si="30"/>
        <v>0</v>
      </c>
      <c r="H26" s="591">
        <f t="shared" si="31"/>
        <v>0</v>
      </c>
      <c r="I26" s="591">
        <f t="shared" si="32"/>
        <v>0</v>
      </c>
      <c r="J26" s="591">
        <f t="shared" si="33"/>
        <v>0</v>
      </c>
      <c r="K26" s="591">
        <f t="shared" si="34"/>
        <v>0</v>
      </c>
      <c r="L26" s="591">
        <f t="shared" si="35"/>
        <v>0</v>
      </c>
      <c r="M26" s="591">
        <f t="shared" si="36"/>
        <v>0</v>
      </c>
      <c r="N26" s="591">
        <f t="shared" si="37"/>
        <v>0</v>
      </c>
    </row>
    <row r="27" spans="1:14" ht="99.75" customHeight="1" thickBot="1">
      <c r="A27" s="599" t="s">
        <v>1469</v>
      </c>
      <c r="B27" s="607">
        <f>'C. OBJETO DEL GASTO'!AJ224</f>
        <v>767497.69</v>
      </c>
      <c r="C27" s="600">
        <f t="shared" si="26"/>
        <v>63958.140833333331</v>
      </c>
      <c r="D27" s="600">
        <f t="shared" si="27"/>
        <v>63958.140833333331</v>
      </c>
      <c r="E27" s="600">
        <f t="shared" si="28"/>
        <v>63958.140833333331</v>
      </c>
      <c r="F27" s="600">
        <f t="shared" si="29"/>
        <v>63958.140833333331</v>
      </c>
      <c r="G27" s="600">
        <f t="shared" si="30"/>
        <v>63958.140833333331</v>
      </c>
      <c r="H27" s="600">
        <f t="shared" si="31"/>
        <v>63958.140833333331</v>
      </c>
      <c r="I27" s="600">
        <f t="shared" si="32"/>
        <v>63958.140833333331</v>
      </c>
      <c r="J27" s="600">
        <f t="shared" si="33"/>
        <v>63958.140833333331</v>
      </c>
      <c r="K27" s="600">
        <f t="shared" si="34"/>
        <v>63958.140833333331</v>
      </c>
      <c r="L27" s="600">
        <f t="shared" si="35"/>
        <v>63958.140833333331</v>
      </c>
      <c r="M27" s="600">
        <f t="shared" si="36"/>
        <v>63958.140833333331</v>
      </c>
      <c r="N27" s="600">
        <f t="shared" si="37"/>
        <v>63958.140833333331</v>
      </c>
    </row>
    <row r="28" spans="1:14" ht="99.75" customHeight="1" thickBot="1">
      <c r="A28" s="597" t="s">
        <v>194</v>
      </c>
      <c r="B28" s="601">
        <f>SUM(B29:B37)</f>
        <v>9526000</v>
      </c>
      <c r="C28" s="601">
        <f t="shared" ref="C28:N28" si="38">SUM(C29:C37)</f>
        <v>793833.33333333337</v>
      </c>
      <c r="D28" s="601">
        <f t="shared" si="38"/>
        <v>793833.33333333337</v>
      </c>
      <c r="E28" s="601">
        <f t="shared" si="38"/>
        <v>793833.33333333337</v>
      </c>
      <c r="F28" s="601">
        <f t="shared" si="38"/>
        <v>793833.33333333337</v>
      </c>
      <c r="G28" s="601">
        <f t="shared" si="38"/>
        <v>793833.33333333337</v>
      </c>
      <c r="H28" s="601">
        <f t="shared" si="38"/>
        <v>793833.33333333337</v>
      </c>
      <c r="I28" s="601">
        <f t="shared" si="38"/>
        <v>793833.33333333337</v>
      </c>
      <c r="J28" s="601">
        <f t="shared" si="38"/>
        <v>793833.33333333337</v>
      </c>
      <c r="K28" s="601">
        <f t="shared" si="38"/>
        <v>793833.33333333337</v>
      </c>
      <c r="L28" s="601">
        <f t="shared" si="38"/>
        <v>793833.33333333337</v>
      </c>
      <c r="M28" s="601">
        <f t="shared" si="38"/>
        <v>793833.33333333337</v>
      </c>
      <c r="N28" s="601">
        <f t="shared" si="38"/>
        <v>793833.33333333337</v>
      </c>
    </row>
    <row r="29" spans="1:14" ht="99.75" customHeight="1">
      <c r="A29" s="595" t="s">
        <v>195</v>
      </c>
      <c r="B29" s="605">
        <f>'C. OBJETO DEL GASTO'!AJ245</f>
        <v>3336000</v>
      </c>
      <c r="C29" s="596">
        <f t="shared" si="15"/>
        <v>278000</v>
      </c>
      <c r="D29" s="596">
        <f t="shared" ref="D29" si="39">B29/12</f>
        <v>278000</v>
      </c>
      <c r="E29" s="596">
        <f t="shared" ref="E29" si="40">B29/12</f>
        <v>278000</v>
      </c>
      <c r="F29" s="596">
        <f t="shared" ref="F29" si="41">B29/12</f>
        <v>278000</v>
      </c>
      <c r="G29" s="596">
        <f t="shared" ref="G29" si="42">B29/12</f>
        <v>278000</v>
      </c>
      <c r="H29" s="596">
        <f t="shared" ref="H29" si="43">B29/12</f>
        <v>278000</v>
      </c>
      <c r="I29" s="596">
        <f t="shared" ref="I29" si="44">B29/12</f>
        <v>278000</v>
      </c>
      <c r="J29" s="596">
        <f t="shared" ref="J29" si="45">B29/12</f>
        <v>278000</v>
      </c>
      <c r="K29" s="596">
        <f t="shared" ref="K29" si="46">B29/12</f>
        <v>278000</v>
      </c>
      <c r="L29" s="596">
        <f t="shared" ref="L29" si="47">B29/12</f>
        <v>278000</v>
      </c>
      <c r="M29" s="596">
        <f t="shared" ref="M29" si="48">B29/12</f>
        <v>278000</v>
      </c>
      <c r="N29" s="596">
        <f t="shared" ref="N29" si="49">B29/12</f>
        <v>278000</v>
      </c>
    </row>
    <row r="30" spans="1:14" ht="99.75" customHeight="1">
      <c r="A30" s="588" t="s">
        <v>217</v>
      </c>
      <c r="B30" s="606">
        <f>'C. OBJETO DEL GASTO'!AJ268</f>
        <v>1100000</v>
      </c>
      <c r="C30" s="591">
        <f t="shared" ref="C30:C37" si="50">B30/12</f>
        <v>91666.666666666672</v>
      </c>
      <c r="D30" s="591">
        <f t="shared" ref="D30:D37" si="51">B30/12</f>
        <v>91666.666666666672</v>
      </c>
      <c r="E30" s="591">
        <f t="shared" ref="E30:E37" si="52">B30/12</f>
        <v>91666.666666666672</v>
      </c>
      <c r="F30" s="591">
        <f t="shared" ref="F30:F37" si="53">B30/12</f>
        <v>91666.666666666672</v>
      </c>
      <c r="G30" s="591">
        <f t="shared" ref="G30:G37" si="54">B30/12</f>
        <v>91666.666666666672</v>
      </c>
      <c r="H30" s="591">
        <f t="shared" ref="H30:H37" si="55">B30/12</f>
        <v>91666.666666666672</v>
      </c>
      <c r="I30" s="591">
        <f t="shared" ref="I30:I37" si="56">B30/12</f>
        <v>91666.666666666672</v>
      </c>
      <c r="J30" s="591">
        <f t="shared" ref="J30:J37" si="57">B30/12</f>
        <v>91666.666666666672</v>
      </c>
      <c r="K30" s="591">
        <f t="shared" ref="K30:K37" si="58">B30/12</f>
        <v>91666.666666666672</v>
      </c>
      <c r="L30" s="591">
        <f t="shared" ref="L30:L37" si="59">B30/12</f>
        <v>91666.666666666672</v>
      </c>
      <c r="M30" s="591">
        <f t="shared" ref="M30:M37" si="60">B30/12</f>
        <v>91666.666666666672</v>
      </c>
      <c r="N30" s="591">
        <f t="shared" ref="N30:N37" si="61">B30/12</f>
        <v>91666.666666666672</v>
      </c>
    </row>
    <row r="31" spans="1:14" ht="99.75" customHeight="1">
      <c r="A31" s="588" t="s">
        <v>238</v>
      </c>
      <c r="B31" s="606">
        <f>'C. OBJETO DEL GASTO'!AJ292</f>
        <v>0</v>
      </c>
      <c r="C31" s="591">
        <f t="shared" si="50"/>
        <v>0</v>
      </c>
      <c r="D31" s="591">
        <f t="shared" si="51"/>
        <v>0</v>
      </c>
      <c r="E31" s="591">
        <f t="shared" si="52"/>
        <v>0</v>
      </c>
      <c r="F31" s="591">
        <f t="shared" si="53"/>
        <v>0</v>
      </c>
      <c r="G31" s="591">
        <f t="shared" si="54"/>
        <v>0</v>
      </c>
      <c r="H31" s="591">
        <f t="shared" si="55"/>
        <v>0</v>
      </c>
      <c r="I31" s="591">
        <f t="shared" si="56"/>
        <v>0</v>
      </c>
      <c r="J31" s="591">
        <f t="shared" si="57"/>
        <v>0</v>
      </c>
      <c r="K31" s="591">
        <f t="shared" si="58"/>
        <v>0</v>
      </c>
      <c r="L31" s="591">
        <f t="shared" si="59"/>
        <v>0</v>
      </c>
      <c r="M31" s="591">
        <f t="shared" si="60"/>
        <v>0</v>
      </c>
      <c r="N31" s="591">
        <f t="shared" si="61"/>
        <v>0</v>
      </c>
    </row>
    <row r="32" spans="1:14" ht="99.75" customHeight="1">
      <c r="A32" s="588" t="s">
        <v>266</v>
      </c>
      <c r="B32" s="606">
        <f>'C. OBJETO DEL GASTO'!AJ321</f>
        <v>60000</v>
      </c>
      <c r="C32" s="591">
        <f t="shared" si="50"/>
        <v>5000</v>
      </c>
      <c r="D32" s="591">
        <f t="shared" si="51"/>
        <v>5000</v>
      </c>
      <c r="E32" s="591">
        <f t="shared" si="52"/>
        <v>5000</v>
      </c>
      <c r="F32" s="591">
        <f t="shared" si="53"/>
        <v>5000</v>
      </c>
      <c r="G32" s="591">
        <f t="shared" si="54"/>
        <v>5000</v>
      </c>
      <c r="H32" s="591">
        <f t="shared" si="55"/>
        <v>5000</v>
      </c>
      <c r="I32" s="591">
        <f t="shared" si="56"/>
        <v>5000</v>
      </c>
      <c r="J32" s="591">
        <f t="shared" si="57"/>
        <v>5000</v>
      </c>
      <c r="K32" s="591">
        <f t="shared" si="58"/>
        <v>5000</v>
      </c>
      <c r="L32" s="591">
        <f t="shared" si="59"/>
        <v>5000</v>
      </c>
      <c r="M32" s="591">
        <f t="shared" si="60"/>
        <v>5000</v>
      </c>
      <c r="N32" s="591">
        <f t="shared" si="61"/>
        <v>5000</v>
      </c>
    </row>
    <row r="33" spans="1:14" ht="99.75" customHeight="1">
      <c r="A33" s="588" t="s">
        <v>280</v>
      </c>
      <c r="B33" s="606">
        <f>'C. OBJETO DEL GASTO'!AJ342</f>
        <v>1040000</v>
      </c>
      <c r="C33" s="591">
        <f t="shared" si="50"/>
        <v>86666.666666666672</v>
      </c>
      <c r="D33" s="591">
        <f t="shared" si="51"/>
        <v>86666.666666666672</v>
      </c>
      <c r="E33" s="591">
        <f t="shared" si="52"/>
        <v>86666.666666666672</v>
      </c>
      <c r="F33" s="591">
        <f t="shared" si="53"/>
        <v>86666.666666666672</v>
      </c>
      <c r="G33" s="591">
        <f t="shared" si="54"/>
        <v>86666.666666666672</v>
      </c>
      <c r="H33" s="591">
        <f t="shared" si="55"/>
        <v>86666.666666666672</v>
      </c>
      <c r="I33" s="591">
        <f t="shared" si="56"/>
        <v>86666.666666666672</v>
      </c>
      <c r="J33" s="591">
        <f t="shared" si="57"/>
        <v>86666.666666666672</v>
      </c>
      <c r="K33" s="591">
        <f t="shared" si="58"/>
        <v>86666.666666666672</v>
      </c>
      <c r="L33" s="591">
        <f t="shared" si="59"/>
        <v>86666.666666666672</v>
      </c>
      <c r="M33" s="591">
        <f t="shared" si="60"/>
        <v>86666.666666666672</v>
      </c>
      <c r="N33" s="591">
        <f t="shared" si="61"/>
        <v>86666.666666666672</v>
      </c>
    </row>
    <row r="34" spans="1:14" ht="99.75" customHeight="1">
      <c r="A34" s="588" t="s">
        <v>1470</v>
      </c>
      <c r="B34" s="606">
        <f>'C. OBJETO DEL GASTO'!AJ372</f>
        <v>0</v>
      </c>
      <c r="C34" s="591">
        <f t="shared" si="50"/>
        <v>0</v>
      </c>
      <c r="D34" s="591">
        <f t="shared" si="51"/>
        <v>0</v>
      </c>
      <c r="E34" s="591">
        <f t="shared" si="52"/>
        <v>0</v>
      </c>
      <c r="F34" s="591">
        <f t="shared" si="53"/>
        <v>0</v>
      </c>
      <c r="G34" s="591">
        <f t="shared" si="54"/>
        <v>0</v>
      </c>
      <c r="H34" s="591">
        <f t="shared" si="55"/>
        <v>0</v>
      </c>
      <c r="I34" s="591">
        <f t="shared" si="56"/>
        <v>0</v>
      </c>
      <c r="J34" s="591">
        <f t="shared" si="57"/>
        <v>0</v>
      </c>
      <c r="K34" s="591">
        <f t="shared" si="58"/>
        <v>0</v>
      </c>
      <c r="L34" s="591">
        <f t="shared" si="59"/>
        <v>0</v>
      </c>
      <c r="M34" s="591">
        <f t="shared" si="60"/>
        <v>0</v>
      </c>
      <c r="N34" s="591">
        <f t="shared" si="61"/>
        <v>0</v>
      </c>
    </row>
    <row r="35" spans="1:14" ht="99.75" customHeight="1">
      <c r="A35" s="588" t="s">
        <v>322</v>
      </c>
      <c r="B35" s="606">
        <f>'C. OBJETO DEL GASTO'!AJ393</f>
        <v>900000</v>
      </c>
      <c r="C35" s="591">
        <f t="shared" si="50"/>
        <v>75000</v>
      </c>
      <c r="D35" s="591">
        <f t="shared" si="51"/>
        <v>75000</v>
      </c>
      <c r="E35" s="591">
        <f t="shared" si="52"/>
        <v>75000</v>
      </c>
      <c r="F35" s="591">
        <f t="shared" si="53"/>
        <v>75000</v>
      </c>
      <c r="G35" s="591">
        <f t="shared" si="54"/>
        <v>75000</v>
      </c>
      <c r="H35" s="591">
        <f t="shared" si="55"/>
        <v>75000</v>
      </c>
      <c r="I35" s="591">
        <f t="shared" si="56"/>
        <v>75000</v>
      </c>
      <c r="J35" s="591">
        <f t="shared" si="57"/>
        <v>75000</v>
      </c>
      <c r="K35" s="591">
        <f t="shared" si="58"/>
        <v>75000</v>
      </c>
      <c r="L35" s="591">
        <f t="shared" si="59"/>
        <v>75000</v>
      </c>
      <c r="M35" s="591">
        <f t="shared" si="60"/>
        <v>75000</v>
      </c>
      <c r="N35" s="591">
        <f t="shared" si="61"/>
        <v>75000</v>
      </c>
    </row>
    <row r="36" spans="1:14" ht="99.75" customHeight="1">
      <c r="A36" s="588" t="s">
        <v>1471</v>
      </c>
      <c r="B36" s="606">
        <f>'C. OBJETO DEL GASTO'!AJ418</f>
        <v>3000000</v>
      </c>
      <c r="C36" s="591">
        <f t="shared" si="50"/>
        <v>250000</v>
      </c>
      <c r="D36" s="591">
        <f t="shared" si="51"/>
        <v>250000</v>
      </c>
      <c r="E36" s="591">
        <f t="shared" si="52"/>
        <v>250000</v>
      </c>
      <c r="F36" s="591">
        <f t="shared" si="53"/>
        <v>250000</v>
      </c>
      <c r="G36" s="591">
        <f t="shared" si="54"/>
        <v>250000</v>
      </c>
      <c r="H36" s="591">
        <f t="shared" si="55"/>
        <v>250000</v>
      </c>
      <c r="I36" s="591">
        <f t="shared" si="56"/>
        <v>250000</v>
      </c>
      <c r="J36" s="591">
        <f t="shared" si="57"/>
        <v>250000</v>
      </c>
      <c r="K36" s="591">
        <f t="shared" si="58"/>
        <v>250000</v>
      </c>
      <c r="L36" s="591">
        <f t="shared" si="59"/>
        <v>250000</v>
      </c>
      <c r="M36" s="591">
        <f t="shared" si="60"/>
        <v>250000</v>
      </c>
      <c r="N36" s="591">
        <f t="shared" si="61"/>
        <v>250000</v>
      </c>
    </row>
    <row r="37" spans="1:14" ht="99.75" customHeight="1" thickBot="1">
      <c r="A37" s="599" t="s">
        <v>354</v>
      </c>
      <c r="B37" s="607">
        <f>'C. OBJETO DEL GASTO'!AJ433</f>
        <v>90000</v>
      </c>
      <c r="C37" s="600">
        <f t="shared" si="50"/>
        <v>7500</v>
      </c>
      <c r="D37" s="600">
        <f t="shared" si="51"/>
        <v>7500</v>
      </c>
      <c r="E37" s="600">
        <f t="shared" si="52"/>
        <v>7500</v>
      </c>
      <c r="F37" s="600">
        <f t="shared" si="53"/>
        <v>7500</v>
      </c>
      <c r="G37" s="600">
        <f t="shared" si="54"/>
        <v>7500</v>
      </c>
      <c r="H37" s="600">
        <f t="shared" si="55"/>
        <v>7500</v>
      </c>
      <c r="I37" s="600">
        <f t="shared" si="56"/>
        <v>7500</v>
      </c>
      <c r="J37" s="600">
        <f t="shared" si="57"/>
        <v>7500</v>
      </c>
      <c r="K37" s="600">
        <f t="shared" si="58"/>
        <v>7500</v>
      </c>
      <c r="L37" s="600">
        <f t="shared" si="59"/>
        <v>7500</v>
      </c>
      <c r="M37" s="600">
        <f t="shared" si="60"/>
        <v>7500</v>
      </c>
      <c r="N37" s="600">
        <f t="shared" si="61"/>
        <v>7500</v>
      </c>
    </row>
    <row r="38" spans="1:14" ht="99.75" customHeight="1" thickBot="1">
      <c r="A38" s="597" t="s">
        <v>386</v>
      </c>
      <c r="B38" s="601">
        <f>SUM(B39:B47)</f>
        <v>2206250</v>
      </c>
      <c r="C38" s="601">
        <f t="shared" ref="C38:N38" si="62">SUM(C39:C47)</f>
        <v>183854.16666666666</v>
      </c>
      <c r="D38" s="601">
        <f t="shared" si="62"/>
        <v>183854.16666666666</v>
      </c>
      <c r="E38" s="601">
        <f t="shared" si="62"/>
        <v>183854.16666666666</v>
      </c>
      <c r="F38" s="601">
        <f t="shared" si="62"/>
        <v>183854.16666666666</v>
      </c>
      <c r="G38" s="601">
        <f t="shared" si="62"/>
        <v>183854.16666666666</v>
      </c>
      <c r="H38" s="601">
        <f t="shared" si="62"/>
        <v>183854.16666666666</v>
      </c>
      <c r="I38" s="601">
        <f t="shared" si="62"/>
        <v>183854.16666666666</v>
      </c>
      <c r="J38" s="601">
        <f t="shared" si="62"/>
        <v>183854.16666666666</v>
      </c>
      <c r="K38" s="601">
        <f t="shared" si="62"/>
        <v>183854.16666666666</v>
      </c>
      <c r="L38" s="601">
        <f t="shared" si="62"/>
        <v>183854.16666666666</v>
      </c>
      <c r="M38" s="601">
        <f t="shared" si="62"/>
        <v>183854.16666666666</v>
      </c>
      <c r="N38" s="601">
        <f t="shared" si="62"/>
        <v>183854.16666666666</v>
      </c>
    </row>
    <row r="39" spans="1:14" ht="99.75" customHeight="1">
      <c r="A39" s="602" t="s">
        <v>387</v>
      </c>
      <c r="B39" s="608">
        <f>'C. OBJETO DEL GASTO'!AJ470</f>
        <v>0</v>
      </c>
      <c r="C39" s="596">
        <f t="shared" ref="C39" si="63">B39/12</f>
        <v>0</v>
      </c>
      <c r="D39" s="596">
        <f t="shared" ref="D39" si="64">B39/12</f>
        <v>0</v>
      </c>
      <c r="E39" s="596">
        <f t="shared" ref="E39" si="65">B39/12</f>
        <v>0</v>
      </c>
      <c r="F39" s="596">
        <f t="shared" ref="F39" si="66">B39/12</f>
        <v>0</v>
      </c>
      <c r="G39" s="596">
        <f t="shared" ref="G39" si="67">B39/12</f>
        <v>0</v>
      </c>
      <c r="H39" s="596">
        <f t="shared" ref="H39" si="68">B39/12</f>
        <v>0</v>
      </c>
      <c r="I39" s="596">
        <f t="shared" ref="I39" si="69">B39/12</f>
        <v>0</v>
      </c>
      <c r="J39" s="596">
        <f t="shared" ref="J39" si="70">B39/12</f>
        <v>0</v>
      </c>
      <c r="K39" s="596">
        <f t="shared" ref="K39" si="71">B39/12</f>
        <v>0</v>
      </c>
      <c r="L39" s="596">
        <f t="shared" ref="L39" si="72">B39/12</f>
        <v>0</v>
      </c>
      <c r="M39" s="596">
        <f t="shared" ref="M39" si="73">B39/12</f>
        <v>0</v>
      </c>
      <c r="N39" s="596">
        <f t="shared" ref="N39" si="74">B39/12</f>
        <v>0</v>
      </c>
    </row>
    <row r="40" spans="1:14" ht="99.75" customHeight="1">
      <c r="A40" s="589" t="s">
        <v>399</v>
      </c>
      <c r="B40" s="609">
        <f>'C. OBJETO DEL GASTO'!AJ482</f>
        <v>0</v>
      </c>
      <c r="C40" s="591">
        <f t="shared" ref="C40:C47" si="75">B40/12</f>
        <v>0</v>
      </c>
      <c r="D40" s="591">
        <f t="shared" ref="D40:D47" si="76">B40/12</f>
        <v>0</v>
      </c>
      <c r="E40" s="591">
        <f t="shared" ref="E40:E47" si="77">B40/12</f>
        <v>0</v>
      </c>
      <c r="F40" s="591">
        <f t="shared" ref="F40:F47" si="78">B40/12</f>
        <v>0</v>
      </c>
      <c r="G40" s="591">
        <f t="shared" ref="G40:G47" si="79">B40/12</f>
        <v>0</v>
      </c>
      <c r="H40" s="591">
        <f t="shared" ref="H40:H47" si="80">B40/12</f>
        <v>0</v>
      </c>
      <c r="I40" s="591">
        <f t="shared" ref="I40:I47" si="81">B40/12</f>
        <v>0</v>
      </c>
      <c r="J40" s="591">
        <f t="shared" ref="J40:J47" si="82">B40/12</f>
        <v>0</v>
      </c>
      <c r="K40" s="591">
        <f t="shared" ref="K40:K47" si="83">B40/12</f>
        <v>0</v>
      </c>
      <c r="L40" s="591">
        <f t="shared" ref="L40:L47" si="84">B40/12</f>
        <v>0</v>
      </c>
      <c r="M40" s="591">
        <f t="shared" ref="M40:M47" si="85">B40/12</f>
        <v>0</v>
      </c>
      <c r="N40" s="591">
        <f t="shared" ref="N40:N47" si="86">B40/12</f>
        <v>0</v>
      </c>
    </row>
    <row r="41" spans="1:14" ht="99.75" customHeight="1">
      <c r="A41" s="589" t="s">
        <v>407</v>
      </c>
      <c r="B41" s="609">
        <f>'C. OBJETO DEL GASTO'!AJ490</f>
        <v>0</v>
      </c>
      <c r="C41" s="591">
        <f t="shared" si="75"/>
        <v>0</v>
      </c>
      <c r="D41" s="591">
        <f t="shared" si="76"/>
        <v>0</v>
      </c>
      <c r="E41" s="591">
        <f t="shared" si="77"/>
        <v>0</v>
      </c>
      <c r="F41" s="591">
        <f t="shared" si="78"/>
        <v>0</v>
      </c>
      <c r="G41" s="591">
        <f t="shared" si="79"/>
        <v>0</v>
      </c>
      <c r="H41" s="591">
        <f t="shared" si="80"/>
        <v>0</v>
      </c>
      <c r="I41" s="591">
        <f t="shared" si="81"/>
        <v>0</v>
      </c>
      <c r="J41" s="591">
        <f t="shared" si="82"/>
        <v>0</v>
      </c>
      <c r="K41" s="591">
        <f t="shared" si="83"/>
        <v>0</v>
      </c>
      <c r="L41" s="591">
        <f t="shared" si="84"/>
        <v>0</v>
      </c>
      <c r="M41" s="591">
        <f t="shared" si="85"/>
        <v>0</v>
      </c>
      <c r="N41" s="591">
        <f t="shared" si="86"/>
        <v>0</v>
      </c>
    </row>
    <row r="42" spans="1:14" ht="99.75" customHeight="1">
      <c r="A42" s="588" t="s">
        <v>419</v>
      </c>
      <c r="B42" s="606">
        <f>'C. OBJETO DEL GASTO'!AJ502</f>
        <v>2206250</v>
      </c>
      <c r="C42" s="591">
        <f t="shared" si="75"/>
        <v>183854.16666666666</v>
      </c>
      <c r="D42" s="591">
        <f t="shared" si="76"/>
        <v>183854.16666666666</v>
      </c>
      <c r="E42" s="591">
        <f t="shared" si="77"/>
        <v>183854.16666666666</v>
      </c>
      <c r="F42" s="591">
        <f t="shared" si="78"/>
        <v>183854.16666666666</v>
      </c>
      <c r="G42" s="591">
        <f t="shared" si="79"/>
        <v>183854.16666666666</v>
      </c>
      <c r="H42" s="591">
        <f t="shared" si="80"/>
        <v>183854.16666666666</v>
      </c>
      <c r="I42" s="591">
        <f t="shared" si="81"/>
        <v>183854.16666666666</v>
      </c>
      <c r="J42" s="591">
        <f t="shared" si="82"/>
        <v>183854.16666666666</v>
      </c>
      <c r="K42" s="591">
        <f t="shared" si="83"/>
        <v>183854.16666666666</v>
      </c>
      <c r="L42" s="591">
        <f t="shared" si="84"/>
        <v>183854.16666666666</v>
      </c>
      <c r="M42" s="591">
        <f t="shared" si="85"/>
        <v>183854.16666666666</v>
      </c>
      <c r="N42" s="591">
        <f t="shared" si="86"/>
        <v>183854.16666666666</v>
      </c>
    </row>
    <row r="43" spans="1:14" ht="99.75" customHeight="1">
      <c r="A43" s="588" t="s">
        <v>439</v>
      </c>
      <c r="B43" s="606">
        <f>'C. OBJETO DEL GASTO'!AJ523</f>
        <v>0</v>
      </c>
      <c r="C43" s="591">
        <f t="shared" si="75"/>
        <v>0</v>
      </c>
      <c r="D43" s="591">
        <f t="shared" si="76"/>
        <v>0</v>
      </c>
      <c r="E43" s="591">
        <f t="shared" si="77"/>
        <v>0</v>
      </c>
      <c r="F43" s="591">
        <f t="shared" si="78"/>
        <v>0</v>
      </c>
      <c r="G43" s="591">
        <f t="shared" si="79"/>
        <v>0</v>
      </c>
      <c r="H43" s="591">
        <f t="shared" si="80"/>
        <v>0</v>
      </c>
      <c r="I43" s="591">
        <f t="shared" si="81"/>
        <v>0</v>
      </c>
      <c r="J43" s="591">
        <f t="shared" si="82"/>
        <v>0</v>
      </c>
      <c r="K43" s="591">
        <f t="shared" si="83"/>
        <v>0</v>
      </c>
      <c r="L43" s="591">
        <f t="shared" si="84"/>
        <v>0</v>
      </c>
      <c r="M43" s="591">
        <f t="shared" si="85"/>
        <v>0</v>
      </c>
      <c r="N43" s="591">
        <f t="shared" si="86"/>
        <v>0</v>
      </c>
    </row>
    <row r="44" spans="1:14" ht="99.75" customHeight="1">
      <c r="A44" s="588" t="s">
        <v>443</v>
      </c>
      <c r="B44" s="606">
        <f>'C. OBJETO DEL GASTO'!AJ530</f>
        <v>0</v>
      </c>
      <c r="C44" s="591">
        <f t="shared" si="75"/>
        <v>0</v>
      </c>
      <c r="D44" s="591">
        <f t="shared" si="76"/>
        <v>0</v>
      </c>
      <c r="E44" s="591">
        <f t="shared" si="77"/>
        <v>0</v>
      </c>
      <c r="F44" s="591">
        <f t="shared" si="78"/>
        <v>0</v>
      </c>
      <c r="G44" s="591">
        <f t="shared" si="79"/>
        <v>0</v>
      </c>
      <c r="H44" s="591">
        <f t="shared" si="80"/>
        <v>0</v>
      </c>
      <c r="I44" s="591">
        <f t="shared" si="81"/>
        <v>0</v>
      </c>
      <c r="J44" s="591">
        <f t="shared" si="82"/>
        <v>0</v>
      </c>
      <c r="K44" s="591">
        <f t="shared" si="83"/>
        <v>0</v>
      </c>
      <c r="L44" s="591">
        <f t="shared" si="84"/>
        <v>0</v>
      </c>
      <c r="M44" s="591">
        <f t="shared" si="85"/>
        <v>0</v>
      </c>
      <c r="N44" s="591">
        <f t="shared" si="86"/>
        <v>0</v>
      </c>
    </row>
    <row r="45" spans="1:14" ht="99.75" customHeight="1">
      <c r="A45" s="588" t="s">
        <v>452</v>
      </c>
      <c r="B45" s="606">
        <f>'C. OBJETO DEL GASTO'!AJ539</f>
        <v>0</v>
      </c>
      <c r="C45" s="591">
        <f t="shared" si="75"/>
        <v>0</v>
      </c>
      <c r="D45" s="591">
        <f t="shared" si="76"/>
        <v>0</v>
      </c>
      <c r="E45" s="591">
        <f t="shared" si="77"/>
        <v>0</v>
      </c>
      <c r="F45" s="591">
        <f t="shared" si="78"/>
        <v>0</v>
      </c>
      <c r="G45" s="591">
        <f t="shared" si="79"/>
        <v>0</v>
      </c>
      <c r="H45" s="591">
        <f t="shared" si="80"/>
        <v>0</v>
      </c>
      <c r="I45" s="591">
        <f t="shared" si="81"/>
        <v>0</v>
      </c>
      <c r="J45" s="591">
        <f t="shared" si="82"/>
        <v>0</v>
      </c>
      <c r="K45" s="591">
        <f t="shared" si="83"/>
        <v>0</v>
      </c>
      <c r="L45" s="591">
        <f t="shared" si="84"/>
        <v>0</v>
      </c>
      <c r="M45" s="591">
        <f t="shared" si="85"/>
        <v>0</v>
      </c>
      <c r="N45" s="591">
        <f t="shared" si="86"/>
        <v>0</v>
      </c>
    </row>
    <row r="46" spans="1:14" ht="99.75" customHeight="1">
      <c r="A46" s="588" t="s">
        <v>454</v>
      </c>
      <c r="B46" s="606">
        <f>'C. OBJETO DEL GASTO'!AJ542</f>
        <v>0</v>
      </c>
      <c r="C46" s="591">
        <f t="shared" si="75"/>
        <v>0</v>
      </c>
      <c r="D46" s="591">
        <f t="shared" si="76"/>
        <v>0</v>
      </c>
      <c r="E46" s="591">
        <f t="shared" si="77"/>
        <v>0</v>
      </c>
      <c r="F46" s="591">
        <f t="shared" si="78"/>
        <v>0</v>
      </c>
      <c r="G46" s="591">
        <f t="shared" si="79"/>
        <v>0</v>
      </c>
      <c r="H46" s="591">
        <f t="shared" si="80"/>
        <v>0</v>
      </c>
      <c r="I46" s="591">
        <f t="shared" si="81"/>
        <v>0</v>
      </c>
      <c r="J46" s="591">
        <f t="shared" si="82"/>
        <v>0</v>
      </c>
      <c r="K46" s="591">
        <f t="shared" si="83"/>
        <v>0</v>
      </c>
      <c r="L46" s="591">
        <f t="shared" si="84"/>
        <v>0</v>
      </c>
      <c r="M46" s="591">
        <f t="shared" si="85"/>
        <v>0</v>
      </c>
      <c r="N46" s="591">
        <f t="shared" si="86"/>
        <v>0</v>
      </c>
    </row>
    <row r="47" spans="1:14" ht="99.75" customHeight="1" thickBot="1">
      <c r="A47" s="599" t="s">
        <v>463</v>
      </c>
      <c r="B47" s="607">
        <f>'C. OBJETO DEL GASTO'!AJ553</f>
        <v>0</v>
      </c>
      <c r="C47" s="600">
        <f t="shared" si="75"/>
        <v>0</v>
      </c>
      <c r="D47" s="600">
        <f t="shared" si="76"/>
        <v>0</v>
      </c>
      <c r="E47" s="600">
        <f t="shared" si="77"/>
        <v>0</v>
      </c>
      <c r="F47" s="600">
        <f t="shared" si="78"/>
        <v>0</v>
      </c>
      <c r="G47" s="600">
        <f t="shared" si="79"/>
        <v>0</v>
      </c>
      <c r="H47" s="600">
        <f t="shared" si="80"/>
        <v>0</v>
      </c>
      <c r="I47" s="600">
        <f t="shared" si="81"/>
        <v>0</v>
      </c>
      <c r="J47" s="600">
        <f t="shared" si="82"/>
        <v>0</v>
      </c>
      <c r="K47" s="600">
        <f t="shared" si="83"/>
        <v>0</v>
      </c>
      <c r="L47" s="600">
        <f t="shared" si="84"/>
        <v>0</v>
      </c>
      <c r="M47" s="600">
        <f t="shared" si="85"/>
        <v>0</v>
      </c>
      <c r="N47" s="600">
        <f t="shared" si="86"/>
        <v>0</v>
      </c>
    </row>
    <row r="48" spans="1:14" ht="99.75" customHeight="1" thickBot="1">
      <c r="A48" s="603" t="s">
        <v>1472</v>
      </c>
      <c r="B48" s="598">
        <f>SUM(B49:B57)</f>
        <v>2540000</v>
      </c>
      <c r="C48" s="604">
        <f t="shared" ref="C48:N48" si="87">SUM(C49:C57)</f>
        <v>211666.66666666666</v>
      </c>
      <c r="D48" s="604">
        <f t="shared" si="87"/>
        <v>211666.66666666666</v>
      </c>
      <c r="E48" s="604">
        <f t="shared" si="87"/>
        <v>211666.66666666666</v>
      </c>
      <c r="F48" s="604">
        <f t="shared" si="87"/>
        <v>211666.66666666666</v>
      </c>
      <c r="G48" s="604">
        <f t="shared" si="87"/>
        <v>211666.66666666666</v>
      </c>
      <c r="H48" s="604">
        <f t="shared" si="87"/>
        <v>211666.66666666666</v>
      </c>
      <c r="I48" s="604">
        <f t="shared" si="87"/>
        <v>211666.66666666666</v>
      </c>
      <c r="J48" s="604">
        <f t="shared" si="87"/>
        <v>211666.66666666666</v>
      </c>
      <c r="K48" s="604">
        <f t="shared" si="87"/>
        <v>211666.66666666666</v>
      </c>
      <c r="L48" s="604">
        <f t="shared" si="87"/>
        <v>211666.66666666666</v>
      </c>
      <c r="M48" s="604">
        <f t="shared" si="87"/>
        <v>211666.66666666666</v>
      </c>
      <c r="N48" s="604">
        <f t="shared" si="87"/>
        <v>211666.66666666666</v>
      </c>
    </row>
    <row r="49" spans="1:14" ht="99.75" customHeight="1">
      <c r="A49" s="595" t="s">
        <v>468</v>
      </c>
      <c r="B49" s="608">
        <f>'C. OBJETO DEL GASTO'!AJ561</f>
        <v>220000</v>
      </c>
      <c r="C49" s="596">
        <f t="shared" ref="C49" si="88">B49/12</f>
        <v>18333.333333333332</v>
      </c>
      <c r="D49" s="596">
        <f t="shared" ref="D49" si="89">B49/12</f>
        <v>18333.333333333332</v>
      </c>
      <c r="E49" s="596">
        <f t="shared" ref="E49" si="90">B49/12</f>
        <v>18333.333333333332</v>
      </c>
      <c r="F49" s="596">
        <f t="shared" ref="F49" si="91">B49/12</f>
        <v>18333.333333333332</v>
      </c>
      <c r="G49" s="596">
        <f t="shared" ref="G49" si="92">B49/12</f>
        <v>18333.333333333332</v>
      </c>
      <c r="H49" s="596">
        <f t="shared" ref="H49" si="93">B49/12</f>
        <v>18333.333333333332</v>
      </c>
      <c r="I49" s="596">
        <f t="shared" ref="I49" si="94">B49/12</f>
        <v>18333.333333333332</v>
      </c>
      <c r="J49" s="596">
        <f t="shared" ref="J49" si="95">B49/12</f>
        <v>18333.333333333332</v>
      </c>
      <c r="K49" s="596">
        <f t="shared" ref="K49" si="96">B49/12</f>
        <v>18333.333333333332</v>
      </c>
      <c r="L49" s="596">
        <f t="shared" ref="L49" si="97">B49/12</f>
        <v>18333.333333333332</v>
      </c>
      <c r="M49" s="596">
        <f t="shared" ref="M49" si="98">B49/12</f>
        <v>18333.333333333332</v>
      </c>
      <c r="N49" s="596">
        <f t="shared" ref="N49" si="99">B49/12</f>
        <v>18333.333333333332</v>
      </c>
    </row>
    <row r="50" spans="1:14" ht="99.75" customHeight="1">
      <c r="A50" s="588" t="s">
        <v>477</v>
      </c>
      <c r="B50" s="609">
        <f>'C. OBJETO DEL GASTO'!AJ571</f>
        <v>0</v>
      </c>
      <c r="C50" s="591">
        <f t="shared" ref="C50:C57" si="100">B50/12</f>
        <v>0</v>
      </c>
      <c r="D50" s="591">
        <f t="shared" ref="D50:D57" si="101">B50/12</f>
        <v>0</v>
      </c>
      <c r="E50" s="591">
        <f t="shared" ref="E50:E57" si="102">B50/12</f>
        <v>0</v>
      </c>
      <c r="F50" s="591">
        <f t="shared" ref="F50:F57" si="103">B50/12</f>
        <v>0</v>
      </c>
      <c r="G50" s="591">
        <f t="shared" ref="G50:G57" si="104">B50/12</f>
        <v>0</v>
      </c>
      <c r="H50" s="591">
        <f t="shared" ref="H50:H57" si="105">B50/12</f>
        <v>0</v>
      </c>
      <c r="I50" s="591">
        <f t="shared" ref="I50:I57" si="106">B50/12</f>
        <v>0</v>
      </c>
      <c r="J50" s="591">
        <f t="shared" ref="J50:J57" si="107">B50/12</f>
        <v>0</v>
      </c>
      <c r="K50" s="591">
        <f t="shared" ref="K50:K57" si="108">B50/12</f>
        <v>0</v>
      </c>
      <c r="L50" s="591">
        <f t="shared" ref="L50:L57" si="109">B50/12</f>
        <v>0</v>
      </c>
      <c r="M50" s="591">
        <f t="shared" ref="M50:M57" si="110">B50/12</f>
        <v>0</v>
      </c>
      <c r="N50" s="591">
        <f t="shared" ref="N50:N57" si="111">B50/12</f>
        <v>0</v>
      </c>
    </row>
    <row r="51" spans="1:14" ht="99.75" customHeight="1">
      <c r="A51" s="588" t="s">
        <v>483</v>
      </c>
      <c r="B51" s="609">
        <f>'C. OBJETO DEL GASTO'!AJ580</f>
        <v>0</v>
      </c>
      <c r="C51" s="591">
        <f t="shared" si="100"/>
        <v>0</v>
      </c>
      <c r="D51" s="591">
        <f t="shared" si="101"/>
        <v>0</v>
      </c>
      <c r="E51" s="591">
        <f t="shared" si="102"/>
        <v>0</v>
      </c>
      <c r="F51" s="591">
        <f t="shared" si="103"/>
        <v>0</v>
      </c>
      <c r="G51" s="591">
        <f t="shared" si="104"/>
        <v>0</v>
      </c>
      <c r="H51" s="591">
        <f t="shared" si="105"/>
        <v>0</v>
      </c>
      <c r="I51" s="591">
        <f t="shared" si="106"/>
        <v>0</v>
      </c>
      <c r="J51" s="591">
        <f t="shared" si="107"/>
        <v>0</v>
      </c>
      <c r="K51" s="591">
        <f t="shared" si="108"/>
        <v>0</v>
      </c>
      <c r="L51" s="591">
        <f t="shared" si="109"/>
        <v>0</v>
      </c>
      <c r="M51" s="591">
        <f t="shared" si="110"/>
        <v>0</v>
      </c>
      <c r="N51" s="591">
        <f t="shared" si="111"/>
        <v>0</v>
      </c>
    </row>
    <row r="52" spans="1:14" ht="99.75" customHeight="1">
      <c r="A52" s="588" t="s">
        <v>486</v>
      </c>
      <c r="B52" s="606">
        <f>'C. OBJETO DEL GASTO'!AJ585</f>
        <v>0</v>
      </c>
      <c r="C52" s="591">
        <f t="shared" si="100"/>
        <v>0</v>
      </c>
      <c r="D52" s="591">
        <f t="shared" si="101"/>
        <v>0</v>
      </c>
      <c r="E52" s="591">
        <f t="shared" si="102"/>
        <v>0</v>
      </c>
      <c r="F52" s="591">
        <f t="shared" si="103"/>
        <v>0</v>
      </c>
      <c r="G52" s="591">
        <f t="shared" si="104"/>
        <v>0</v>
      </c>
      <c r="H52" s="591">
        <f t="shared" si="105"/>
        <v>0</v>
      </c>
      <c r="I52" s="591">
        <f t="shared" si="106"/>
        <v>0</v>
      </c>
      <c r="J52" s="591">
        <f t="shared" si="107"/>
        <v>0</v>
      </c>
      <c r="K52" s="591">
        <f t="shared" si="108"/>
        <v>0</v>
      </c>
      <c r="L52" s="591">
        <f t="shared" si="109"/>
        <v>0</v>
      </c>
      <c r="M52" s="591">
        <f t="shared" si="110"/>
        <v>0</v>
      </c>
      <c r="N52" s="591">
        <f t="shared" si="111"/>
        <v>0</v>
      </c>
    </row>
    <row r="53" spans="1:14" ht="99.75" customHeight="1">
      <c r="A53" s="588" t="s">
        <v>497</v>
      </c>
      <c r="B53" s="606">
        <f>'C. OBJETO DEL GASTO'!AJ599</f>
        <v>0</v>
      </c>
      <c r="C53" s="591">
        <f t="shared" si="100"/>
        <v>0</v>
      </c>
      <c r="D53" s="591">
        <f t="shared" si="101"/>
        <v>0</v>
      </c>
      <c r="E53" s="591">
        <f t="shared" si="102"/>
        <v>0</v>
      </c>
      <c r="F53" s="591">
        <f t="shared" si="103"/>
        <v>0</v>
      </c>
      <c r="G53" s="591">
        <f t="shared" si="104"/>
        <v>0</v>
      </c>
      <c r="H53" s="591">
        <f t="shared" si="105"/>
        <v>0</v>
      </c>
      <c r="I53" s="591">
        <f t="shared" si="106"/>
        <v>0</v>
      </c>
      <c r="J53" s="591">
        <f t="shared" si="107"/>
        <v>0</v>
      </c>
      <c r="K53" s="591">
        <f t="shared" si="108"/>
        <v>0</v>
      </c>
      <c r="L53" s="591">
        <f t="shared" si="109"/>
        <v>0</v>
      </c>
      <c r="M53" s="591">
        <f t="shared" si="110"/>
        <v>0</v>
      </c>
      <c r="N53" s="591">
        <f t="shared" si="111"/>
        <v>0</v>
      </c>
    </row>
    <row r="54" spans="1:14" ht="99.75" customHeight="1">
      <c r="A54" s="588" t="s">
        <v>500</v>
      </c>
      <c r="B54" s="606">
        <f>'C. OBJETO DEL GASTO'!AJ603</f>
        <v>320000</v>
      </c>
      <c r="C54" s="591">
        <f t="shared" si="100"/>
        <v>26666.666666666668</v>
      </c>
      <c r="D54" s="591">
        <f t="shared" si="101"/>
        <v>26666.666666666668</v>
      </c>
      <c r="E54" s="591">
        <f t="shared" si="102"/>
        <v>26666.666666666668</v>
      </c>
      <c r="F54" s="591">
        <f t="shared" si="103"/>
        <v>26666.666666666668</v>
      </c>
      <c r="G54" s="591">
        <f t="shared" si="104"/>
        <v>26666.666666666668</v>
      </c>
      <c r="H54" s="591">
        <f t="shared" si="105"/>
        <v>26666.666666666668</v>
      </c>
      <c r="I54" s="591">
        <f t="shared" si="106"/>
        <v>26666.666666666668</v>
      </c>
      <c r="J54" s="591">
        <f t="shared" si="107"/>
        <v>26666.666666666668</v>
      </c>
      <c r="K54" s="591">
        <f t="shared" si="108"/>
        <v>26666.666666666668</v>
      </c>
      <c r="L54" s="591">
        <f t="shared" si="109"/>
        <v>26666.666666666668</v>
      </c>
      <c r="M54" s="591">
        <f t="shared" si="110"/>
        <v>26666.666666666668</v>
      </c>
      <c r="N54" s="591">
        <f t="shared" si="111"/>
        <v>26666.666666666668</v>
      </c>
    </row>
    <row r="55" spans="1:14" ht="99.75" customHeight="1">
      <c r="A55" s="588" t="s">
        <v>515</v>
      </c>
      <c r="B55" s="606">
        <f>'C. OBJETO DEL GASTO'!AJ625</f>
        <v>0</v>
      </c>
      <c r="C55" s="591">
        <f t="shared" si="100"/>
        <v>0</v>
      </c>
      <c r="D55" s="591">
        <f t="shared" si="101"/>
        <v>0</v>
      </c>
      <c r="E55" s="591">
        <f t="shared" si="102"/>
        <v>0</v>
      </c>
      <c r="F55" s="591">
        <f t="shared" si="103"/>
        <v>0</v>
      </c>
      <c r="G55" s="591">
        <f t="shared" si="104"/>
        <v>0</v>
      </c>
      <c r="H55" s="591">
        <f t="shared" si="105"/>
        <v>0</v>
      </c>
      <c r="I55" s="591">
        <f t="shared" si="106"/>
        <v>0</v>
      </c>
      <c r="J55" s="591">
        <f t="shared" si="107"/>
        <v>0</v>
      </c>
      <c r="K55" s="591">
        <f t="shared" si="108"/>
        <v>0</v>
      </c>
      <c r="L55" s="591">
        <f t="shared" si="109"/>
        <v>0</v>
      </c>
      <c r="M55" s="591">
        <f t="shared" si="110"/>
        <v>0</v>
      </c>
      <c r="N55" s="591">
        <f t="shared" si="111"/>
        <v>0</v>
      </c>
    </row>
    <row r="56" spans="1:14" ht="99.75" customHeight="1">
      <c r="A56" s="588" t="s">
        <v>528</v>
      </c>
      <c r="B56" s="610">
        <f>'C. OBJETO DEL GASTO'!AJ648</f>
        <v>2000000</v>
      </c>
      <c r="C56" s="591">
        <f t="shared" si="100"/>
        <v>166666.66666666666</v>
      </c>
      <c r="D56" s="591">
        <f t="shared" si="101"/>
        <v>166666.66666666666</v>
      </c>
      <c r="E56" s="591">
        <f t="shared" si="102"/>
        <v>166666.66666666666</v>
      </c>
      <c r="F56" s="591">
        <f t="shared" si="103"/>
        <v>166666.66666666666</v>
      </c>
      <c r="G56" s="591">
        <f t="shared" si="104"/>
        <v>166666.66666666666</v>
      </c>
      <c r="H56" s="591">
        <f t="shared" si="105"/>
        <v>166666.66666666666</v>
      </c>
      <c r="I56" s="591">
        <f t="shared" si="106"/>
        <v>166666.66666666666</v>
      </c>
      <c r="J56" s="591">
        <f t="shared" si="107"/>
        <v>166666.66666666666</v>
      </c>
      <c r="K56" s="591">
        <f t="shared" si="108"/>
        <v>166666.66666666666</v>
      </c>
      <c r="L56" s="591">
        <f t="shared" si="109"/>
        <v>166666.66666666666</v>
      </c>
      <c r="M56" s="591">
        <f t="shared" si="110"/>
        <v>166666.66666666666</v>
      </c>
      <c r="N56" s="591">
        <f t="shared" si="111"/>
        <v>166666.66666666666</v>
      </c>
    </row>
    <row r="57" spans="1:14" ht="99.75" customHeight="1" thickBot="1">
      <c r="A57" s="599" t="s">
        <v>544</v>
      </c>
      <c r="B57" s="607">
        <f>'C. OBJETO DEL GASTO'!AJ667</f>
        <v>0</v>
      </c>
      <c r="C57" s="600">
        <f t="shared" si="100"/>
        <v>0</v>
      </c>
      <c r="D57" s="600">
        <f t="shared" si="101"/>
        <v>0</v>
      </c>
      <c r="E57" s="600">
        <f t="shared" si="102"/>
        <v>0</v>
      </c>
      <c r="F57" s="600">
        <f t="shared" si="103"/>
        <v>0</v>
      </c>
      <c r="G57" s="600">
        <f t="shared" si="104"/>
        <v>0</v>
      </c>
      <c r="H57" s="600">
        <f t="shared" si="105"/>
        <v>0</v>
      </c>
      <c r="I57" s="600">
        <f t="shared" si="106"/>
        <v>0</v>
      </c>
      <c r="J57" s="600">
        <f t="shared" si="107"/>
        <v>0</v>
      </c>
      <c r="K57" s="600">
        <f t="shared" si="108"/>
        <v>0</v>
      </c>
      <c r="L57" s="600">
        <f t="shared" si="109"/>
        <v>0</v>
      </c>
      <c r="M57" s="600">
        <f t="shared" si="110"/>
        <v>0</v>
      </c>
      <c r="N57" s="600">
        <f t="shared" si="111"/>
        <v>0</v>
      </c>
    </row>
    <row r="58" spans="1:14" ht="99.75" customHeight="1" thickBot="1">
      <c r="A58" s="597" t="s">
        <v>550</v>
      </c>
      <c r="B58" s="601">
        <f>SUM(B59:B61)</f>
        <v>36516960.159999996</v>
      </c>
      <c r="C58" s="601">
        <f t="shared" ref="C58:N58" si="112">SUM(C59:C61)</f>
        <v>3043080.0133333327</v>
      </c>
      <c r="D58" s="601">
        <f t="shared" si="112"/>
        <v>3043080.0133333327</v>
      </c>
      <c r="E58" s="601">
        <f t="shared" si="112"/>
        <v>3043080.0133333327</v>
      </c>
      <c r="F58" s="601">
        <f t="shared" si="112"/>
        <v>3043080.0133333327</v>
      </c>
      <c r="G58" s="601">
        <f t="shared" si="112"/>
        <v>3043080.0133333327</v>
      </c>
      <c r="H58" s="601">
        <f t="shared" si="112"/>
        <v>3043080.0133333327</v>
      </c>
      <c r="I58" s="601">
        <f t="shared" si="112"/>
        <v>3043080.0133333327</v>
      </c>
      <c r="J58" s="601">
        <f t="shared" si="112"/>
        <v>3043080.0133333327</v>
      </c>
      <c r="K58" s="601">
        <f t="shared" si="112"/>
        <v>3043080.0133333327</v>
      </c>
      <c r="L58" s="601">
        <f t="shared" si="112"/>
        <v>3043080.0133333327</v>
      </c>
      <c r="M58" s="601">
        <f t="shared" si="112"/>
        <v>3043080.0133333327</v>
      </c>
      <c r="N58" s="601">
        <f t="shared" si="112"/>
        <v>3043080.0133333327</v>
      </c>
    </row>
    <row r="59" spans="1:14" ht="99.75" customHeight="1">
      <c r="A59" s="595" t="s">
        <v>551</v>
      </c>
      <c r="B59" s="605">
        <f>'C. OBJETO DEL GASTO'!AJ679</f>
        <v>34069834.839999996</v>
      </c>
      <c r="C59" s="596">
        <f t="shared" si="15"/>
        <v>2839152.9033333329</v>
      </c>
      <c r="D59" s="596">
        <f t="shared" ref="D59" si="113">B59/12</f>
        <v>2839152.9033333329</v>
      </c>
      <c r="E59" s="596">
        <f t="shared" ref="E59" si="114">B59/12</f>
        <v>2839152.9033333329</v>
      </c>
      <c r="F59" s="596">
        <f t="shared" ref="F59" si="115">B59/12</f>
        <v>2839152.9033333329</v>
      </c>
      <c r="G59" s="596">
        <f t="shared" ref="G59" si="116">B59/12</f>
        <v>2839152.9033333329</v>
      </c>
      <c r="H59" s="596">
        <f t="shared" ref="H59" si="117">B59/12</f>
        <v>2839152.9033333329</v>
      </c>
      <c r="I59" s="596">
        <f t="shared" ref="I59" si="118">B59/12</f>
        <v>2839152.9033333329</v>
      </c>
      <c r="J59" s="596">
        <f t="shared" ref="J59" si="119">B59/12</f>
        <v>2839152.9033333329</v>
      </c>
      <c r="K59" s="596">
        <f t="shared" ref="K59" si="120">B59/12</f>
        <v>2839152.9033333329</v>
      </c>
      <c r="L59" s="596">
        <f t="shared" ref="L59" si="121">B59/12</f>
        <v>2839152.9033333329</v>
      </c>
      <c r="M59" s="596">
        <f t="shared" ref="M59" si="122">B59/12</f>
        <v>2839152.9033333329</v>
      </c>
      <c r="N59" s="596">
        <f t="shared" ref="N59" si="123">B59/12</f>
        <v>2839152.9033333329</v>
      </c>
    </row>
    <row r="60" spans="1:14" ht="99.75" customHeight="1">
      <c r="A60" s="588" t="s">
        <v>568</v>
      </c>
      <c r="B60" s="606">
        <f>'C. OBJETO DEL GASTO'!AJ700</f>
        <v>200000</v>
      </c>
      <c r="C60" s="591">
        <f t="shared" ref="C60:C61" si="124">B60/12</f>
        <v>16666.666666666668</v>
      </c>
      <c r="D60" s="591">
        <f t="shared" ref="D60:D61" si="125">B60/12</f>
        <v>16666.666666666668</v>
      </c>
      <c r="E60" s="591">
        <f t="shared" ref="E60:E61" si="126">B60/12</f>
        <v>16666.666666666668</v>
      </c>
      <c r="F60" s="591">
        <f t="shared" ref="F60:F61" si="127">B60/12</f>
        <v>16666.666666666668</v>
      </c>
      <c r="G60" s="591">
        <f t="shared" ref="G60:G61" si="128">B60/12</f>
        <v>16666.666666666668</v>
      </c>
      <c r="H60" s="591">
        <f t="shared" ref="H60:H61" si="129">B60/12</f>
        <v>16666.666666666668</v>
      </c>
      <c r="I60" s="591">
        <f t="shared" ref="I60:I61" si="130">B60/12</f>
        <v>16666.666666666668</v>
      </c>
      <c r="J60" s="591">
        <f t="shared" ref="J60:J61" si="131">B60/12</f>
        <v>16666.666666666668</v>
      </c>
      <c r="K60" s="591">
        <f t="shared" ref="K60:K61" si="132">B60/12</f>
        <v>16666.666666666668</v>
      </c>
      <c r="L60" s="591">
        <f t="shared" ref="L60:L61" si="133">B60/12</f>
        <v>16666.666666666668</v>
      </c>
      <c r="M60" s="591">
        <f t="shared" ref="M60:M61" si="134">B60/12</f>
        <v>16666.666666666668</v>
      </c>
      <c r="N60" s="591">
        <f t="shared" ref="N60:N61" si="135">B60/12</f>
        <v>16666.666666666668</v>
      </c>
    </row>
    <row r="61" spans="1:14" ht="99.75" customHeight="1" thickBot="1">
      <c r="A61" s="599" t="s">
        <v>570</v>
      </c>
      <c r="B61" s="607">
        <f>'C. OBJETO DEL GASTO'!AJ709</f>
        <v>2247125.3199999998</v>
      </c>
      <c r="C61" s="600">
        <f t="shared" si="124"/>
        <v>187260.44333333333</v>
      </c>
      <c r="D61" s="600">
        <f t="shared" si="125"/>
        <v>187260.44333333333</v>
      </c>
      <c r="E61" s="600">
        <f t="shared" si="126"/>
        <v>187260.44333333333</v>
      </c>
      <c r="F61" s="600">
        <f t="shared" si="127"/>
        <v>187260.44333333333</v>
      </c>
      <c r="G61" s="600">
        <f t="shared" si="128"/>
        <v>187260.44333333333</v>
      </c>
      <c r="H61" s="600">
        <f t="shared" si="129"/>
        <v>187260.44333333333</v>
      </c>
      <c r="I61" s="600">
        <f t="shared" si="130"/>
        <v>187260.44333333333</v>
      </c>
      <c r="J61" s="600">
        <f t="shared" si="131"/>
        <v>187260.44333333333</v>
      </c>
      <c r="K61" s="600">
        <f t="shared" si="132"/>
        <v>187260.44333333333</v>
      </c>
      <c r="L61" s="600">
        <f t="shared" si="133"/>
        <v>187260.44333333333</v>
      </c>
      <c r="M61" s="600">
        <f t="shared" si="134"/>
        <v>187260.44333333333</v>
      </c>
      <c r="N61" s="600">
        <f t="shared" si="135"/>
        <v>187260.44333333333</v>
      </c>
    </row>
    <row r="62" spans="1:14" s="5" customFormat="1" ht="99.75" customHeight="1" thickBot="1">
      <c r="A62" s="597" t="str">
        <f>'C. OBJETO DEL GASTO'!G717</f>
        <v>Inversiones Financieras y Otras Provisiones.</v>
      </c>
      <c r="B62" s="601">
        <f>SUM(B63:B68)</f>
        <v>0</v>
      </c>
      <c r="C62" s="601">
        <f t="shared" ref="C62:N62" si="136">SUM(C63:C68)</f>
        <v>0</v>
      </c>
      <c r="D62" s="601">
        <f t="shared" si="136"/>
        <v>0</v>
      </c>
      <c r="E62" s="601">
        <f t="shared" si="136"/>
        <v>0</v>
      </c>
      <c r="F62" s="601">
        <f t="shared" si="136"/>
        <v>0</v>
      </c>
      <c r="G62" s="601">
        <f t="shared" si="136"/>
        <v>0</v>
      </c>
      <c r="H62" s="601">
        <f t="shared" si="136"/>
        <v>0</v>
      </c>
      <c r="I62" s="601">
        <f t="shared" si="136"/>
        <v>0</v>
      </c>
      <c r="J62" s="601">
        <f t="shared" si="136"/>
        <v>0</v>
      </c>
      <c r="K62" s="601">
        <f t="shared" si="136"/>
        <v>0</v>
      </c>
      <c r="L62" s="601">
        <f t="shared" si="136"/>
        <v>0</v>
      </c>
      <c r="M62" s="601">
        <f t="shared" si="136"/>
        <v>0</v>
      </c>
      <c r="N62" s="601">
        <f t="shared" si="136"/>
        <v>0</v>
      </c>
    </row>
    <row r="63" spans="1:14" s="5" customFormat="1" ht="99.75" customHeight="1">
      <c r="A63" s="595" t="s">
        <v>576</v>
      </c>
      <c r="B63" s="605">
        <f>'C. OBJETO DEL GASTO'!AJ718</f>
        <v>0</v>
      </c>
      <c r="C63" s="596">
        <f>B63/12</f>
        <v>0</v>
      </c>
      <c r="D63" s="596">
        <f t="shared" ref="D63" si="137">B63/12</f>
        <v>0</v>
      </c>
      <c r="E63" s="596">
        <f t="shared" ref="E63" si="138">B63/12</f>
        <v>0</v>
      </c>
      <c r="F63" s="596">
        <f t="shared" ref="F63" si="139">B63/12</f>
        <v>0</v>
      </c>
      <c r="G63" s="596">
        <f t="shared" ref="G63" si="140">B63/12</f>
        <v>0</v>
      </c>
      <c r="H63" s="596">
        <f t="shared" ref="H63" si="141">B63/12</f>
        <v>0</v>
      </c>
      <c r="I63" s="596">
        <f t="shared" ref="I63" si="142">B63/12</f>
        <v>0</v>
      </c>
      <c r="J63" s="596">
        <f t="shared" ref="J63" si="143">B63/12</f>
        <v>0</v>
      </c>
      <c r="K63" s="596">
        <f t="shared" ref="K63" si="144">B63/12</f>
        <v>0</v>
      </c>
      <c r="L63" s="596">
        <f t="shared" ref="L63" si="145">B63/12</f>
        <v>0</v>
      </c>
      <c r="M63" s="596">
        <f t="shared" ref="M63" si="146">B63/12</f>
        <v>0</v>
      </c>
      <c r="N63" s="596">
        <f t="shared" ref="N63" si="147">B63/12</f>
        <v>0</v>
      </c>
    </row>
    <row r="64" spans="1:14" s="5" customFormat="1" ht="99.75" customHeight="1">
      <c r="A64" s="588" t="s">
        <v>582</v>
      </c>
      <c r="B64" s="606">
        <f>'C. OBJETO DEL GASTO'!AJ724</f>
        <v>0</v>
      </c>
      <c r="C64" s="591">
        <f t="shared" ref="C64:C68" si="148">B64/12</f>
        <v>0</v>
      </c>
      <c r="D64" s="591">
        <f t="shared" ref="D64:D68" si="149">B64/12</f>
        <v>0</v>
      </c>
      <c r="E64" s="591">
        <f t="shared" ref="E64:E68" si="150">B64/12</f>
        <v>0</v>
      </c>
      <c r="F64" s="591">
        <f t="shared" ref="F64:F68" si="151">B64/12</f>
        <v>0</v>
      </c>
      <c r="G64" s="591">
        <f t="shared" ref="G64:G68" si="152">B64/12</f>
        <v>0</v>
      </c>
      <c r="H64" s="591">
        <f t="shared" ref="H64:H68" si="153">B64/12</f>
        <v>0</v>
      </c>
      <c r="I64" s="591">
        <f t="shared" ref="I64:I68" si="154">B64/12</f>
        <v>0</v>
      </c>
      <c r="J64" s="591">
        <f t="shared" ref="J64:J68" si="155">B64/12</f>
        <v>0</v>
      </c>
      <c r="K64" s="591">
        <f t="shared" ref="K64:K68" si="156">B64/12</f>
        <v>0</v>
      </c>
      <c r="L64" s="591">
        <f t="shared" ref="L64:L68" si="157">B64/12</f>
        <v>0</v>
      </c>
      <c r="M64" s="591">
        <f t="shared" ref="M64:M68" si="158">B64/12</f>
        <v>0</v>
      </c>
      <c r="N64" s="591">
        <f t="shared" ref="N64:N68" si="159">B64/12</f>
        <v>0</v>
      </c>
    </row>
    <row r="65" spans="1:14" s="5" customFormat="1" ht="99.75" customHeight="1">
      <c r="A65" s="588" t="s">
        <v>584</v>
      </c>
      <c r="B65" s="606">
        <f>'C. OBJETO DEL GASTO'!AJ726</f>
        <v>0</v>
      </c>
      <c r="C65" s="591">
        <f t="shared" si="148"/>
        <v>0</v>
      </c>
      <c r="D65" s="591">
        <f t="shared" si="149"/>
        <v>0</v>
      </c>
      <c r="E65" s="591">
        <f t="shared" si="150"/>
        <v>0</v>
      </c>
      <c r="F65" s="591">
        <f t="shared" si="151"/>
        <v>0</v>
      </c>
      <c r="G65" s="591">
        <f t="shared" si="152"/>
        <v>0</v>
      </c>
      <c r="H65" s="591">
        <f t="shared" si="153"/>
        <v>0</v>
      </c>
      <c r="I65" s="591">
        <f t="shared" si="154"/>
        <v>0</v>
      </c>
      <c r="J65" s="591">
        <f t="shared" si="155"/>
        <v>0</v>
      </c>
      <c r="K65" s="591">
        <f t="shared" si="156"/>
        <v>0</v>
      </c>
      <c r="L65" s="591">
        <f t="shared" si="157"/>
        <v>0</v>
      </c>
      <c r="M65" s="591">
        <f t="shared" si="158"/>
        <v>0</v>
      </c>
      <c r="N65" s="591">
        <f t="shared" si="159"/>
        <v>0</v>
      </c>
    </row>
    <row r="66" spans="1:14" s="5" customFormat="1" ht="99.75" customHeight="1">
      <c r="A66" s="588" t="s">
        <v>593</v>
      </c>
      <c r="B66" s="606">
        <f>'C. OBJETO DEL GASTO'!AJ735</f>
        <v>0</v>
      </c>
      <c r="C66" s="591">
        <f t="shared" si="148"/>
        <v>0</v>
      </c>
      <c r="D66" s="591">
        <f t="shared" si="149"/>
        <v>0</v>
      </c>
      <c r="E66" s="591">
        <f t="shared" si="150"/>
        <v>0</v>
      </c>
      <c r="F66" s="591">
        <f t="shared" si="151"/>
        <v>0</v>
      </c>
      <c r="G66" s="591">
        <f t="shared" si="152"/>
        <v>0</v>
      </c>
      <c r="H66" s="591">
        <f t="shared" si="153"/>
        <v>0</v>
      </c>
      <c r="I66" s="591">
        <f t="shared" si="154"/>
        <v>0</v>
      </c>
      <c r="J66" s="591">
        <f t="shared" si="155"/>
        <v>0</v>
      </c>
      <c r="K66" s="591">
        <f t="shared" si="156"/>
        <v>0</v>
      </c>
      <c r="L66" s="591">
        <f t="shared" si="157"/>
        <v>0</v>
      </c>
      <c r="M66" s="591">
        <f t="shared" si="158"/>
        <v>0</v>
      </c>
      <c r="N66" s="591">
        <f t="shared" si="159"/>
        <v>0</v>
      </c>
    </row>
    <row r="67" spans="1:14" s="5" customFormat="1" ht="99.75" customHeight="1">
      <c r="A67" s="588" t="s">
        <v>601</v>
      </c>
      <c r="B67" s="606">
        <f>'C. OBJETO DEL GASTO'!AJ743</f>
        <v>0</v>
      </c>
      <c r="C67" s="591">
        <f t="shared" si="148"/>
        <v>0</v>
      </c>
      <c r="D67" s="591">
        <f t="shared" si="149"/>
        <v>0</v>
      </c>
      <c r="E67" s="591">
        <f t="shared" si="150"/>
        <v>0</v>
      </c>
      <c r="F67" s="591">
        <f t="shared" si="151"/>
        <v>0</v>
      </c>
      <c r="G67" s="591">
        <f t="shared" si="152"/>
        <v>0</v>
      </c>
      <c r="H67" s="591">
        <f t="shared" si="153"/>
        <v>0</v>
      </c>
      <c r="I67" s="591">
        <f t="shared" si="154"/>
        <v>0</v>
      </c>
      <c r="J67" s="591">
        <f t="shared" si="155"/>
        <v>0</v>
      </c>
      <c r="K67" s="591">
        <f t="shared" si="156"/>
        <v>0</v>
      </c>
      <c r="L67" s="591">
        <f t="shared" si="157"/>
        <v>0</v>
      </c>
      <c r="M67" s="591">
        <f t="shared" si="158"/>
        <v>0</v>
      </c>
      <c r="N67" s="591">
        <f t="shared" si="159"/>
        <v>0</v>
      </c>
    </row>
    <row r="68" spans="1:14" s="5" customFormat="1" ht="99.75" customHeight="1" thickBot="1">
      <c r="A68" s="599" t="s">
        <v>611</v>
      </c>
      <c r="B68" s="607">
        <f>'C. OBJETO DEL GASTO'!AJ753</f>
        <v>0</v>
      </c>
      <c r="C68" s="600">
        <f t="shared" si="148"/>
        <v>0</v>
      </c>
      <c r="D68" s="600">
        <f t="shared" si="149"/>
        <v>0</v>
      </c>
      <c r="E68" s="600">
        <f t="shared" si="150"/>
        <v>0</v>
      </c>
      <c r="F68" s="600">
        <f t="shared" si="151"/>
        <v>0</v>
      </c>
      <c r="G68" s="600">
        <f t="shared" si="152"/>
        <v>0</v>
      </c>
      <c r="H68" s="600">
        <f t="shared" si="153"/>
        <v>0</v>
      </c>
      <c r="I68" s="600">
        <f t="shared" si="154"/>
        <v>0</v>
      </c>
      <c r="J68" s="600">
        <f t="shared" si="155"/>
        <v>0</v>
      </c>
      <c r="K68" s="600">
        <f t="shared" si="156"/>
        <v>0</v>
      </c>
      <c r="L68" s="600">
        <f t="shared" si="157"/>
        <v>0</v>
      </c>
      <c r="M68" s="600">
        <f t="shared" si="158"/>
        <v>0</v>
      </c>
      <c r="N68" s="600">
        <f t="shared" si="159"/>
        <v>0</v>
      </c>
    </row>
    <row r="69" spans="1:14" s="5" customFormat="1" ht="99.75" customHeight="1" thickBot="1">
      <c r="A69" s="597" t="s">
        <v>621</v>
      </c>
      <c r="B69" s="601">
        <f>SUM(B70:B72)</f>
        <v>0</v>
      </c>
      <c r="C69" s="601">
        <f t="shared" ref="C69:N69" si="160">SUM(C70:C72)</f>
        <v>0</v>
      </c>
      <c r="D69" s="601">
        <f t="shared" si="160"/>
        <v>0</v>
      </c>
      <c r="E69" s="601">
        <f t="shared" si="160"/>
        <v>0</v>
      </c>
      <c r="F69" s="601">
        <f t="shared" si="160"/>
        <v>0</v>
      </c>
      <c r="G69" s="601">
        <f t="shared" si="160"/>
        <v>0</v>
      </c>
      <c r="H69" s="601">
        <f t="shared" si="160"/>
        <v>0</v>
      </c>
      <c r="I69" s="601">
        <f t="shared" si="160"/>
        <v>0</v>
      </c>
      <c r="J69" s="601">
        <f t="shared" si="160"/>
        <v>0</v>
      </c>
      <c r="K69" s="601">
        <f t="shared" si="160"/>
        <v>0</v>
      </c>
      <c r="L69" s="601">
        <f t="shared" si="160"/>
        <v>0</v>
      </c>
      <c r="M69" s="601">
        <f t="shared" si="160"/>
        <v>0</v>
      </c>
      <c r="N69" s="601">
        <f t="shared" si="160"/>
        <v>0</v>
      </c>
    </row>
    <row r="70" spans="1:14" s="5" customFormat="1" ht="99.75" customHeight="1">
      <c r="A70" s="595" t="s">
        <v>622</v>
      </c>
      <c r="B70" s="605">
        <f>'C. OBJETO DEL GASTO'!AJ764</f>
        <v>0</v>
      </c>
      <c r="C70" s="596">
        <f>B70/12</f>
        <v>0</v>
      </c>
      <c r="D70" s="596">
        <f>B70/12</f>
        <v>0</v>
      </c>
      <c r="E70" s="596">
        <f t="shared" ref="E70" si="161">B70/12</f>
        <v>0</v>
      </c>
      <c r="F70" s="596">
        <f t="shared" ref="F70" si="162">B70/12</f>
        <v>0</v>
      </c>
      <c r="G70" s="596">
        <f t="shared" ref="G70" si="163">B70/12</f>
        <v>0</v>
      </c>
      <c r="H70" s="596">
        <f t="shared" ref="H70" si="164">B70/12</f>
        <v>0</v>
      </c>
      <c r="I70" s="596">
        <f t="shared" ref="I70" si="165">B70/12</f>
        <v>0</v>
      </c>
      <c r="J70" s="596">
        <f t="shared" ref="J70" si="166">B70/12</f>
        <v>0</v>
      </c>
      <c r="K70" s="596">
        <f t="shared" ref="K70" si="167">B70/12</f>
        <v>0</v>
      </c>
      <c r="L70" s="596">
        <f t="shared" ref="L70" si="168">B70/12</f>
        <v>0</v>
      </c>
      <c r="M70" s="596">
        <f t="shared" ref="M70" si="169">B70/12</f>
        <v>0</v>
      </c>
      <c r="N70" s="596">
        <f t="shared" ref="N70" si="170">B70/12</f>
        <v>0</v>
      </c>
    </row>
    <row r="71" spans="1:14" s="5" customFormat="1" ht="99.75" customHeight="1">
      <c r="A71" s="588" t="s">
        <v>638</v>
      </c>
      <c r="B71" s="606">
        <f>'C. OBJETO DEL GASTO'!AJ784</f>
        <v>0</v>
      </c>
      <c r="C71" s="591">
        <f t="shared" ref="C71:C72" si="171">B71/12</f>
        <v>0</v>
      </c>
      <c r="D71" s="591">
        <f t="shared" ref="D71:D72" si="172">B71/12</f>
        <v>0</v>
      </c>
      <c r="E71" s="591">
        <f t="shared" ref="E71:E72" si="173">B71/12</f>
        <v>0</v>
      </c>
      <c r="F71" s="591">
        <f t="shared" ref="F71:F72" si="174">B71/12</f>
        <v>0</v>
      </c>
      <c r="G71" s="591">
        <f t="shared" ref="G71:G72" si="175">B71/12</f>
        <v>0</v>
      </c>
      <c r="H71" s="591">
        <f t="shared" ref="H71:H72" si="176">B71/12</f>
        <v>0</v>
      </c>
      <c r="I71" s="591">
        <f t="shared" ref="I71:I72" si="177">B71/12</f>
        <v>0</v>
      </c>
      <c r="J71" s="591">
        <f t="shared" ref="J71:J72" si="178">B71/12</f>
        <v>0</v>
      </c>
      <c r="K71" s="591">
        <f t="shared" ref="K71:K72" si="179">B71/12</f>
        <v>0</v>
      </c>
      <c r="L71" s="591">
        <f t="shared" ref="L71:L72" si="180">B71/12</f>
        <v>0</v>
      </c>
      <c r="M71" s="591">
        <f t="shared" ref="M71:M72" si="181">B71/12</f>
        <v>0</v>
      </c>
      <c r="N71" s="591">
        <f t="shared" ref="N71:N72" si="182">B71/12</f>
        <v>0</v>
      </c>
    </row>
    <row r="72" spans="1:14" s="5" customFormat="1" ht="99.75" customHeight="1" thickBot="1">
      <c r="A72" s="599" t="s">
        <v>656</v>
      </c>
      <c r="B72" s="607">
        <f>'C. OBJETO DEL GASTO'!AJ802</f>
        <v>0</v>
      </c>
      <c r="C72" s="600">
        <f t="shared" si="171"/>
        <v>0</v>
      </c>
      <c r="D72" s="600">
        <f t="shared" si="172"/>
        <v>0</v>
      </c>
      <c r="E72" s="600">
        <f t="shared" si="173"/>
        <v>0</v>
      </c>
      <c r="F72" s="600">
        <f t="shared" si="174"/>
        <v>0</v>
      </c>
      <c r="G72" s="600">
        <f t="shared" si="175"/>
        <v>0</v>
      </c>
      <c r="H72" s="600">
        <f t="shared" si="176"/>
        <v>0</v>
      </c>
      <c r="I72" s="600">
        <f t="shared" si="177"/>
        <v>0</v>
      </c>
      <c r="J72" s="600">
        <f t="shared" si="178"/>
        <v>0</v>
      </c>
      <c r="K72" s="600">
        <f t="shared" si="179"/>
        <v>0</v>
      </c>
      <c r="L72" s="600">
        <f t="shared" si="180"/>
        <v>0</v>
      </c>
      <c r="M72" s="600">
        <f t="shared" si="181"/>
        <v>0</v>
      </c>
      <c r="N72" s="600">
        <f t="shared" si="182"/>
        <v>0</v>
      </c>
    </row>
    <row r="73" spans="1:14" s="5" customFormat="1" ht="99.75" customHeight="1" thickBot="1">
      <c r="A73" s="597" t="s">
        <v>660</v>
      </c>
      <c r="B73" s="601">
        <f>SUM(B74:B80)</f>
        <v>0</v>
      </c>
      <c r="C73" s="601">
        <f t="shared" ref="C73:N73" si="183">SUM(C74:C80)</f>
        <v>0</v>
      </c>
      <c r="D73" s="601">
        <f t="shared" si="183"/>
        <v>0</v>
      </c>
      <c r="E73" s="601">
        <f t="shared" si="183"/>
        <v>0</v>
      </c>
      <c r="F73" s="601">
        <f t="shared" si="183"/>
        <v>0</v>
      </c>
      <c r="G73" s="601">
        <f t="shared" si="183"/>
        <v>0</v>
      </c>
      <c r="H73" s="601">
        <f t="shared" si="183"/>
        <v>0</v>
      </c>
      <c r="I73" s="601">
        <f t="shared" si="183"/>
        <v>0</v>
      </c>
      <c r="J73" s="601">
        <f t="shared" si="183"/>
        <v>0</v>
      </c>
      <c r="K73" s="601">
        <f t="shared" si="183"/>
        <v>0</v>
      </c>
      <c r="L73" s="601">
        <f t="shared" si="183"/>
        <v>0</v>
      </c>
      <c r="M73" s="601">
        <f t="shared" si="183"/>
        <v>0</v>
      </c>
      <c r="N73" s="601">
        <f t="shared" si="183"/>
        <v>0</v>
      </c>
    </row>
    <row r="74" spans="1:14" s="5" customFormat="1" ht="99.75" customHeight="1">
      <c r="A74" s="595" t="s">
        <v>661</v>
      </c>
      <c r="B74" s="605">
        <f>'C. OBJETO DEL GASTO'!AJ810</f>
        <v>0</v>
      </c>
      <c r="C74" s="596">
        <f>B74/12</f>
        <v>0</v>
      </c>
      <c r="D74" s="596">
        <f t="shared" ref="D74" si="184">B74/12</f>
        <v>0</v>
      </c>
      <c r="E74" s="596">
        <f t="shared" ref="E74" si="185">B74/12</f>
        <v>0</v>
      </c>
      <c r="F74" s="596">
        <f t="shared" ref="F74" si="186">B74/12</f>
        <v>0</v>
      </c>
      <c r="G74" s="596">
        <f t="shared" ref="G74" si="187">B74/12</f>
        <v>0</v>
      </c>
      <c r="H74" s="596">
        <f t="shared" ref="H74" si="188">B74/12</f>
        <v>0</v>
      </c>
      <c r="I74" s="596">
        <f t="shared" ref="I74" si="189">B74/12</f>
        <v>0</v>
      </c>
      <c r="J74" s="596">
        <f t="shared" ref="J74" si="190">B74/12</f>
        <v>0</v>
      </c>
      <c r="K74" s="596">
        <f t="shared" ref="K74" si="191">B74/12</f>
        <v>0</v>
      </c>
      <c r="L74" s="596">
        <f t="shared" ref="L74" si="192">B74/12</f>
        <v>0</v>
      </c>
      <c r="M74" s="596">
        <f t="shared" ref="M74" si="193">B74/12</f>
        <v>0</v>
      </c>
      <c r="N74" s="596">
        <f t="shared" ref="N74" si="194">B74/12</f>
        <v>0</v>
      </c>
    </row>
    <row r="75" spans="1:14" s="5" customFormat="1" ht="99.75" customHeight="1">
      <c r="A75" s="588" t="s">
        <v>669</v>
      </c>
      <c r="B75" s="606">
        <f>'C. OBJETO DEL GASTO'!AJ819</f>
        <v>0</v>
      </c>
      <c r="C75" s="591">
        <f t="shared" ref="C75:C80" si="195">B75/12</f>
        <v>0</v>
      </c>
      <c r="D75" s="591">
        <f t="shared" ref="D75:D80" si="196">B75/12</f>
        <v>0</v>
      </c>
      <c r="E75" s="591">
        <f t="shared" ref="E75:E80" si="197">B75/12</f>
        <v>0</v>
      </c>
      <c r="F75" s="591">
        <f t="shared" ref="F75:F80" si="198">B75/12</f>
        <v>0</v>
      </c>
      <c r="G75" s="591">
        <f t="shared" ref="G75:G80" si="199">B75/12</f>
        <v>0</v>
      </c>
      <c r="H75" s="591">
        <f t="shared" ref="H75:H80" si="200">B75/12</f>
        <v>0</v>
      </c>
      <c r="I75" s="591">
        <f t="shared" ref="I75:I80" si="201">B75/12</f>
        <v>0</v>
      </c>
      <c r="J75" s="591">
        <f t="shared" ref="J75:J80" si="202">B75/12</f>
        <v>0</v>
      </c>
      <c r="K75" s="591">
        <f t="shared" ref="K75:K80" si="203">B75/12</f>
        <v>0</v>
      </c>
      <c r="L75" s="591">
        <f t="shared" ref="L75:L80" si="204">B75/12</f>
        <v>0</v>
      </c>
      <c r="M75" s="591">
        <f t="shared" ref="M75:M80" si="205">B75/12</f>
        <v>0</v>
      </c>
      <c r="N75" s="591">
        <f t="shared" ref="N75:N80" si="206">B75/12</f>
        <v>0</v>
      </c>
    </row>
    <row r="76" spans="1:14" s="5" customFormat="1" ht="99.75" customHeight="1">
      <c r="A76" s="588" t="s">
        <v>677</v>
      </c>
      <c r="B76" s="606">
        <f>'C. OBJETO DEL GASTO'!AJ828</f>
        <v>0</v>
      </c>
      <c r="C76" s="591">
        <f t="shared" si="195"/>
        <v>0</v>
      </c>
      <c r="D76" s="591">
        <f t="shared" si="196"/>
        <v>0</v>
      </c>
      <c r="E76" s="591">
        <f t="shared" si="197"/>
        <v>0</v>
      </c>
      <c r="F76" s="591">
        <f t="shared" si="198"/>
        <v>0</v>
      </c>
      <c r="G76" s="591">
        <f t="shared" si="199"/>
        <v>0</v>
      </c>
      <c r="H76" s="591">
        <f t="shared" si="200"/>
        <v>0</v>
      </c>
      <c r="I76" s="591">
        <f t="shared" si="201"/>
        <v>0</v>
      </c>
      <c r="J76" s="591">
        <f t="shared" si="202"/>
        <v>0</v>
      </c>
      <c r="K76" s="591">
        <f t="shared" si="203"/>
        <v>0</v>
      </c>
      <c r="L76" s="591">
        <f t="shared" si="204"/>
        <v>0</v>
      </c>
      <c r="M76" s="591">
        <f t="shared" si="205"/>
        <v>0</v>
      </c>
      <c r="N76" s="591">
        <f t="shared" si="206"/>
        <v>0</v>
      </c>
    </row>
    <row r="77" spans="1:14" s="5" customFormat="1" ht="99.75" customHeight="1">
      <c r="A77" s="588" t="s">
        <v>679</v>
      </c>
      <c r="B77" s="606">
        <f>'C. OBJETO DEL GASTO'!AJ831</f>
        <v>0</v>
      </c>
      <c r="C77" s="591">
        <f t="shared" si="195"/>
        <v>0</v>
      </c>
      <c r="D77" s="591">
        <f t="shared" si="196"/>
        <v>0</v>
      </c>
      <c r="E77" s="591">
        <f t="shared" si="197"/>
        <v>0</v>
      </c>
      <c r="F77" s="591">
        <f t="shared" si="198"/>
        <v>0</v>
      </c>
      <c r="G77" s="591">
        <f t="shared" si="199"/>
        <v>0</v>
      </c>
      <c r="H77" s="591">
        <f t="shared" si="200"/>
        <v>0</v>
      </c>
      <c r="I77" s="591">
        <f t="shared" si="201"/>
        <v>0</v>
      </c>
      <c r="J77" s="591">
        <f t="shared" si="202"/>
        <v>0</v>
      </c>
      <c r="K77" s="591">
        <f t="shared" si="203"/>
        <v>0</v>
      </c>
      <c r="L77" s="591">
        <f t="shared" si="204"/>
        <v>0</v>
      </c>
      <c r="M77" s="591">
        <f t="shared" si="205"/>
        <v>0</v>
      </c>
      <c r="N77" s="591">
        <f t="shared" si="206"/>
        <v>0</v>
      </c>
    </row>
    <row r="78" spans="1:14" s="5" customFormat="1" ht="99.75" customHeight="1">
      <c r="A78" s="588" t="s">
        <v>681</v>
      </c>
      <c r="B78" s="606">
        <f>'C. OBJETO DEL GASTO'!AJ834</f>
        <v>0</v>
      </c>
      <c r="C78" s="591">
        <f t="shared" si="195"/>
        <v>0</v>
      </c>
      <c r="D78" s="591">
        <f t="shared" si="196"/>
        <v>0</v>
      </c>
      <c r="E78" s="591">
        <f t="shared" si="197"/>
        <v>0</v>
      </c>
      <c r="F78" s="591">
        <f t="shared" si="198"/>
        <v>0</v>
      </c>
      <c r="G78" s="591">
        <f t="shared" si="199"/>
        <v>0</v>
      </c>
      <c r="H78" s="591">
        <f t="shared" si="200"/>
        <v>0</v>
      </c>
      <c r="I78" s="591">
        <f t="shared" si="201"/>
        <v>0</v>
      </c>
      <c r="J78" s="591">
        <f t="shared" si="202"/>
        <v>0</v>
      </c>
      <c r="K78" s="591">
        <f t="shared" si="203"/>
        <v>0</v>
      </c>
      <c r="L78" s="591">
        <f t="shared" si="204"/>
        <v>0</v>
      </c>
      <c r="M78" s="591">
        <f t="shared" si="205"/>
        <v>0</v>
      </c>
      <c r="N78" s="591">
        <f t="shared" si="206"/>
        <v>0</v>
      </c>
    </row>
    <row r="79" spans="1:14" s="5" customFormat="1" ht="99.75" customHeight="1">
      <c r="A79" s="588" t="s">
        <v>683</v>
      </c>
      <c r="B79" s="606">
        <f>'C. OBJETO DEL GASTO'!AJ837</f>
        <v>0</v>
      </c>
      <c r="C79" s="591">
        <f t="shared" si="195"/>
        <v>0</v>
      </c>
      <c r="D79" s="591">
        <f t="shared" si="196"/>
        <v>0</v>
      </c>
      <c r="E79" s="591">
        <f t="shared" si="197"/>
        <v>0</v>
      </c>
      <c r="F79" s="591">
        <f t="shared" si="198"/>
        <v>0</v>
      </c>
      <c r="G79" s="591">
        <f t="shared" si="199"/>
        <v>0</v>
      </c>
      <c r="H79" s="591">
        <f t="shared" si="200"/>
        <v>0</v>
      </c>
      <c r="I79" s="591">
        <f t="shared" si="201"/>
        <v>0</v>
      </c>
      <c r="J79" s="591">
        <f t="shared" si="202"/>
        <v>0</v>
      </c>
      <c r="K79" s="591">
        <f t="shared" si="203"/>
        <v>0</v>
      </c>
      <c r="L79" s="591">
        <f t="shared" si="204"/>
        <v>0</v>
      </c>
      <c r="M79" s="591">
        <f t="shared" si="205"/>
        <v>0</v>
      </c>
      <c r="N79" s="591">
        <f t="shared" si="206"/>
        <v>0</v>
      </c>
    </row>
    <row r="80" spans="1:14" s="5" customFormat="1" ht="99.75" customHeight="1" thickBot="1">
      <c r="A80" s="590" t="s">
        <v>686</v>
      </c>
      <c r="B80" s="611">
        <f>'C. OBJETO DEL GASTO'!AJ840</f>
        <v>0</v>
      </c>
      <c r="C80" s="592">
        <f t="shared" si="195"/>
        <v>0</v>
      </c>
      <c r="D80" s="592">
        <f t="shared" si="196"/>
        <v>0</v>
      </c>
      <c r="E80" s="592">
        <f t="shared" si="197"/>
        <v>0</v>
      </c>
      <c r="F80" s="592">
        <f t="shared" si="198"/>
        <v>0</v>
      </c>
      <c r="G80" s="592">
        <f t="shared" si="199"/>
        <v>0</v>
      </c>
      <c r="H80" s="592">
        <f t="shared" si="200"/>
        <v>0</v>
      </c>
      <c r="I80" s="592">
        <f t="shared" si="201"/>
        <v>0</v>
      </c>
      <c r="J80" s="592">
        <f t="shared" si="202"/>
        <v>0</v>
      </c>
      <c r="K80" s="592">
        <f t="shared" si="203"/>
        <v>0</v>
      </c>
      <c r="L80" s="592">
        <f t="shared" si="204"/>
        <v>0</v>
      </c>
      <c r="M80" s="592">
        <f t="shared" si="205"/>
        <v>0</v>
      </c>
      <c r="N80" s="592">
        <f t="shared" si="206"/>
        <v>0</v>
      </c>
    </row>
    <row r="81" spans="1:14" s="5" customFormat="1">
      <c r="A81"/>
      <c r="B81" s="586"/>
      <c r="C81" s="8"/>
      <c r="D81" s="8"/>
      <c r="E81" s="8"/>
      <c r="F81" s="8"/>
      <c r="G81" s="8"/>
      <c r="H81" s="8"/>
      <c r="I81" s="8"/>
      <c r="J81" s="8"/>
      <c r="K81" s="8"/>
      <c r="L81" s="8"/>
      <c r="M81" s="8"/>
      <c r="N81" s="8"/>
    </row>
    <row r="82" spans="1:14" s="5" customFormat="1">
      <c r="A82"/>
      <c r="B82" s="586"/>
      <c r="C82" s="8"/>
      <c r="D82" s="8"/>
      <c r="E82" s="8"/>
      <c r="F82" s="8"/>
      <c r="G82" s="8"/>
      <c r="H82" s="8"/>
      <c r="I82" s="8"/>
      <c r="J82" s="8"/>
      <c r="K82" s="8"/>
      <c r="L82" s="8"/>
      <c r="M82" s="8"/>
      <c r="N82" s="8"/>
    </row>
    <row r="83" spans="1:14" s="5" customFormat="1">
      <c r="A83"/>
      <c r="B83" s="586"/>
      <c r="C83" s="8"/>
      <c r="D83" s="8"/>
      <c r="E83" s="8"/>
      <c r="F83" s="8"/>
      <c r="G83" s="8"/>
      <c r="H83" s="8"/>
      <c r="I83" s="8"/>
      <c r="J83" s="8"/>
      <c r="K83" s="8"/>
      <c r="L83" s="8"/>
      <c r="M83" s="8"/>
      <c r="N83" s="8"/>
    </row>
    <row r="84" spans="1:14" s="5" customFormat="1">
      <c r="A84"/>
      <c r="B84" s="586"/>
      <c r="C84" s="8"/>
      <c r="D84" s="8"/>
      <c r="E84" s="8"/>
      <c r="F84" s="8"/>
      <c r="G84" s="8"/>
      <c r="H84" s="8"/>
      <c r="I84" s="8"/>
      <c r="J84" s="8"/>
      <c r="K84" s="8"/>
      <c r="L84" s="8"/>
      <c r="M84" s="8"/>
      <c r="N84" s="8"/>
    </row>
    <row r="85" spans="1:14" s="5" customFormat="1">
      <c r="A85"/>
      <c r="B85" s="586"/>
      <c r="C85" s="8"/>
      <c r="D85" s="8"/>
      <c r="E85" s="8"/>
      <c r="F85" s="8"/>
      <c r="G85" s="8"/>
      <c r="H85" s="8"/>
      <c r="I85" s="8"/>
      <c r="J85" s="8"/>
      <c r="K85" s="8"/>
      <c r="L85" s="8"/>
      <c r="M85" s="8"/>
      <c r="N85" s="8"/>
    </row>
    <row r="86" spans="1:14" s="5" customFormat="1">
      <c r="A86"/>
      <c r="B86" s="586"/>
      <c r="C86" s="8"/>
      <c r="D86" s="8"/>
      <c r="E86" s="8"/>
      <c r="F86" s="8"/>
      <c r="G86" s="8"/>
      <c r="H86" s="8"/>
      <c r="I86" s="8"/>
      <c r="J86" s="8"/>
      <c r="K86" s="8"/>
      <c r="L86" s="8"/>
      <c r="M86" s="8"/>
      <c r="N86" s="8"/>
    </row>
    <row r="87" spans="1:14" s="5" customFormat="1">
      <c r="A87"/>
      <c r="B87" s="586"/>
      <c r="C87" s="8"/>
      <c r="D87" s="8"/>
      <c r="E87" s="8"/>
      <c r="F87" s="8"/>
      <c r="G87" s="8"/>
      <c r="H87" s="8"/>
      <c r="I87" s="8"/>
      <c r="J87" s="8"/>
      <c r="K87" s="8"/>
      <c r="L87" s="8"/>
      <c r="M87" s="8"/>
      <c r="N87" s="8"/>
    </row>
    <row r="88" spans="1:14" s="5" customFormat="1">
      <c r="A88"/>
      <c r="B88" s="586"/>
      <c r="C88" s="8"/>
      <c r="D88" s="8"/>
      <c r="E88" s="8"/>
      <c r="F88" s="8"/>
      <c r="G88" s="8"/>
      <c r="H88" s="8"/>
      <c r="I88" s="8"/>
      <c r="J88" s="8"/>
      <c r="K88" s="8"/>
      <c r="L88" s="8"/>
      <c r="M88" s="8"/>
      <c r="N88" s="8"/>
    </row>
    <row r="89" spans="1:14" s="5" customFormat="1">
      <c r="A89"/>
      <c r="B89" s="586"/>
      <c r="C89" s="8"/>
      <c r="D89" s="8"/>
      <c r="E89" s="8"/>
      <c r="F89" s="8"/>
      <c r="G89" s="8"/>
      <c r="H89" s="8"/>
      <c r="I89" s="8"/>
      <c r="J89" s="8"/>
      <c r="K89" s="8"/>
      <c r="L89" s="8"/>
      <c r="M89" s="8"/>
      <c r="N89" s="8"/>
    </row>
    <row r="90" spans="1:14" s="5" customFormat="1">
      <c r="A90"/>
      <c r="B90" s="586"/>
      <c r="C90" s="8"/>
      <c r="D90" s="8"/>
      <c r="E90" s="8"/>
      <c r="F90" s="8"/>
      <c r="G90" s="8"/>
      <c r="H90" s="8"/>
      <c r="I90" s="8"/>
      <c r="J90" s="8"/>
      <c r="K90" s="8"/>
      <c r="L90" s="8"/>
      <c r="M90" s="8"/>
      <c r="N90" s="8"/>
    </row>
  </sheetData>
  <mergeCells count="3">
    <mergeCell ref="A1:N1"/>
    <mergeCell ref="A2:N2"/>
    <mergeCell ref="A4:N4"/>
  </mergeCells>
  <printOptions horizontalCentered="1"/>
  <pageMargins left="0" right="0" top="0.74803149606299213" bottom="0.74803149606299213" header="0.31496062992125984" footer="0.31496062992125984"/>
  <pageSetup scale="60" orientation="landscape"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heetViews>
  <sheetFormatPr baseColWidth="10" defaultRowHeight="14.4"/>
  <sheetData/>
  <pageMargins left="0.7" right="0.7" top="0.75" bottom="0.75" header="0.3" footer="0.3"/>
  <pageSetup orientation="portrait" horizontalDpi="360" verticalDpi="36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view="pageBreakPreview" topLeftCell="A49" zoomScale="89" zoomScaleNormal="100" zoomScaleSheetLayoutView="89" workbookViewId="0">
      <selection activeCell="G9" sqref="G9"/>
    </sheetView>
  </sheetViews>
  <sheetFormatPr baseColWidth="10" defaultRowHeight="14.4"/>
  <cols>
    <col min="1" max="1" width="41.109375" customWidth="1"/>
    <col min="2" max="2" width="18.33203125" customWidth="1"/>
    <col min="3" max="3" width="16.88671875" customWidth="1"/>
    <col min="4" max="4" width="23.109375" customWidth="1"/>
    <col min="8" max="8" width="13.6640625" customWidth="1"/>
    <col min="11" max="11" width="13.6640625" bestFit="1" customWidth="1"/>
  </cols>
  <sheetData>
    <row r="1" spans="1:11" ht="21">
      <c r="A1" s="1075" t="s">
        <v>816</v>
      </c>
      <c r="B1" s="1076"/>
      <c r="C1" s="1076"/>
      <c r="D1" s="1077"/>
    </row>
    <row r="2" spans="1:11" ht="21">
      <c r="A2" s="1086" t="s">
        <v>1414</v>
      </c>
      <c r="B2" s="1087"/>
      <c r="C2" s="1087"/>
      <c r="D2" s="1088"/>
    </row>
    <row r="3" spans="1:11" ht="18" customHeight="1">
      <c r="A3" s="1078" t="s">
        <v>825</v>
      </c>
      <c r="B3" s="1074"/>
      <c r="C3" s="1074"/>
      <c r="D3" s="1079"/>
    </row>
    <row r="4" spans="1:11" ht="15" thickBot="1">
      <c r="A4" s="114"/>
      <c r="B4" s="115"/>
      <c r="C4" s="115"/>
      <c r="D4" s="116"/>
    </row>
    <row r="5" spans="1:11" ht="24.9" customHeight="1" thickBot="1">
      <c r="A5" s="1080" t="s">
        <v>817</v>
      </c>
      <c r="B5" s="1082" t="s">
        <v>818</v>
      </c>
      <c r="C5" s="1084" t="s">
        <v>1451</v>
      </c>
      <c r="D5" s="1085"/>
    </row>
    <row r="6" spans="1:11" ht="24.9" customHeight="1" thickBot="1">
      <c r="A6" s="1081"/>
      <c r="B6" s="1083"/>
      <c r="C6" s="563" t="s">
        <v>1449</v>
      </c>
      <c r="D6" s="563" t="s">
        <v>1450</v>
      </c>
    </row>
    <row r="7" spans="1:11">
      <c r="A7" s="117" t="s">
        <v>748</v>
      </c>
      <c r="B7" s="118">
        <v>1</v>
      </c>
      <c r="C7" s="119">
        <v>104506.56</v>
      </c>
      <c r="D7" s="119">
        <v>104506.56</v>
      </c>
      <c r="G7" s="37"/>
      <c r="H7" s="37"/>
      <c r="J7" s="37"/>
      <c r="K7" s="37"/>
    </row>
    <row r="8" spans="1:11" ht="12" customHeight="1">
      <c r="A8" s="120" t="s">
        <v>814</v>
      </c>
      <c r="B8" s="118">
        <v>1</v>
      </c>
      <c r="C8" s="121">
        <v>55000</v>
      </c>
      <c r="D8" s="121">
        <v>55000</v>
      </c>
      <c r="G8" s="37"/>
      <c r="H8" s="37"/>
      <c r="J8" s="37"/>
      <c r="K8" s="37"/>
    </row>
    <row r="9" spans="1:11">
      <c r="A9" s="120" t="s">
        <v>1300</v>
      </c>
      <c r="B9" s="118">
        <v>1</v>
      </c>
      <c r="C9" s="121">
        <v>74684.320000000007</v>
      </c>
      <c r="D9" s="121">
        <v>74684.320000000007</v>
      </c>
      <c r="G9" s="37"/>
      <c r="H9" s="37"/>
      <c r="J9" s="37"/>
      <c r="K9" s="37"/>
    </row>
    <row r="10" spans="1:11">
      <c r="A10" s="122" t="s">
        <v>1337</v>
      </c>
      <c r="B10" s="118">
        <v>7</v>
      </c>
      <c r="C10" s="121">
        <v>39750</v>
      </c>
      <c r="D10" s="121">
        <v>53000</v>
      </c>
      <c r="G10" s="37"/>
      <c r="H10" s="37"/>
      <c r="J10" s="37"/>
      <c r="K10" s="37"/>
    </row>
    <row r="11" spans="1:11">
      <c r="A11" s="120" t="s">
        <v>719</v>
      </c>
      <c r="B11" s="118">
        <v>7</v>
      </c>
      <c r="C11" s="119">
        <v>53000</v>
      </c>
      <c r="D11" s="119">
        <v>119506.56</v>
      </c>
      <c r="G11" s="37"/>
      <c r="H11" s="37"/>
      <c r="J11" s="37"/>
      <c r="K11" s="37"/>
    </row>
    <row r="12" spans="1:11">
      <c r="A12" s="123" t="s">
        <v>717</v>
      </c>
      <c r="B12" s="118">
        <v>1</v>
      </c>
      <c r="C12" s="119">
        <v>77000</v>
      </c>
      <c r="D12" s="119">
        <v>77000</v>
      </c>
      <c r="G12" s="37"/>
      <c r="H12" s="37"/>
      <c r="J12" s="37"/>
      <c r="K12" s="37"/>
    </row>
    <row r="13" spans="1:11">
      <c r="A13" s="124" t="s">
        <v>744</v>
      </c>
      <c r="B13" s="118">
        <v>8</v>
      </c>
      <c r="C13" s="119">
        <v>39750</v>
      </c>
      <c r="D13" s="119">
        <v>107506.56</v>
      </c>
      <c r="G13" s="37"/>
      <c r="H13" s="37"/>
      <c r="J13" s="37"/>
      <c r="K13" s="37"/>
    </row>
    <row r="14" spans="1:11">
      <c r="A14" s="124" t="s">
        <v>737</v>
      </c>
      <c r="B14" s="118">
        <v>17</v>
      </c>
      <c r="C14" s="119">
        <v>53000</v>
      </c>
      <c r="D14" s="119">
        <v>163077.54999999999</v>
      </c>
      <c r="G14" s="37"/>
      <c r="H14" s="37"/>
      <c r="J14" s="37"/>
      <c r="K14" s="37"/>
    </row>
    <row r="15" spans="1:11">
      <c r="A15" s="124" t="s">
        <v>732</v>
      </c>
      <c r="B15" s="118">
        <v>2</v>
      </c>
      <c r="C15" s="119">
        <v>104506.56</v>
      </c>
      <c r="D15" s="119">
        <v>140506.56</v>
      </c>
      <c r="G15" s="37"/>
      <c r="H15" s="37"/>
      <c r="J15" s="37"/>
      <c r="K15" s="37"/>
    </row>
    <row r="16" spans="1:11">
      <c r="A16" s="125" t="s">
        <v>745</v>
      </c>
      <c r="B16" s="118">
        <v>1</v>
      </c>
      <c r="C16" s="119">
        <v>125926.2</v>
      </c>
      <c r="D16" s="119">
        <v>125926.2</v>
      </c>
      <c r="G16" s="37"/>
      <c r="H16" s="37"/>
      <c r="J16" s="37"/>
      <c r="K16" s="37"/>
    </row>
    <row r="17" spans="1:11">
      <c r="A17" s="126" t="s">
        <v>1452</v>
      </c>
      <c r="B17" s="118">
        <v>2</v>
      </c>
      <c r="C17" s="119">
        <v>26500</v>
      </c>
      <c r="D17" s="119">
        <v>39750</v>
      </c>
      <c r="G17" s="37"/>
      <c r="H17" s="37"/>
      <c r="J17" s="37"/>
      <c r="K17" s="37"/>
    </row>
    <row r="18" spans="1:11">
      <c r="A18" s="124" t="s">
        <v>730</v>
      </c>
      <c r="B18" s="118">
        <v>2</v>
      </c>
      <c r="C18" s="119">
        <v>66250</v>
      </c>
      <c r="D18" s="119">
        <v>92650</v>
      </c>
      <c r="G18" s="37"/>
      <c r="H18" s="37"/>
      <c r="J18" s="37"/>
      <c r="K18" s="37"/>
    </row>
    <row r="19" spans="1:11">
      <c r="A19" s="120" t="s">
        <v>720</v>
      </c>
      <c r="B19" s="118">
        <v>5</v>
      </c>
      <c r="C19" s="119">
        <v>53000</v>
      </c>
      <c r="D19" s="119">
        <v>89000</v>
      </c>
      <c r="G19" s="37"/>
      <c r="H19" s="37"/>
      <c r="J19" s="37"/>
      <c r="K19" s="37"/>
    </row>
    <row r="20" spans="1:11">
      <c r="A20" s="120" t="s">
        <v>775</v>
      </c>
      <c r="B20" s="118">
        <v>3</v>
      </c>
      <c r="C20" s="119">
        <v>39750</v>
      </c>
      <c r="D20" s="119">
        <v>53000</v>
      </c>
      <c r="G20" s="37"/>
      <c r="H20" s="37"/>
      <c r="J20" s="37"/>
      <c r="K20" s="37"/>
    </row>
    <row r="21" spans="1:11">
      <c r="A21" s="122" t="s">
        <v>731</v>
      </c>
      <c r="B21" s="118">
        <v>1</v>
      </c>
      <c r="C21" s="119">
        <v>214500.08</v>
      </c>
      <c r="D21" s="119">
        <v>214500.08</v>
      </c>
      <c r="G21" s="37"/>
      <c r="H21" s="37"/>
      <c r="J21" s="37"/>
      <c r="K21" s="37"/>
    </row>
    <row r="22" spans="1:11">
      <c r="A22" s="120" t="s">
        <v>729</v>
      </c>
      <c r="B22" s="118">
        <v>1</v>
      </c>
      <c r="C22" s="119">
        <v>137155.35999999999</v>
      </c>
      <c r="D22" s="119">
        <v>137155.35999999999</v>
      </c>
      <c r="G22" s="37"/>
      <c r="H22" s="37"/>
      <c r="J22" s="37"/>
      <c r="K22" s="37"/>
    </row>
    <row r="23" spans="1:11">
      <c r="A23" s="120" t="s">
        <v>787</v>
      </c>
      <c r="B23" s="118">
        <v>1</v>
      </c>
      <c r="C23" s="119">
        <v>137155.35999999999</v>
      </c>
      <c r="D23" s="119">
        <v>137155.35999999999</v>
      </c>
      <c r="G23" s="37"/>
      <c r="H23" s="37"/>
      <c r="J23" s="37"/>
      <c r="K23" s="37"/>
    </row>
    <row r="24" spans="1:11">
      <c r="A24" s="120" t="s">
        <v>733</v>
      </c>
      <c r="B24" s="118">
        <v>22</v>
      </c>
      <c r="C24" s="119">
        <v>104505.84</v>
      </c>
      <c r="D24" s="127">
        <v>592869.36</v>
      </c>
      <c r="G24" s="37"/>
      <c r="H24" s="37"/>
      <c r="J24" s="37"/>
      <c r="K24" s="37"/>
    </row>
    <row r="25" spans="1:11">
      <c r="A25" s="120" t="s">
        <v>773</v>
      </c>
      <c r="B25" s="118">
        <v>1</v>
      </c>
      <c r="C25" s="119">
        <v>77000</v>
      </c>
      <c r="D25" s="127">
        <v>77000</v>
      </c>
      <c r="G25" s="37"/>
      <c r="H25" s="37"/>
      <c r="J25" s="37"/>
      <c r="K25" s="37"/>
    </row>
    <row r="26" spans="1:11">
      <c r="A26" s="122" t="s">
        <v>1341</v>
      </c>
      <c r="B26" s="118">
        <v>1</v>
      </c>
      <c r="C26" s="119">
        <v>77000</v>
      </c>
      <c r="D26" s="127">
        <v>77000</v>
      </c>
      <c r="G26" s="37"/>
      <c r="H26" s="37"/>
      <c r="J26" s="37"/>
      <c r="K26" s="37"/>
    </row>
    <row r="27" spans="1:11">
      <c r="A27" s="122" t="s">
        <v>785</v>
      </c>
      <c r="B27" s="118">
        <v>10</v>
      </c>
      <c r="C27" s="119">
        <v>63250</v>
      </c>
      <c r="D27" s="127">
        <v>79000</v>
      </c>
      <c r="G27" s="37"/>
      <c r="H27" s="37"/>
      <c r="J27" s="37"/>
      <c r="K27" s="37"/>
    </row>
    <row r="28" spans="1:11">
      <c r="A28" s="128" t="s">
        <v>755</v>
      </c>
      <c r="B28" s="118">
        <v>1</v>
      </c>
      <c r="C28" s="119">
        <v>39750</v>
      </c>
      <c r="D28" s="119">
        <v>39750</v>
      </c>
      <c r="G28" s="37"/>
      <c r="H28" s="37"/>
      <c r="J28" s="37"/>
      <c r="K28" s="37"/>
    </row>
    <row r="29" spans="1:11">
      <c r="A29" s="120" t="s">
        <v>742</v>
      </c>
      <c r="B29" s="118">
        <v>1</v>
      </c>
      <c r="C29" s="119">
        <v>66250</v>
      </c>
      <c r="D29" s="119">
        <v>66250</v>
      </c>
      <c r="G29" s="37"/>
      <c r="H29" s="37"/>
      <c r="J29" s="37"/>
      <c r="K29" s="37"/>
    </row>
    <row r="30" spans="1:11">
      <c r="A30" s="129" t="s">
        <v>769</v>
      </c>
      <c r="B30" s="118">
        <v>2</v>
      </c>
      <c r="C30" s="119">
        <v>93441.89</v>
      </c>
      <c r="D30" s="119">
        <v>93441.89</v>
      </c>
      <c r="G30" s="37"/>
      <c r="H30" s="37"/>
      <c r="J30" s="37"/>
      <c r="K30" s="37"/>
    </row>
    <row r="31" spans="1:11">
      <c r="A31" s="130" t="s">
        <v>1292</v>
      </c>
      <c r="B31" s="118">
        <v>1</v>
      </c>
      <c r="C31" s="119">
        <v>159571.67000000001</v>
      </c>
      <c r="D31" s="119">
        <v>159571.67000000001</v>
      </c>
      <c r="G31" s="37"/>
      <c r="H31" s="37"/>
      <c r="J31" s="37"/>
      <c r="K31" s="37"/>
    </row>
    <row r="32" spans="1:11">
      <c r="A32" s="130" t="s">
        <v>774</v>
      </c>
      <c r="B32" s="70">
        <v>1</v>
      </c>
      <c r="C32" s="131">
        <v>104505.84</v>
      </c>
      <c r="D32" s="131">
        <v>104505.84</v>
      </c>
      <c r="G32" s="37"/>
      <c r="H32" s="37"/>
      <c r="J32" s="37"/>
      <c r="K32" s="37"/>
    </row>
    <row r="33" spans="1:11">
      <c r="A33" s="559" t="s">
        <v>1294</v>
      </c>
      <c r="B33" s="71">
        <v>1</v>
      </c>
      <c r="C33" s="131">
        <v>265905.36</v>
      </c>
      <c r="D33" s="131">
        <v>265905.36</v>
      </c>
      <c r="G33" s="37"/>
      <c r="H33" s="37"/>
      <c r="J33" s="37"/>
      <c r="K33" s="37"/>
    </row>
    <row r="34" spans="1:11">
      <c r="A34" s="130" t="s">
        <v>1293</v>
      </c>
      <c r="B34" s="71">
        <v>1</v>
      </c>
      <c r="C34" s="131">
        <v>137155.35999999999</v>
      </c>
      <c r="D34" s="131">
        <v>137155.35999999999</v>
      </c>
      <c r="G34" s="37"/>
      <c r="H34" s="37"/>
      <c r="J34" s="37"/>
      <c r="K34" s="37"/>
    </row>
    <row r="35" spans="1:11">
      <c r="A35" s="129" t="s">
        <v>741</v>
      </c>
      <c r="B35" s="118">
        <v>2</v>
      </c>
      <c r="C35" s="132">
        <v>66250</v>
      </c>
      <c r="D35" s="131">
        <v>66250</v>
      </c>
      <c r="G35" s="37"/>
      <c r="H35" s="37"/>
      <c r="J35" s="37"/>
      <c r="K35" s="37"/>
    </row>
    <row r="36" spans="1:11">
      <c r="A36" s="124" t="s">
        <v>776</v>
      </c>
      <c r="B36" s="118">
        <v>4</v>
      </c>
      <c r="C36" s="119">
        <v>66250</v>
      </c>
      <c r="D36" s="119">
        <v>115697.63</v>
      </c>
      <c r="G36" s="37"/>
      <c r="H36" s="37"/>
      <c r="J36" s="37"/>
      <c r="K36" s="37"/>
    </row>
    <row r="37" spans="1:11" ht="16.95" customHeight="1">
      <c r="A37" s="133" t="s">
        <v>821</v>
      </c>
      <c r="B37" s="118">
        <v>2</v>
      </c>
      <c r="C37" s="119">
        <v>77000</v>
      </c>
      <c r="D37" s="119">
        <v>104506.56</v>
      </c>
      <c r="G37" s="37"/>
      <c r="H37" s="37"/>
      <c r="J37" s="37"/>
      <c r="K37" s="37"/>
    </row>
    <row r="38" spans="1:11">
      <c r="A38" s="126" t="s">
        <v>739</v>
      </c>
      <c r="B38" s="118">
        <v>1</v>
      </c>
      <c r="C38" s="119">
        <v>74684.320000000007</v>
      </c>
      <c r="D38" s="119">
        <v>74684.320000000007</v>
      </c>
      <c r="G38" s="37"/>
      <c r="H38" s="37"/>
      <c r="J38" s="37"/>
      <c r="K38" s="37"/>
    </row>
    <row r="39" spans="1:11">
      <c r="A39" s="126" t="s">
        <v>1304</v>
      </c>
      <c r="B39" s="118">
        <v>1</v>
      </c>
      <c r="C39" s="119">
        <v>66250</v>
      </c>
      <c r="D39" s="119">
        <v>66250</v>
      </c>
      <c r="G39" s="37"/>
      <c r="H39" s="37"/>
      <c r="J39" s="37"/>
      <c r="K39" s="37"/>
    </row>
    <row r="40" spans="1:11">
      <c r="A40" s="126" t="s">
        <v>1318</v>
      </c>
      <c r="B40" s="118">
        <v>1</v>
      </c>
      <c r="C40" s="119">
        <v>53000</v>
      </c>
      <c r="D40" s="119">
        <v>53000</v>
      </c>
      <c r="G40" s="37"/>
      <c r="H40" s="37"/>
      <c r="J40" s="37"/>
      <c r="K40" s="37"/>
    </row>
    <row r="41" spans="1:11">
      <c r="A41" s="126" t="s">
        <v>762</v>
      </c>
      <c r="B41" s="118">
        <v>8</v>
      </c>
      <c r="C41" s="119">
        <v>39750</v>
      </c>
      <c r="D41" s="119">
        <v>93441.89</v>
      </c>
      <c r="G41" s="37"/>
      <c r="H41" s="37"/>
      <c r="J41" s="37"/>
      <c r="K41" s="37"/>
    </row>
    <row r="42" spans="1:11">
      <c r="A42" s="120" t="s">
        <v>782</v>
      </c>
      <c r="B42" s="118">
        <v>1</v>
      </c>
      <c r="C42" s="119">
        <v>117106.56</v>
      </c>
      <c r="D42" s="119">
        <v>117106.56</v>
      </c>
      <c r="G42" s="37"/>
      <c r="H42" s="37"/>
      <c r="J42" s="37"/>
      <c r="K42" s="37"/>
    </row>
    <row r="43" spans="1:11">
      <c r="A43" s="126" t="s">
        <v>1374</v>
      </c>
      <c r="B43" s="118">
        <v>1</v>
      </c>
      <c r="C43" s="119">
        <v>84200</v>
      </c>
      <c r="D43" s="119">
        <v>84200</v>
      </c>
      <c r="G43" s="37"/>
      <c r="H43" s="37"/>
      <c r="J43" s="37"/>
      <c r="K43" s="37"/>
    </row>
    <row r="44" spans="1:11">
      <c r="A44" s="126" t="s">
        <v>760</v>
      </c>
      <c r="B44" s="118">
        <v>13</v>
      </c>
      <c r="C44" s="119">
        <v>39750</v>
      </c>
      <c r="D44" s="119">
        <v>58300</v>
      </c>
      <c r="G44" s="37"/>
      <c r="H44" s="37"/>
      <c r="J44" s="37"/>
      <c r="K44" s="37"/>
    </row>
    <row r="45" spans="1:11">
      <c r="A45" s="126" t="s">
        <v>1314</v>
      </c>
      <c r="B45" s="118">
        <v>1</v>
      </c>
      <c r="C45" s="119">
        <v>68900</v>
      </c>
      <c r="D45" s="119">
        <v>68900</v>
      </c>
      <c r="G45" s="37"/>
      <c r="H45" s="37"/>
      <c r="J45" s="37"/>
      <c r="K45" s="37"/>
    </row>
    <row r="46" spans="1:11">
      <c r="A46" s="120" t="s">
        <v>1315</v>
      </c>
      <c r="B46" s="118">
        <v>1</v>
      </c>
      <c r="C46" s="119">
        <v>47700</v>
      </c>
      <c r="D46" s="119">
        <v>47700</v>
      </c>
      <c r="G46" s="37"/>
      <c r="H46" s="37"/>
      <c r="J46" s="37"/>
      <c r="K46" s="37"/>
    </row>
    <row r="47" spans="1:11">
      <c r="A47" s="120" t="s">
        <v>1360</v>
      </c>
      <c r="B47" s="118">
        <v>1</v>
      </c>
      <c r="C47" s="119">
        <v>79400</v>
      </c>
      <c r="D47" s="119">
        <v>79400</v>
      </c>
      <c r="G47" s="37"/>
      <c r="H47" s="37"/>
      <c r="J47" s="37"/>
      <c r="K47" s="37"/>
    </row>
    <row r="48" spans="1:11">
      <c r="A48" s="120" t="s">
        <v>1359</v>
      </c>
      <c r="B48" s="118">
        <v>1</v>
      </c>
      <c r="C48" s="119">
        <v>23850</v>
      </c>
      <c r="D48" s="119">
        <v>23850</v>
      </c>
      <c r="G48" s="37"/>
      <c r="H48" s="37"/>
      <c r="J48" s="37"/>
      <c r="K48" s="37"/>
    </row>
    <row r="49" spans="1:11">
      <c r="A49" s="120" t="s">
        <v>725</v>
      </c>
      <c r="B49" s="118">
        <v>1</v>
      </c>
      <c r="C49" s="119">
        <v>66250</v>
      </c>
      <c r="D49" s="119">
        <v>66250</v>
      </c>
      <c r="G49" s="37"/>
      <c r="H49" s="37"/>
      <c r="J49" s="37"/>
      <c r="K49" s="37"/>
    </row>
    <row r="50" spans="1:11">
      <c r="A50" s="120" t="s">
        <v>1345</v>
      </c>
      <c r="B50" s="118">
        <v>1</v>
      </c>
      <c r="C50" s="119">
        <v>39750</v>
      </c>
      <c r="D50" s="119">
        <v>39750</v>
      </c>
      <c r="G50" s="37"/>
      <c r="H50" s="37"/>
      <c r="J50" s="37"/>
      <c r="K50" s="37"/>
    </row>
    <row r="51" spans="1:11">
      <c r="A51" s="120" t="s">
        <v>1297</v>
      </c>
      <c r="B51" s="118">
        <v>1</v>
      </c>
      <c r="C51" s="119">
        <v>90250</v>
      </c>
      <c r="D51" s="119">
        <v>90250</v>
      </c>
      <c r="G51" s="37"/>
      <c r="H51" s="37"/>
      <c r="J51" s="37"/>
      <c r="K51" s="37"/>
    </row>
    <row r="52" spans="1:11">
      <c r="A52" s="120" t="s">
        <v>693</v>
      </c>
      <c r="B52" s="118">
        <v>1</v>
      </c>
      <c r="C52" s="119">
        <v>149155.35999999999</v>
      </c>
      <c r="D52" s="119">
        <v>149155.35999999999</v>
      </c>
      <c r="G52" s="37"/>
      <c r="H52" s="37"/>
      <c r="J52" s="37"/>
      <c r="K52" s="37"/>
    </row>
    <row r="53" spans="1:11">
      <c r="A53" s="120" t="s">
        <v>758</v>
      </c>
      <c r="B53" s="118">
        <v>1</v>
      </c>
      <c r="C53" s="119">
        <v>74684.320000000007</v>
      </c>
      <c r="D53" s="119">
        <v>74684.320000000007</v>
      </c>
      <c r="G53" s="37"/>
      <c r="H53" s="37"/>
      <c r="J53" s="37"/>
      <c r="K53" s="37"/>
    </row>
    <row r="54" spans="1:11">
      <c r="A54" s="120" t="s">
        <v>783</v>
      </c>
      <c r="B54" s="118">
        <v>32</v>
      </c>
      <c r="C54" s="119">
        <v>107106.48</v>
      </c>
      <c r="D54" s="119">
        <v>165155.35999999999</v>
      </c>
      <c r="G54" s="37"/>
      <c r="H54" s="37"/>
      <c r="J54" s="37"/>
      <c r="K54" s="37"/>
    </row>
    <row r="55" spans="1:11">
      <c r="A55" s="120" t="s">
        <v>714</v>
      </c>
      <c r="B55" s="118">
        <v>1</v>
      </c>
      <c r="C55" s="119">
        <v>577869.36</v>
      </c>
      <c r="D55" s="119">
        <v>577869.36</v>
      </c>
      <c r="G55" s="37"/>
      <c r="H55" s="37"/>
      <c r="J55" s="37"/>
      <c r="K55" s="37"/>
    </row>
    <row r="56" spans="1:11">
      <c r="A56" s="120" t="s">
        <v>820</v>
      </c>
      <c r="B56" s="118">
        <v>1</v>
      </c>
      <c r="C56" s="119">
        <v>104506.56</v>
      </c>
      <c r="D56" s="119">
        <v>104506.56</v>
      </c>
      <c r="G56" s="37"/>
      <c r="H56" s="37"/>
      <c r="J56" s="37"/>
      <c r="K56" s="37"/>
    </row>
    <row r="57" spans="1:11">
      <c r="A57" s="120" t="s">
        <v>743</v>
      </c>
      <c r="B57" s="118">
        <v>3</v>
      </c>
      <c r="C57" s="119">
        <v>74684.320000000007</v>
      </c>
      <c r="D57" s="119">
        <v>91000</v>
      </c>
      <c r="G57" s="37"/>
      <c r="H57" s="37"/>
      <c r="J57" s="37"/>
      <c r="K57" s="37"/>
    </row>
    <row r="58" spans="1:11">
      <c r="A58" s="120" t="s">
        <v>716</v>
      </c>
      <c r="B58" s="118">
        <v>1</v>
      </c>
      <c r="C58" s="119">
        <v>97450</v>
      </c>
      <c r="D58" s="119">
        <v>97450</v>
      </c>
      <c r="G58" s="37"/>
      <c r="H58" s="37"/>
      <c r="J58" s="37"/>
      <c r="K58" s="37"/>
    </row>
    <row r="59" spans="1:11">
      <c r="A59" s="120" t="s">
        <v>1291</v>
      </c>
      <c r="B59" s="118">
        <v>1</v>
      </c>
      <c r="C59" s="119">
        <v>77000</v>
      </c>
      <c r="D59" s="119">
        <v>77000</v>
      </c>
      <c r="G59" s="37"/>
      <c r="H59" s="37"/>
      <c r="J59" s="37"/>
      <c r="K59" s="37"/>
    </row>
    <row r="60" spans="1:11">
      <c r="A60" s="120" t="s">
        <v>759</v>
      </c>
      <c r="B60" s="118">
        <v>4</v>
      </c>
      <c r="C60" s="119">
        <v>47700</v>
      </c>
      <c r="D60" s="119">
        <v>66250</v>
      </c>
      <c r="G60" s="37"/>
      <c r="H60" s="37"/>
      <c r="J60" s="37"/>
      <c r="K60" s="37"/>
    </row>
    <row r="61" spans="1:11">
      <c r="A61" s="120" t="s">
        <v>819</v>
      </c>
      <c r="B61" s="118">
        <v>6</v>
      </c>
      <c r="C61" s="119">
        <v>370960.72</v>
      </c>
      <c r="D61" s="119">
        <v>370960.72</v>
      </c>
      <c r="G61" s="37"/>
      <c r="H61" s="37"/>
      <c r="J61" s="37"/>
      <c r="K61" s="37"/>
    </row>
    <row r="62" spans="1:11">
      <c r="A62" s="120" t="s">
        <v>1324</v>
      </c>
      <c r="B62" s="118">
        <v>1</v>
      </c>
      <c r="C62" s="119">
        <v>86600</v>
      </c>
      <c r="D62" s="119">
        <v>86600</v>
      </c>
      <c r="G62" s="37"/>
      <c r="H62" s="37"/>
      <c r="J62" s="37"/>
      <c r="K62" s="37"/>
    </row>
    <row r="63" spans="1:11">
      <c r="A63" s="120" t="s">
        <v>722</v>
      </c>
      <c r="B63" s="118">
        <v>9</v>
      </c>
      <c r="C63" s="119">
        <v>39750</v>
      </c>
      <c r="D63" s="119">
        <v>114379.73</v>
      </c>
      <c r="G63" s="37"/>
      <c r="H63" s="37"/>
      <c r="J63" s="37"/>
      <c r="K63" s="37"/>
    </row>
    <row r="64" spans="1:11">
      <c r="A64" s="120" t="s">
        <v>723</v>
      </c>
      <c r="B64" s="118">
        <v>1</v>
      </c>
      <c r="C64" s="119">
        <v>214500.08</v>
      </c>
      <c r="D64" s="119">
        <v>214500.08</v>
      </c>
      <c r="G64" s="37"/>
      <c r="H64" s="37"/>
      <c r="J64" s="37"/>
      <c r="K64" s="37"/>
    </row>
    <row r="65" spans="1:11">
      <c r="A65" s="122" t="s">
        <v>715</v>
      </c>
      <c r="B65" s="118">
        <v>1</v>
      </c>
      <c r="C65" s="119">
        <v>111706.56</v>
      </c>
      <c r="D65" s="119">
        <v>111706.56</v>
      </c>
      <c r="H65" s="42"/>
      <c r="K65" s="42"/>
    </row>
    <row r="66" spans="1:11">
      <c r="A66" s="128" t="s">
        <v>735</v>
      </c>
      <c r="B66" s="118">
        <v>2</v>
      </c>
      <c r="C66" s="119">
        <v>39750</v>
      </c>
      <c r="D66" s="119">
        <v>66250</v>
      </c>
      <c r="H66" s="42"/>
      <c r="K66" s="42"/>
    </row>
    <row r="67" spans="1:11">
      <c r="A67" s="128" t="s">
        <v>1320</v>
      </c>
      <c r="B67" s="118">
        <v>1</v>
      </c>
      <c r="C67" s="119">
        <v>489839.92</v>
      </c>
      <c r="D67" s="119">
        <v>489839.92</v>
      </c>
      <c r="H67" s="42"/>
      <c r="K67" s="42"/>
    </row>
    <row r="68" spans="1:11">
      <c r="A68" s="128" t="s">
        <v>736</v>
      </c>
      <c r="B68" s="118">
        <v>3</v>
      </c>
      <c r="C68" s="119">
        <v>77000</v>
      </c>
      <c r="D68" s="119">
        <v>104506.56</v>
      </c>
      <c r="H68" s="42"/>
      <c r="K68" s="42"/>
    </row>
    <row r="69" spans="1:11">
      <c r="A69" s="128" t="s">
        <v>734</v>
      </c>
      <c r="B69" s="118">
        <v>3</v>
      </c>
      <c r="C69" s="119">
        <v>53000</v>
      </c>
      <c r="D69" s="119">
        <v>66250</v>
      </c>
      <c r="H69" s="42"/>
      <c r="K69" s="42"/>
    </row>
    <row r="70" spans="1:11">
      <c r="A70" s="128" t="s">
        <v>813</v>
      </c>
      <c r="B70" s="118">
        <v>1</v>
      </c>
      <c r="C70" s="119">
        <v>74684.320000000007</v>
      </c>
      <c r="D70" s="119">
        <v>74684.320000000007</v>
      </c>
      <c r="H70" s="42"/>
      <c r="K70" s="42"/>
    </row>
    <row r="71" spans="1:11">
      <c r="A71" s="128" t="s">
        <v>765</v>
      </c>
      <c r="B71" s="118">
        <v>2</v>
      </c>
      <c r="C71" s="119">
        <v>66250</v>
      </c>
      <c r="D71" s="119">
        <v>66250</v>
      </c>
      <c r="H71" s="42"/>
      <c r="K71" s="42"/>
    </row>
    <row r="72" spans="1:11">
      <c r="A72" s="128" t="s">
        <v>727</v>
      </c>
      <c r="B72" s="118">
        <v>1</v>
      </c>
      <c r="C72" s="119">
        <v>315334.32</v>
      </c>
      <c r="D72" s="119">
        <v>315334.32</v>
      </c>
      <c r="H72" s="42"/>
      <c r="K72" s="42"/>
    </row>
    <row r="73" spans="1:11">
      <c r="A73" s="128" t="s">
        <v>812</v>
      </c>
      <c r="B73" s="118">
        <v>2</v>
      </c>
      <c r="C73" s="119">
        <v>39750</v>
      </c>
      <c r="D73" s="119">
        <v>77000</v>
      </c>
      <c r="H73" s="42"/>
      <c r="K73" s="42"/>
    </row>
    <row r="74" spans="1:11">
      <c r="A74" s="128" t="s">
        <v>3</v>
      </c>
      <c r="B74" s="118">
        <v>5</v>
      </c>
      <c r="C74" s="119">
        <v>63250</v>
      </c>
      <c r="D74" s="119">
        <v>77484.320000000007</v>
      </c>
      <c r="H74" s="42"/>
      <c r="K74" s="42"/>
    </row>
    <row r="75" spans="1:11" ht="15" thickBot="1">
      <c r="A75" s="128" t="s">
        <v>747</v>
      </c>
      <c r="B75" s="118">
        <v>1</v>
      </c>
      <c r="C75" s="119">
        <v>39750</v>
      </c>
      <c r="D75" s="119">
        <v>39750</v>
      </c>
      <c r="H75" s="42"/>
      <c r="K75" s="42"/>
    </row>
    <row r="76" spans="1:11" ht="15" thickBot="1">
      <c r="A76" s="560" t="s">
        <v>11</v>
      </c>
      <c r="B76" s="561">
        <f>SUM(B7:B75)</f>
        <v>228</v>
      </c>
      <c r="C76" s="562"/>
      <c r="D76" s="562"/>
    </row>
  </sheetData>
  <mergeCells count="6">
    <mergeCell ref="A1:D1"/>
    <mergeCell ref="A3:D3"/>
    <mergeCell ref="A5:A6"/>
    <mergeCell ref="B5:B6"/>
    <mergeCell ref="C5:D5"/>
    <mergeCell ref="A2:D2"/>
  </mergeCells>
  <printOptions horizontalCentered="1"/>
  <pageMargins left="0.70866141732283472" right="0.70866141732283472" top="0.74803149606299213" bottom="0.74803149606299213" header="0.31496062992125984" footer="0.31496062992125984"/>
  <pageSetup scale="90"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view="pageBreakPreview" topLeftCell="A16" zoomScale="106" zoomScaleNormal="100" zoomScaleSheetLayoutView="106" workbookViewId="0">
      <selection activeCell="C6" sqref="C6"/>
    </sheetView>
  </sheetViews>
  <sheetFormatPr baseColWidth="10" defaultRowHeight="15.6"/>
  <cols>
    <col min="1" max="1" width="11.5546875" style="137"/>
    <col min="2" max="2" width="40.6640625" style="135" customWidth="1"/>
    <col min="3" max="3" width="12.6640625" style="135" customWidth="1"/>
    <col min="4" max="4" width="17.44140625" style="135" customWidth="1"/>
    <col min="5" max="5" width="9" style="134" customWidth="1"/>
    <col min="6" max="257" width="11.5546875" style="134"/>
    <col min="258" max="258" width="48.88671875" style="134" customWidth="1"/>
    <col min="259" max="259" width="13.109375" style="134" customWidth="1"/>
    <col min="260" max="260" width="13.6640625" style="134" customWidth="1"/>
    <col min="261" max="261" width="9" style="134" customWidth="1"/>
    <col min="262" max="513" width="11.5546875" style="134"/>
    <col min="514" max="514" width="48.88671875" style="134" customWidth="1"/>
    <col min="515" max="515" width="13.109375" style="134" customWidth="1"/>
    <col min="516" max="516" width="13.6640625" style="134" customWidth="1"/>
    <col min="517" max="517" width="9" style="134" customWidth="1"/>
    <col min="518" max="769" width="11.5546875" style="134"/>
    <col min="770" max="770" width="48.88671875" style="134" customWidth="1"/>
    <col min="771" max="771" width="13.109375" style="134" customWidth="1"/>
    <col min="772" max="772" width="13.6640625" style="134" customWidth="1"/>
    <col min="773" max="773" width="9" style="134" customWidth="1"/>
    <col min="774" max="1025" width="11.5546875" style="134"/>
    <col min="1026" max="1026" width="48.88671875" style="134" customWidth="1"/>
    <col min="1027" max="1027" width="13.109375" style="134" customWidth="1"/>
    <col min="1028" max="1028" width="13.6640625" style="134" customWidth="1"/>
    <col min="1029" max="1029" width="9" style="134" customWidth="1"/>
    <col min="1030" max="1281" width="11.5546875" style="134"/>
    <col min="1282" max="1282" width="48.88671875" style="134" customWidth="1"/>
    <col min="1283" max="1283" width="13.109375" style="134" customWidth="1"/>
    <col min="1284" max="1284" width="13.6640625" style="134" customWidth="1"/>
    <col min="1285" max="1285" width="9" style="134" customWidth="1"/>
    <col min="1286" max="1537" width="11.5546875" style="134"/>
    <col min="1538" max="1538" width="48.88671875" style="134" customWidth="1"/>
    <col min="1539" max="1539" width="13.109375" style="134" customWidth="1"/>
    <col min="1540" max="1540" width="13.6640625" style="134" customWidth="1"/>
    <col min="1541" max="1541" width="9" style="134" customWidth="1"/>
    <col min="1542" max="1793" width="11.5546875" style="134"/>
    <col min="1794" max="1794" width="48.88671875" style="134" customWidth="1"/>
    <col min="1795" max="1795" width="13.109375" style="134" customWidth="1"/>
    <col min="1796" max="1796" width="13.6640625" style="134" customWidth="1"/>
    <col min="1797" max="1797" width="9" style="134" customWidth="1"/>
    <col min="1798" max="2049" width="11.5546875" style="134"/>
    <col min="2050" max="2050" width="48.88671875" style="134" customWidth="1"/>
    <col min="2051" max="2051" width="13.109375" style="134" customWidth="1"/>
    <col min="2052" max="2052" width="13.6640625" style="134" customWidth="1"/>
    <col min="2053" max="2053" width="9" style="134" customWidth="1"/>
    <col min="2054" max="2305" width="11.5546875" style="134"/>
    <col min="2306" max="2306" width="48.88671875" style="134" customWidth="1"/>
    <col min="2307" max="2307" width="13.109375" style="134" customWidth="1"/>
    <col min="2308" max="2308" width="13.6640625" style="134" customWidth="1"/>
    <col min="2309" max="2309" width="9" style="134" customWidth="1"/>
    <col min="2310" max="2561" width="11.5546875" style="134"/>
    <col min="2562" max="2562" width="48.88671875" style="134" customWidth="1"/>
    <col min="2563" max="2563" width="13.109375" style="134" customWidth="1"/>
    <col min="2564" max="2564" width="13.6640625" style="134" customWidth="1"/>
    <col min="2565" max="2565" width="9" style="134" customWidth="1"/>
    <col min="2566" max="2817" width="11.5546875" style="134"/>
    <col min="2818" max="2818" width="48.88671875" style="134" customWidth="1"/>
    <col min="2819" max="2819" width="13.109375" style="134" customWidth="1"/>
    <col min="2820" max="2820" width="13.6640625" style="134" customWidth="1"/>
    <col min="2821" max="2821" width="9" style="134" customWidth="1"/>
    <col min="2822" max="3073" width="11.5546875" style="134"/>
    <col min="3074" max="3074" width="48.88671875" style="134" customWidth="1"/>
    <col min="3075" max="3075" width="13.109375" style="134" customWidth="1"/>
    <col min="3076" max="3076" width="13.6640625" style="134" customWidth="1"/>
    <col min="3077" max="3077" width="9" style="134" customWidth="1"/>
    <col min="3078" max="3329" width="11.5546875" style="134"/>
    <col min="3330" max="3330" width="48.88671875" style="134" customWidth="1"/>
    <col min="3331" max="3331" width="13.109375" style="134" customWidth="1"/>
    <col min="3332" max="3332" width="13.6640625" style="134" customWidth="1"/>
    <col min="3333" max="3333" width="9" style="134" customWidth="1"/>
    <col min="3334" max="3585" width="11.5546875" style="134"/>
    <col min="3586" max="3586" width="48.88671875" style="134" customWidth="1"/>
    <col min="3587" max="3587" width="13.109375" style="134" customWidth="1"/>
    <col min="3588" max="3588" width="13.6640625" style="134" customWidth="1"/>
    <col min="3589" max="3589" width="9" style="134" customWidth="1"/>
    <col min="3590" max="3841" width="11.5546875" style="134"/>
    <col min="3842" max="3842" width="48.88671875" style="134" customWidth="1"/>
    <col min="3843" max="3843" width="13.109375" style="134" customWidth="1"/>
    <col min="3844" max="3844" width="13.6640625" style="134" customWidth="1"/>
    <col min="3845" max="3845" width="9" style="134" customWidth="1"/>
    <col min="3846" max="4097" width="11.5546875" style="134"/>
    <col min="4098" max="4098" width="48.88671875" style="134" customWidth="1"/>
    <col min="4099" max="4099" width="13.109375" style="134" customWidth="1"/>
    <col min="4100" max="4100" width="13.6640625" style="134" customWidth="1"/>
    <col min="4101" max="4101" width="9" style="134" customWidth="1"/>
    <col min="4102" max="4353" width="11.5546875" style="134"/>
    <col min="4354" max="4354" width="48.88671875" style="134" customWidth="1"/>
    <col min="4355" max="4355" width="13.109375" style="134" customWidth="1"/>
    <col min="4356" max="4356" width="13.6640625" style="134" customWidth="1"/>
    <col min="4357" max="4357" width="9" style="134" customWidth="1"/>
    <col min="4358" max="4609" width="11.5546875" style="134"/>
    <col min="4610" max="4610" width="48.88671875" style="134" customWidth="1"/>
    <col min="4611" max="4611" width="13.109375" style="134" customWidth="1"/>
    <col min="4612" max="4612" width="13.6640625" style="134" customWidth="1"/>
    <col min="4613" max="4613" width="9" style="134" customWidth="1"/>
    <col min="4614" max="4865" width="11.5546875" style="134"/>
    <col min="4866" max="4866" width="48.88671875" style="134" customWidth="1"/>
    <col min="4867" max="4867" width="13.109375" style="134" customWidth="1"/>
    <col min="4868" max="4868" width="13.6640625" style="134" customWidth="1"/>
    <col min="4869" max="4869" width="9" style="134" customWidth="1"/>
    <col min="4870" max="5121" width="11.5546875" style="134"/>
    <col min="5122" max="5122" width="48.88671875" style="134" customWidth="1"/>
    <col min="5123" max="5123" width="13.109375" style="134" customWidth="1"/>
    <col min="5124" max="5124" width="13.6640625" style="134" customWidth="1"/>
    <col min="5125" max="5125" width="9" style="134" customWidth="1"/>
    <col min="5126" max="5377" width="11.5546875" style="134"/>
    <col min="5378" max="5378" width="48.88671875" style="134" customWidth="1"/>
    <col min="5379" max="5379" width="13.109375" style="134" customWidth="1"/>
    <col min="5380" max="5380" width="13.6640625" style="134" customWidth="1"/>
    <col min="5381" max="5381" width="9" style="134" customWidth="1"/>
    <col min="5382" max="5633" width="11.5546875" style="134"/>
    <col min="5634" max="5634" width="48.88671875" style="134" customWidth="1"/>
    <col min="5635" max="5635" width="13.109375" style="134" customWidth="1"/>
    <col min="5636" max="5636" width="13.6640625" style="134" customWidth="1"/>
    <col min="5637" max="5637" width="9" style="134" customWidth="1"/>
    <col min="5638" max="5889" width="11.5546875" style="134"/>
    <col min="5890" max="5890" width="48.88671875" style="134" customWidth="1"/>
    <col min="5891" max="5891" width="13.109375" style="134" customWidth="1"/>
    <col min="5892" max="5892" width="13.6640625" style="134" customWidth="1"/>
    <col min="5893" max="5893" width="9" style="134" customWidth="1"/>
    <col min="5894" max="6145" width="11.5546875" style="134"/>
    <col min="6146" max="6146" width="48.88671875" style="134" customWidth="1"/>
    <col min="6147" max="6147" width="13.109375" style="134" customWidth="1"/>
    <col min="6148" max="6148" width="13.6640625" style="134" customWidth="1"/>
    <col min="6149" max="6149" width="9" style="134" customWidth="1"/>
    <col min="6150" max="6401" width="11.5546875" style="134"/>
    <col min="6402" max="6402" width="48.88671875" style="134" customWidth="1"/>
    <col min="6403" max="6403" width="13.109375" style="134" customWidth="1"/>
    <col min="6404" max="6404" width="13.6640625" style="134" customWidth="1"/>
    <col min="6405" max="6405" width="9" style="134" customWidth="1"/>
    <col min="6406" max="6657" width="11.5546875" style="134"/>
    <col min="6658" max="6658" width="48.88671875" style="134" customWidth="1"/>
    <col min="6659" max="6659" width="13.109375" style="134" customWidth="1"/>
    <col min="6660" max="6660" width="13.6640625" style="134" customWidth="1"/>
    <col min="6661" max="6661" width="9" style="134" customWidth="1"/>
    <col min="6662" max="6913" width="11.5546875" style="134"/>
    <col min="6914" max="6914" width="48.88671875" style="134" customWidth="1"/>
    <col min="6915" max="6915" width="13.109375" style="134" customWidth="1"/>
    <col min="6916" max="6916" width="13.6640625" style="134" customWidth="1"/>
    <col min="6917" max="6917" width="9" style="134" customWidth="1"/>
    <col min="6918" max="7169" width="11.5546875" style="134"/>
    <col min="7170" max="7170" width="48.88671875" style="134" customWidth="1"/>
    <col min="7171" max="7171" width="13.109375" style="134" customWidth="1"/>
    <col min="7172" max="7172" width="13.6640625" style="134" customWidth="1"/>
    <col min="7173" max="7173" width="9" style="134" customWidth="1"/>
    <col min="7174" max="7425" width="11.5546875" style="134"/>
    <col min="7426" max="7426" width="48.88671875" style="134" customWidth="1"/>
    <col min="7427" max="7427" width="13.109375" style="134" customWidth="1"/>
    <col min="7428" max="7428" width="13.6640625" style="134" customWidth="1"/>
    <col min="7429" max="7429" width="9" style="134" customWidth="1"/>
    <col min="7430" max="7681" width="11.5546875" style="134"/>
    <col min="7682" max="7682" width="48.88671875" style="134" customWidth="1"/>
    <col min="7683" max="7683" width="13.109375" style="134" customWidth="1"/>
    <col min="7684" max="7684" width="13.6640625" style="134" customWidth="1"/>
    <col min="7685" max="7685" width="9" style="134" customWidth="1"/>
    <col min="7686" max="7937" width="11.5546875" style="134"/>
    <col min="7938" max="7938" width="48.88671875" style="134" customWidth="1"/>
    <col min="7939" max="7939" width="13.109375" style="134" customWidth="1"/>
    <col min="7940" max="7940" width="13.6640625" style="134" customWidth="1"/>
    <col min="7941" max="7941" width="9" style="134" customWidth="1"/>
    <col min="7942" max="8193" width="11.5546875" style="134"/>
    <col min="8194" max="8194" width="48.88671875" style="134" customWidth="1"/>
    <col min="8195" max="8195" width="13.109375" style="134" customWidth="1"/>
    <col min="8196" max="8196" width="13.6640625" style="134" customWidth="1"/>
    <col min="8197" max="8197" width="9" style="134" customWidth="1"/>
    <col min="8198" max="8449" width="11.5546875" style="134"/>
    <col min="8450" max="8450" width="48.88671875" style="134" customWidth="1"/>
    <col min="8451" max="8451" width="13.109375" style="134" customWidth="1"/>
    <col min="8452" max="8452" width="13.6640625" style="134" customWidth="1"/>
    <col min="8453" max="8453" width="9" style="134" customWidth="1"/>
    <col min="8454" max="8705" width="11.5546875" style="134"/>
    <col min="8706" max="8706" width="48.88671875" style="134" customWidth="1"/>
    <col min="8707" max="8707" width="13.109375" style="134" customWidth="1"/>
    <col min="8708" max="8708" width="13.6640625" style="134" customWidth="1"/>
    <col min="8709" max="8709" width="9" style="134" customWidth="1"/>
    <col min="8710" max="8961" width="11.5546875" style="134"/>
    <col min="8962" max="8962" width="48.88671875" style="134" customWidth="1"/>
    <col min="8963" max="8963" width="13.109375" style="134" customWidth="1"/>
    <col min="8964" max="8964" width="13.6640625" style="134" customWidth="1"/>
    <col min="8965" max="8965" width="9" style="134" customWidth="1"/>
    <col min="8966" max="9217" width="11.5546875" style="134"/>
    <col min="9218" max="9218" width="48.88671875" style="134" customWidth="1"/>
    <col min="9219" max="9219" width="13.109375" style="134" customWidth="1"/>
    <col min="9220" max="9220" width="13.6640625" style="134" customWidth="1"/>
    <col min="9221" max="9221" width="9" style="134" customWidth="1"/>
    <col min="9222" max="9473" width="11.5546875" style="134"/>
    <col min="9474" max="9474" width="48.88671875" style="134" customWidth="1"/>
    <col min="9475" max="9475" width="13.109375" style="134" customWidth="1"/>
    <col min="9476" max="9476" width="13.6640625" style="134" customWidth="1"/>
    <col min="9477" max="9477" width="9" style="134" customWidth="1"/>
    <col min="9478" max="9729" width="11.5546875" style="134"/>
    <col min="9730" max="9730" width="48.88671875" style="134" customWidth="1"/>
    <col min="9731" max="9731" width="13.109375" style="134" customWidth="1"/>
    <col min="9732" max="9732" width="13.6640625" style="134" customWidth="1"/>
    <col min="9733" max="9733" width="9" style="134" customWidth="1"/>
    <col min="9734" max="9985" width="11.5546875" style="134"/>
    <col min="9986" max="9986" width="48.88671875" style="134" customWidth="1"/>
    <col min="9987" max="9987" width="13.109375" style="134" customWidth="1"/>
    <col min="9988" max="9988" width="13.6640625" style="134" customWidth="1"/>
    <col min="9989" max="9989" width="9" style="134" customWidth="1"/>
    <col min="9990" max="10241" width="11.5546875" style="134"/>
    <col min="10242" max="10242" width="48.88671875" style="134" customWidth="1"/>
    <col min="10243" max="10243" width="13.109375" style="134" customWidth="1"/>
    <col min="10244" max="10244" width="13.6640625" style="134" customWidth="1"/>
    <col min="10245" max="10245" width="9" style="134" customWidth="1"/>
    <col min="10246" max="10497" width="11.5546875" style="134"/>
    <col min="10498" max="10498" width="48.88671875" style="134" customWidth="1"/>
    <col min="10499" max="10499" width="13.109375" style="134" customWidth="1"/>
    <col min="10500" max="10500" width="13.6640625" style="134" customWidth="1"/>
    <col min="10501" max="10501" width="9" style="134" customWidth="1"/>
    <col min="10502" max="10753" width="11.5546875" style="134"/>
    <col min="10754" max="10754" width="48.88671875" style="134" customWidth="1"/>
    <col min="10755" max="10755" width="13.109375" style="134" customWidth="1"/>
    <col min="10756" max="10756" width="13.6640625" style="134" customWidth="1"/>
    <col min="10757" max="10757" width="9" style="134" customWidth="1"/>
    <col min="10758" max="11009" width="11.5546875" style="134"/>
    <col min="11010" max="11010" width="48.88671875" style="134" customWidth="1"/>
    <col min="11011" max="11011" width="13.109375" style="134" customWidth="1"/>
    <col min="11012" max="11012" width="13.6640625" style="134" customWidth="1"/>
    <col min="11013" max="11013" width="9" style="134" customWidth="1"/>
    <col min="11014" max="11265" width="11.5546875" style="134"/>
    <col min="11266" max="11266" width="48.88671875" style="134" customWidth="1"/>
    <col min="11267" max="11267" width="13.109375" style="134" customWidth="1"/>
    <col min="11268" max="11268" width="13.6640625" style="134" customWidth="1"/>
    <col min="11269" max="11269" width="9" style="134" customWidth="1"/>
    <col min="11270" max="11521" width="11.5546875" style="134"/>
    <col min="11522" max="11522" width="48.88671875" style="134" customWidth="1"/>
    <col min="11523" max="11523" width="13.109375" style="134" customWidth="1"/>
    <col min="11524" max="11524" width="13.6640625" style="134" customWidth="1"/>
    <col min="11525" max="11525" width="9" style="134" customWidth="1"/>
    <col min="11526" max="11777" width="11.5546875" style="134"/>
    <col min="11778" max="11778" width="48.88671875" style="134" customWidth="1"/>
    <col min="11779" max="11779" width="13.109375" style="134" customWidth="1"/>
    <col min="11780" max="11780" width="13.6640625" style="134" customWidth="1"/>
    <col min="11781" max="11781" width="9" style="134" customWidth="1"/>
    <col min="11782" max="12033" width="11.5546875" style="134"/>
    <col min="12034" max="12034" width="48.88671875" style="134" customWidth="1"/>
    <col min="12035" max="12035" width="13.109375" style="134" customWidth="1"/>
    <col min="12036" max="12036" width="13.6640625" style="134" customWidth="1"/>
    <col min="12037" max="12037" width="9" style="134" customWidth="1"/>
    <col min="12038" max="12289" width="11.5546875" style="134"/>
    <col min="12290" max="12290" width="48.88671875" style="134" customWidth="1"/>
    <col min="12291" max="12291" width="13.109375" style="134" customWidth="1"/>
    <col min="12292" max="12292" width="13.6640625" style="134" customWidth="1"/>
    <col min="12293" max="12293" width="9" style="134" customWidth="1"/>
    <col min="12294" max="12545" width="11.5546875" style="134"/>
    <col min="12546" max="12546" width="48.88671875" style="134" customWidth="1"/>
    <col min="12547" max="12547" width="13.109375" style="134" customWidth="1"/>
    <col min="12548" max="12548" width="13.6640625" style="134" customWidth="1"/>
    <col min="12549" max="12549" width="9" style="134" customWidth="1"/>
    <col min="12550" max="12801" width="11.5546875" style="134"/>
    <col min="12802" max="12802" width="48.88671875" style="134" customWidth="1"/>
    <col min="12803" max="12803" width="13.109375" style="134" customWidth="1"/>
    <col min="12804" max="12804" width="13.6640625" style="134" customWidth="1"/>
    <col min="12805" max="12805" width="9" style="134" customWidth="1"/>
    <col min="12806" max="13057" width="11.5546875" style="134"/>
    <col min="13058" max="13058" width="48.88671875" style="134" customWidth="1"/>
    <col min="13059" max="13059" width="13.109375" style="134" customWidth="1"/>
    <col min="13060" max="13060" width="13.6640625" style="134" customWidth="1"/>
    <col min="13061" max="13061" width="9" style="134" customWidth="1"/>
    <col min="13062" max="13313" width="11.5546875" style="134"/>
    <col min="13314" max="13314" width="48.88671875" style="134" customWidth="1"/>
    <col min="13315" max="13315" width="13.109375" style="134" customWidth="1"/>
    <col min="13316" max="13316" width="13.6640625" style="134" customWidth="1"/>
    <col min="13317" max="13317" width="9" style="134" customWidth="1"/>
    <col min="13318" max="13569" width="11.5546875" style="134"/>
    <col min="13570" max="13570" width="48.88671875" style="134" customWidth="1"/>
    <col min="13571" max="13571" width="13.109375" style="134" customWidth="1"/>
    <col min="13572" max="13572" width="13.6640625" style="134" customWidth="1"/>
    <col min="13573" max="13573" width="9" style="134" customWidth="1"/>
    <col min="13574" max="13825" width="11.5546875" style="134"/>
    <col min="13826" max="13826" width="48.88671875" style="134" customWidth="1"/>
    <col min="13827" max="13827" width="13.109375" style="134" customWidth="1"/>
    <col min="13828" max="13828" width="13.6640625" style="134" customWidth="1"/>
    <col min="13829" max="13829" width="9" style="134" customWidth="1"/>
    <col min="13830" max="14081" width="11.5546875" style="134"/>
    <col min="14082" max="14082" width="48.88671875" style="134" customWidth="1"/>
    <col min="14083" max="14083" width="13.109375" style="134" customWidth="1"/>
    <col min="14084" max="14084" width="13.6640625" style="134" customWidth="1"/>
    <col min="14085" max="14085" width="9" style="134" customWidth="1"/>
    <col min="14086" max="14337" width="11.5546875" style="134"/>
    <col min="14338" max="14338" width="48.88671875" style="134" customWidth="1"/>
    <col min="14339" max="14339" width="13.109375" style="134" customWidth="1"/>
    <col min="14340" max="14340" width="13.6640625" style="134" customWidth="1"/>
    <col min="14341" max="14341" width="9" style="134" customWidth="1"/>
    <col min="14342" max="14593" width="11.5546875" style="134"/>
    <col min="14594" max="14594" width="48.88671875" style="134" customWidth="1"/>
    <col min="14595" max="14595" width="13.109375" style="134" customWidth="1"/>
    <col min="14596" max="14596" width="13.6640625" style="134" customWidth="1"/>
    <col min="14597" max="14597" width="9" style="134" customWidth="1"/>
    <col min="14598" max="14849" width="11.5546875" style="134"/>
    <col min="14850" max="14850" width="48.88671875" style="134" customWidth="1"/>
    <col min="14851" max="14851" width="13.109375" style="134" customWidth="1"/>
    <col min="14852" max="14852" width="13.6640625" style="134" customWidth="1"/>
    <col min="14853" max="14853" width="9" style="134" customWidth="1"/>
    <col min="14854" max="15105" width="11.5546875" style="134"/>
    <col min="15106" max="15106" width="48.88671875" style="134" customWidth="1"/>
    <col min="15107" max="15107" width="13.109375" style="134" customWidth="1"/>
    <col min="15108" max="15108" width="13.6640625" style="134" customWidth="1"/>
    <col min="15109" max="15109" width="9" style="134" customWidth="1"/>
    <col min="15110" max="15361" width="11.5546875" style="134"/>
    <col min="15362" max="15362" width="48.88671875" style="134" customWidth="1"/>
    <col min="15363" max="15363" width="13.109375" style="134" customWidth="1"/>
    <col min="15364" max="15364" width="13.6640625" style="134" customWidth="1"/>
    <col min="15365" max="15365" width="9" style="134" customWidth="1"/>
    <col min="15366" max="15617" width="11.5546875" style="134"/>
    <col min="15618" max="15618" width="48.88671875" style="134" customWidth="1"/>
    <col min="15619" max="15619" width="13.109375" style="134" customWidth="1"/>
    <col min="15620" max="15620" width="13.6640625" style="134" customWidth="1"/>
    <col min="15621" max="15621" width="9" style="134" customWidth="1"/>
    <col min="15622" max="15873" width="11.5546875" style="134"/>
    <col min="15874" max="15874" width="48.88671875" style="134" customWidth="1"/>
    <col min="15875" max="15875" width="13.109375" style="134" customWidth="1"/>
    <col min="15876" max="15876" width="13.6640625" style="134" customWidth="1"/>
    <col min="15877" max="15877" width="9" style="134" customWidth="1"/>
    <col min="15878" max="16129" width="11.5546875" style="134"/>
    <col min="16130" max="16130" width="48.88671875" style="134" customWidth="1"/>
    <col min="16131" max="16131" width="13.109375" style="134" customWidth="1"/>
    <col min="16132" max="16132" width="13.6640625" style="134" customWidth="1"/>
    <col min="16133" max="16133" width="9" style="134" customWidth="1"/>
    <col min="16134" max="16384" width="11.5546875" style="134"/>
  </cols>
  <sheetData>
    <row r="1" spans="1:5" ht="18.75" customHeight="1">
      <c r="A1" s="1089" t="s">
        <v>816</v>
      </c>
      <c r="B1" s="1089"/>
      <c r="C1" s="1089"/>
      <c r="D1" s="1089"/>
      <c r="E1" s="1089"/>
    </row>
    <row r="2" spans="1:5">
      <c r="A2" s="1089" t="s">
        <v>1414</v>
      </c>
      <c r="B2" s="1089"/>
      <c r="C2" s="1089"/>
      <c r="D2" s="1089"/>
      <c r="E2" s="1089"/>
    </row>
    <row r="3" spans="1:5" ht="6" customHeight="1">
      <c r="A3" s="135"/>
      <c r="E3" s="135"/>
    </row>
    <row r="4" spans="1:5">
      <c r="A4" s="1090" t="s">
        <v>1453</v>
      </c>
      <c r="B4" s="1090"/>
      <c r="C4" s="1090"/>
      <c r="D4" s="1090"/>
      <c r="E4" s="1090"/>
    </row>
    <row r="5" spans="1:5" ht="6" customHeight="1" thickBot="1"/>
    <row r="6" spans="1:5" ht="20.100000000000001" customHeight="1" thickBot="1">
      <c r="A6" s="580" t="s">
        <v>822</v>
      </c>
      <c r="B6" s="581" t="s">
        <v>1415</v>
      </c>
      <c r="C6" s="582" t="s">
        <v>706</v>
      </c>
      <c r="D6" s="581" t="s">
        <v>824</v>
      </c>
      <c r="E6" s="583" t="s">
        <v>11</v>
      </c>
    </row>
    <row r="7" spans="1:5" ht="20.100000000000001" customHeight="1">
      <c r="A7" s="570" t="str">
        <f>'PRESUPUESTO CA (2)'!A8</f>
        <v>PRE01</v>
      </c>
      <c r="B7" s="571" t="str">
        <f>'PRESUPUESTO CA (2)'!B8</f>
        <v>PRESIDENCIA MUNICIPAL</v>
      </c>
      <c r="C7" s="572">
        <f>'TABULADOR SUELDOS GC'!B33</f>
        <v>9</v>
      </c>
      <c r="D7" s="572">
        <f>'TABULADOR SUELDOS GC'!C33</f>
        <v>0</v>
      </c>
      <c r="E7" s="573">
        <f t="shared" ref="E7:E35" si="0">SUM(C7:D7)</f>
        <v>9</v>
      </c>
    </row>
    <row r="8" spans="1:5" ht="20.100000000000001" customHeight="1">
      <c r="A8" s="568" t="str">
        <f>'PRESUPUESTO CA (2)'!A9</f>
        <v xml:space="preserve"> SIN02</v>
      </c>
      <c r="B8" s="564" t="str">
        <f>'PRESUPUESTO CA (2)'!B9</f>
        <v>SINDICATURA MUNICIPAL</v>
      </c>
      <c r="C8" s="136">
        <f>'TABULADOR SUELDOS GC'!B63</f>
        <v>3</v>
      </c>
      <c r="D8" s="136">
        <f>'TABULADOR SUELDOS GC'!C63</f>
        <v>0</v>
      </c>
      <c r="E8" s="567">
        <f t="shared" si="0"/>
        <v>3</v>
      </c>
    </row>
    <row r="9" spans="1:5" ht="20.100000000000001" customHeight="1">
      <c r="A9" s="566" t="str">
        <f>'PRESUPUESTO CA (2)'!A10</f>
        <v>REG03</v>
      </c>
      <c r="B9" s="564" t="str">
        <f>'PRESUPUESTO CA (2)'!B10</f>
        <v>REGIDURÍAS</v>
      </c>
      <c r="C9" s="136">
        <f>'TABULADOR SUELDOS GC'!B99</f>
        <v>6</v>
      </c>
      <c r="D9" s="136">
        <f>'TABULADOR SUELDOS GC'!C99</f>
        <v>0</v>
      </c>
      <c r="E9" s="567">
        <f t="shared" si="0"/>
        <v>6</v>
      </c>
    </row>
    <row r="10" spans="1:5" ht="20.100000000000001" customHeight="1">
      <c r="A10" s="568" t="str">
        <f>'PRESUPUESTO CA (2)'!A11</f>
        <v>SEG04</v>
      </c>
      <c r="B10" s="564" t="str">
        <f>'PRESUPUESTO CA (2)'!B11</f>
        <v>SECRETARIA GENERAL</v>
      </c>
      <c r="C10" s="136">
        <f>'TABULADOR SUELDOS GC'!B133</f>
        <v>5</v>
      </c>
      <c r="D10" s="136">
        <f>'TABULADOR SUELDOS GC'!C133</f>
        <v>2</v>
      </c>
      <c r="E10" s="567">
        <f t="shared" si="0"/>
        <v>7</v>
      </c>
    </row>
    <row r="11" spans="1:5" ht="20.100000000000001" customHeight="1">
      <c r="A11" s="566" t="str">
        <f>'PRESUPUESTO CA (2)'!A12</f>
        <v>OFM05</v>
      </c>
      <c r="B11" s="564" t="str">
        <f>'PRESUPUESTO CA (2)'!B12</f>
        <v>OFICIALIA MAYOR</v>
      </c>
      <c r="C11" s="136">
        <f>'TABULADOR SUELDOS GC'!B168</f>
        <v>4</v>
      </c>
      <c r="D11" s="136">
        <f>'TABULADOR SUELDOS GC'!C168</f>
        <v>0</v>
      </c>
      <c r="E11" s="567">
        <f t="shared" si="0"/>
        <v>4</v>
      </c>
    </row>
    <row r="12" spans="1:5" ht="20.100000000000001" customHeight="1">
      <c r="A12" s="568" t="str">
        <f>'PRESUPUESTO CA (2)'!A13</f>
        <v xml:space="preserve"> TES06</v>
      </c>
      <c r="B12" s="564" t="str">
        <f>'PRESUPUESTO CA (2)'!B13</f>
        <v>TESORERIA MUNICIPAL</v>
      </c>
      <c r="C12" s="136">
        <f>'TABULADOR SUELDOS GC'!B198</f>
        <v>8</v>
      </c>
      <c r="D12" s="136">
        <f>'TABULADOR SUELDOS GC'!C198</f>
        <v>0</v>
      </c>
      <c r="E12" s="567">
        <f t="shared" si="0"/>
        <v>8</v>
      </c>
    </row>
    <row r="13" spans="1:5" ht="20.100000000000001" customHeight="1">
      <c r="A13" s="566" t="str">
        <f>'PRESUPUESTO CA (2)'!A14</f>
        <v>COI07</v>
      </c>
      <c r="B13" s="564" t="str">
        <f>'PRESUPUESTO CA (2)'!B14</f>
        <v>ORGANO DE CONTROL INTERNO</v>
      </c>
      <c r="C13" s="136">
        <f>'TABULADOR SUELDOS GC'!B233</f>
        <v>1</v>
      </c>
      <c r="D13" s="136">
        <f>'TABULADOR SUELDOS GC'!C233</f>
        <v>0</v>
      </c>
      <c r="E13" s="567">
        <f t="shared" si="0"/>
        <v>1</v>
      </c>
    </row>
    <row r="14" spans="1:5" ht="20.100000000000001" customHeight="1">
      <c r="A14" s="568" t="str">
        <f>'PRESUPUESTO CA (2)'!A15</f>
        <v>OBR08</v>
      </c>
      <c r="B14" s="564" t="str">
        <f>'PRESUPUESTO CA (2)'!B15</f>
        <v>DIRECCION DE OBRAS PUBLICAS</v>
      </c>
      <c r="C14" s="136">
        <f>'TABULADOR SUELDOS GC'!B271</f>
        <v>6</v>
      </c>
      <c r="D14" s="136">
        <f>'TABULADOR SUELDOS GC'!C271</f>
        <v>0</v>
      </c>
      <c r="E14" s="567">
        <f t="shared" si="0"/>
        <v>6</v>
      </c>
    </row>
    <row r="15" spans="1:5" ht="20.100000000000001" customHeight="1">
      <c r="A15" s="566" t="str">
        <f>'PRESUPUESTO CA (2)'!A16</f>
        <v>EVA09</v>
      </c>
      <c r="B15" s="564" t="str">
        <f>'PRESUPUESTO CA (2)'!B16</f>
        <v>EVALUACION DEL DESEMPEÑO</v>
      </c>
      <c r="C15" s="136">
        <f>'TABULADOR SUELDOS GC'!B300</f>
        <v>1</v>
      </c>
      <c r="D15" s="136">
        <f>'TABULADOR SUELDOS GC'!C300</f>
        <v>0</v>
      </c>
      <c r="E15" s="567">
        <f t="shared" si="0"/>
        <v>1</v>
      </c>
    </row>
    <row r="16" spans="1:5" ht="20.100000000000001" customHeight="1">
      <c r="A16" s="568" t="str">
        <f>'PRESUPUESTO CA (2)'!A17</f>
        <v>REG11</v>
      </c>
      <c r="B16" s="564" t="str">
        <f>'PRESUPUESTO CA (2)'!B17</f>
        <v>DIRECCION DEL REGISTRO CIVIL</v>
      </c>
      <c r="C16" s="136">
        <f>'TABULADOR SUELDOS GC'!B331</f>
        <v>6</v>
      </c>
      <c r="D16" s="136">
        <f>'TABULADOR SUELDOS GC'!C331</f>
        <v>0</v>
      </c>
      <c r="E16" s="567">
        <f t="shared" si="0"/>
        <v>6</v>
      </c>
    </row>
    <row r="17" spans="1:5" ht="20.100000000000001" customHeight="1">
      <c r="A17" s="566" t="str">
        <f>'PRESUPUESTO CA (2)'!A18</f>
        <v>DIF12</v>
      </c>
      <c r="B17" s="564" t="str">
        <f>'PRESUPUESTO CA (2)'!B18</f>
        <v>DIF MUNICIPAL</v>
      </c>
      <c r="C17" s="136">
        <f>'TABULADOR SUELDOS GC'!B361</f>
        <v>14</v>
      </c>
      <c r="D17" s="136">
        <f>'TABULADOR SUELDOS GC'!C361</f>
        <v>2</v>
      </c>
      <c r="E17" s="567">
        <f t="shared" si="0"/>
        <v>16</v>
      </c>
    </row>
    <row r="18" spans="1:5" ht="20.100000000000001" customHeight="1">
      <c r="A18" s="569" t="str">
        <f>'PRESUPUESTO CA (2)'!A19</f>
        <v>SEP13</v>
      </c>
      <c r="B18" s="564" t="str">
        <f>'PRESUPUESTO CA (2)'!B19</f>
        <v>DIRECCION DE SERVICIOS PUBLICOS</v>
      </c>
      <c r="C18" s="136">
        <f>'TABULADOR SUELDOS GC'!B413</f>
        <v>41</v>
      </c>
      <c r="D18" s="136">
        <f>'TABULADOR SUELDOS GC'!C413</f>
        <v>2</v>
      </c>
      <c r="E18" s="567">
        <f t="shared" si="0"/>
        <v>43</v>
      </c>
    </row>
    <row r="19" spans="1:5" ht="20.100000000000001" customHeight="1">
      <c r="A19" s="566" t="str">
        <f>'PRESUPUESTO CA (2)'!A20</f>
        <v>CAT14</v>
      </c>
      <c r="B19" s="564" t="str">
        <f>'PRESUPUESTO CA (2)'!B20</f>
        <v>DIRECCION DE CATASTRO</v>
      </c>
      <c r="C19" s="136">
        <f>'TABULADOR SUELDOS GC'!B453</f>
        <v>2</v>
      </c>
      <c r="D19" s="136">
        <f>'TABULADOR SUELDOS GC'!C453</f>
        <v>0</v>
      </c>
      <c r="E19" s="567">
        <f t="shared" si="0"/>
        <v>2</v>
      </c>
    </row>
    <row r="20" spans="1:5" ht="20.100000000000001" customHeight="1">
      <c r="A20" s="568" t="str">
        <f>'PRESUPUESTO CA (2)'!A21</f>
        <v>SAL15</v>
      </c>
      <c r="B20" s="564" t="str">
        <f>'PRESUPUESTO CA (2)'!B21</f>
        <v>DIRECCION DE SALUD</v>
      </c>
      <c r="C20" s="136">
        <f>'TABULADOR SUELDOS GC'!B486</f>
        <v>4</v>
      </c>
      <c r="D20" s="136">
        <f>'TABULADOR SUELDOS GC'!C486</f>
        <v>0</v>
      </c>
      <c r="E20" s="567">
        <f t="shared" si="0"/>
        <v>4</v>
      </c>
    </row>
    <row r="21" spans="1:5" ht="20.100000000000001" customHeight="1">
      <c r="A21" s="566" t="str">
        <f>'PRESUPUESTO CA (2)'!A22</f>
        <v xml:space="preserve"> DES16</v>
      </c>
      <c r="B21" s="564" t="str">
        <f>'PRESUPUESTO CA (2)'!B22</f>
        <v>DIRECCION DE DESARROLLO SOCIAL</v>
      </c>
      <c r="C21" s="136">
        <f>'TABULADOR SUELDOS GC'!B522</f>
        <v>4</v>
      </c>
      <c r="D21" s="136">
        <f>'TABULADOR SUELDOS GC'!C522</f>
        <v>0</v>
      </c>
      <c r="E21" s="567">
        <f t="shared" si="0"/>
        <v>4</v>
      </c>
    </row>
    <row r="22" spans="1:5" ht="20.100000000000001" customHeight="1">
      <c r="A22" s="568" t="str">
        <f>'PRESUPUESTO CA (2)'!A23</f>
        <v>DER17</v>
      </c>
      <c r="B22" s="564" t="str">
        <f>'PRESUPUESTO CA (2)'!B23</f>
        <v>DIRECCION DE DESARROLLO RURAL</v>
      </c>
      <c r="C22" s="136">
        <f>'TABULADOR SUELDOS GC'!B555</f>
        <v>3</v>
      </c>
      <c r="D22" s="136">
        <f>'TABULADOR SUELDOS GC'!C555</f>
        <v>0</v>
      </c>
      <c r="E22" s="567">
        <f t="shared" si="0"/>
        <v>3</v>
      </c>
    </row>
    <row r="23" spans="1:5" ht="20.100000000000001" customHeight="1">
      <c r="A23" s="566" t="str">
        <f>'PRESUPUESTO CA (2)'!A24</f>
        <v>PLA18</v>
      </c>
      <c r="B23" s="564" t="str">
        <f>'PRESUPUESTO CA (2)'!B24</f>
        <v>DIRECCIÓN DE PLANEACIÓN</v>
      </c>
      <c r="C23" s="136">
        <f>'TABULADOR SUELDOS GC'!B586</f>
        <v>1</v>
      </c>
      <c r="D23" s="136">
        <f>'TABULADOR SUELDOS GC'!C586</f>
        <v>0</v>
      </c>
      <c r="E23" s="567">
        <f t="shared" si="0"/>
        <v>1</v>
      </c>
    </row>
    <row r="24" spans="1:5" ht="20.100000000000001" customHeight="1">
      <c r="A24" s="568" t="str">
        <f>'PRESUPUESTO CA (2)'!A25</f>
        <v>CUL19</v>
      </c>
      <c r="B24" s="564" t="str">
        <f>'PRESUPUESTO CA (2)'!B25</f>
        <v>DIRECCION DE CULTURA</v>
      </c>
      <c r="C24" s="136">
        <f>'TABULADOR SUELDOS GC'!B633</f>
        <v>3</v>
      </c>
      <c r="D24" s="136">
        <f>'TABULADOR SUELDOS GC'!C633</f>
        <v>0</v>
      </c>
      <c r="E24" s="567">
        <f t="shared" si="0"/>
        <v>3</v>
      </c>
    </row>
    <row r="25" spans="1:5" ht="20.100000000000001" customHeight="1">
      <c r="A25" s="566" t="str">
        <f>'PRESUPUESTO CA (2)'!A26</f>
        <v>EDU20</v>
      </c>
      <c r="B25" s="564" t="str">
        <f>'PRESUPUESTO CA (2)'!B26</f>
        <v>DIRECCION DE EDUCACIÓN</v>
      </c>
      <c r="C25" s="136">
        <f>'TABULADOR SUELDOS GC'!B664</f>
        <v>9</v>
      </c>
      <c r="D25" s="136">
        <f>'TABULADOR SUELDOS GC'!C664</f>
        <v>3</v>
      </c>
      <c r="E25" s="567">
        <f t="shared" si="0"/>
        <v>12</v>
      </c>
    </row>
    <row r="26" spans="1:5" ht="20.100000000000001" customHeight="1">
      <c r="A26" s="568" t="str">
        <f>'PRESUPUESTO CA (2)'!A27</f>
        <v>ECO21</v>
      </c>
      <c r="B26" s="564" t="str">
        <f>'PRESUPUESTO CA (2)'!B27</f>
        <v>DIRECCION DE ECOLOGIA</v>
      </c>
      <c r="C26" s="136">
        <f>'TABULADOR SUELDOS GC'!B701</f>
        <v>1</v>
      </c>
      <c r="D26" s="136">
        <f>'TABULADOR SUELDOS GC'!C701</f>
        <v>0</v>
      </c>
      <c r="E26" s="567">
        <f t="shared" si="0"/>
        <v>1</v>
      </c>
    </row>
    <row r="27" spans="1:5" ht="20.100000000000001" customHeight="1">
      <c r="A27" s="566" t="str">
        <f>'PRESUPUESTO CA (2)'!A28</f>
        <v>MUJ22</v>
      </c>
      <c r="B27" s="564" t="str">
        <f>'PRESUPUESTO CA (2)'!B28</f>
        <v>DIRECCION DE LA MUJER</v>
      </c>
      <c r="C27" s="136">
        <f>'TABULADOR SUELDOS GC'!B734</f>
        <v>2</v>
      </c>
      <c r="D27" s="136">
        <f>'TABULADOR SUELDOS GC'!C734</f>
        <v>0</v>
      </c>
      <c r="E27" s="567">
        <f t="shared" si="0"/>
        <v>2</v>
      </c>
    </row>
    <row r="28" spans="1:5" ht="20.100000000000001" customHeight="1">
      <c r="A28" s="568" t="str">
        <f>'PRESUPUESTO CA (2)'!A29</f>
        <v>DEP23</v>
      </c>
      <c r="B28" s="564" t="str">
        <f>'PRESUPUESTO CA (2)'!B29</f>
        <v>DIRECCION DEL DEPORTE</v>
      </c>
      <c r="C28" s="136">
        <f>'TABULADOR SUELDOS GC'!B766</f>
        <v>2</v>
      </c>
      <c r="D28" s="136">
        <f>'TABULADOR SUELDOS GC'!C766</f>
        <v>0</v>
      </c>
      <c r="E28" s="567">
        <f t="shared" si="0"/>
        <v>2</v>
      </c>
    </row>
    <row r="29" spans="1:5" ht="31.2">
      <c r="A29" s="566" t="str">
        <f>'PRESUPUESTO CA (2)'!A30</f>
        <v>COM27</v>
      </c>
      <c r="B29" s="564" t="str">
        <f>'PRESUPUESTO CA (2)'!B30</f>
        <v>DIRECCION DE COMUNICACION SOCIAL Y TRANSPARENCIA</v>
      </c>
      <c r="C29" s="136">
        <f>'TABULADOR SUELDOS GC'!B800</f>
        <v>8</v>
      </c>
      <c r="D29" s="136">
        <f>'TABULADOR SUELDOS GC'!C800</f>
        <v>0</v>
      </c>
      <c r="E29" s="567">
        <f t="shared" si="0"/>
        <v>8</v>
      </c>
    </row>
    <row r="30" spans="1:5" ht="20.100000000000001" customHeight="1">
      <c r="A30" s="568" t="str">
        <f>'PRESUPUESTO CA (2)'!A31</f>
        <v>APO28</v>
      </c>
      <c r="B30" s="564" t="str">
        <f>'PRESUPUESTO CA (2)'!B31</f>
        <v>DIRECCION DE AGUA POTABLE</v>
      </c>
      <c r="C30" s="136">
        <f>'TABULADOR SUELDOS GC'!B830</f>
        <v>7</v>
      </c>
      <c r="D30" s="136">
        <f>'TABULADOR SUELDOS GC'!C830</f>
        <v>9</v>
      </c>
      <c r="E30" s="567">
        <f t="shared" si="0"/>
        <v>16</v>
      </c>
    </row>
    <row r="31" spans="1:5" ht="20.100000000000001" customHeight="1">
      <c r="A31" s="566" t="str">
        <f>'PRESUPUESTO CA (2)'!A32</f>
        <v>SEG29</v>
      </c>
      <c r="B31" s="564" t="str">
        <f>'PRESUPUESTO CA (2)'!B32</f>
        <v xml:space="preserve"> DIRECCION DE SEGURIDAD PUBLICA</v>
      </c>
      <c r="C31" s="136">
        <f>'TABULADOR SUELDOS FORTAMUN'!B26</f>
        <v>39</v>
      </c>
      <c r="D31" s="136">
        <f>'TABULADOR SUELDOS FORTAMUN'!C26</f>
        <v>0</v>
      </c>
      <c r="E31" s="567">
        <f t="shared" si="0"/>
        <v>39</v>
      </c>
    </row>
    <row r="32" spans="1:5" ht="20.100000000000001" customHeight="1">
      <c r="A32" s="568" t="str">
        <f>'PRESUPUESTO CA (2)'!A33</f>
        <v>PRO30</v>
      </c>
      <c r="B32" s="564" t="str">
        <f>'PRESUPUESTO CA (2)'!B33</f>
        <v>DIRECCION DE PROTECCION CIVIL</v>
      </c>
      <c r="C32" s="136">
        <f>'TABULADOR SUELDOS FORTAMUN'!B56</f>
        <v>11</v>
      </c>
      <c r="D32" s="136">
        <f>'TABULADOR SUELDOS FORTAMUN'!C56</f>
        <v>0</v>
      </c>
      <c r="E32" s="567">
        <f t="shared" si="0"/>
        <v>11</v>
      </c>
    </row>
    <row r="33" spans="1:5" ht="20.100000000000001" customHeight="1">
      <c r="A33" s="566" t="str">
        <f>'PRESUPUESTO CA (2)'!A34</f>
        <v>TRA31</v>
      </c>
      <c r="B33" s="564" t="str">
        <f>'PRESUPUESTO CA (2)'!B34</f>
        <v>DIRECCION DE TRANSITO MUNICIPAL</v>
      </c>
      <c r="C33" s="136">
        <f>'TABULADOR SUELDOS FORTAMUN'!B87</f>
        <v>8</v>
      </c>
      <c r="D33" s="136">
        <f>'TABULADOR SUELDOS FORTAMUN'!C87</f>
        <v>0</v>
      </c>
      <c r="E33" s="567">
        <f t="shared" si="0"/>
        <v>8</v>
      </c>
    </row>
    <row r="34" spans="1:5" ht="31.8" thickBot="1">
      <c r="A34" s="574" t="str">
        <f>'PRESUPUESTO CA (2)'!A35</f>
        <v>DEL32</v>
      </c>
      <c r="B34" s="575" t="str">
        <f>'PRESUPUESTO CA (2)'!B35</f>
        <v>DIRECCION DE PREVENCION SOCIAL DEL DELITO</v>
      </c>
      <c r="C34" s="576">
        <f>'TABULADOR SUELDOS FORTAMUN'!B135</f>
        <v>2</v>
      </c>
      <c r="D34" s="576">
        <f>'TABULADOR SUELDOS FORTAMUN'!C135</f>
        <v>0</v>
      </c>
      <c r="E34" s="577">
        <f t="shared" si="0"/>
        <v>2</v>
      </c>
    </row>
    <row r="35" spans="1:5" ht="20.100000000000001" customHeight="1" thickBot="1">
      <c r="A35" s="1091" t="s">
        <v>11</v>
      </c>
      <c r="B35" s="1092"/>
      <c r="C35" s="578">
        <f>SUM(C7:C34)</f>
        <v>210</v>
      </c>
      <c r="D35" s="578">
        <f>SUM(D7:D34)</f>
        <v>18</v>
      </c>
      <c r="E35" s="579">
        <f t="shared" si="0"/>
        <v>228</v>
      </c>
    </row>
  </sheetData>
  <mergeCells count="4">
    <mergeCell ref="A1:E1"/>
    <mergeCell ref="A2:E2"/>
    <mergeCell ref="A4:E4"/>
    <mergeCell ref="A35:B35"/>
  </mergeCells>
  <pageMargins left="0.70866141732283472" right="0.70866141732283472" top="0.74803149606299213" bottom="0.74803149606299213" header="0.31496062992125984" footer="0.31496062992125984"/>
  <pageSetup paperSize="9" scale="95" orientation="portrait" horizontalDpi="360" verticalDpi="36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
  <sheetViews>
    <sheetView view="pageBreakPreview" topLeftCell="A64" zoomScale="84" zoomScaleNormal="100" zoomScaleSheetLayoutView="84" workbookViewId="0">
      <selection sqref="A1:L85"/>
    </sheetView>
  </sheetViews>
  <sheetFormatPr baseColWidth="10" defaultColWidth="11.44140625" defaultRowHeight="13.2"/>
  <cols>
    <col min="1" max="1" width="5.33203125" style="94" customWidth="1"/>
    <col min="2" max="2" width="13.88671875" style="94" customWidth="1"/>
    <col min="3" max="3" width="18.6640625" style="94" customWidth="1"/>
    <col min="4" max="4" width="48.88671875" style="94" customWidth="1"/>
    <col min="5" max="5" width="17.109375" style="94" customWidth="1"/>
    <col min="6" max="6" width="17.6640625" style="94" customWidth="1"/>
    <col min="7" max="7" width="9" style="94" customWidth="1"/>
    <col min="8" max="8" width="16.33203125" style="94" customWidth="1"/>
    <col min="9" max="9" width="17.33203125" style="175" customWidth="1"/>
    <col min="10" max="10" width="8.33203125" style="94" customWidth="1"/>
    <col min="11" max="11" width="9.44140625" style="94" customWidth="1"/>
    <col min="12" max="12" width="16.5546875" style="94" customWidth="1"/>
    <col min="13" max="13" width="1.88671875" style="94" customWidth="1"/>
    <col min="14" max="14" width="11.109375" style="155" hidden="1" customWidth="1"/>
    <col min="15" max="15" width="19.6640625" style="153" hidden="1" customWidth="1"/>
    <col min="16" max="16" width="25.109375" style="94" hidden="1" customWidth="1"/>
    <col min="17" max="17" width="16" style="94" hidden="1" customWidth="1"/>
    <col min="18" max="18" width="12.6640625" style="94" hidden="1" customWidth="1"/>
    <col min="19" max="16384" width="11.44140625" style="94"/>
  </cols>
  <sheetData>
    <row r="1" spans="1:15" ht="24" customHeight="1">
      <c r="A1" s="147"/>
      <c r="B1" s="148"/>
      <c r="C1" s="149"/>
      <c r="D1" s="1110" t="s">
        <v>1204</v>
      </c>
      <c r="E1" s="1110"/>
      <c r="F1" s="1110"/>
      <c r="G1" s="1110"/>
      <c r="H1" s="1110"/>
      <c r="I1" s="1110"/>
      <c r="J1" s="1110"/>
      <c r="K1" s="150"/>
      <c r="L1" s="151"/>
      <c r="N1" s="152"/>
    </row>
    <row r="2" spans="1:15" ht="20.100000000000001" customHeight="1">
      <c r="A2" s="147"/>
      <c r="C2" s="149"/>
      <c r="D2" s="1111" t="s">
        <v>823</v>
      </c>
      <c r="E2" s="1111"/>
      <c r="F2" s="1111"/>
      <c r="G2" s="1111"/>
      <c r="H2" s="1111"/>
      <c r="I2" s="1111"/>
      <c r="J2" s="1111"/>
      <c r="K2" s="154"/>
    </row>
    <row r="3" spans="1:15" ht="20.100000000000001" customHeight="1">
      <c r="A3" s="147"/>
      <c r="C3" s="149"/>
      <c r="D3" s="1112" t="s">
        <v>1205</v>
      </c>
      <c r="E3" s="1112"/>
      <c r="F3" s="1112"/>
      <c r="G3" s="1112"/>
      <c r="H3" s="1112"/>
      <c r="I3" s="1112"/>
      <c r="J3" s="1112"/>
      <c r="K3" s="154"/>
    </row>
    <row r="4" spans="1:15" ht="12" customHeight="1">
      <c r="A4" s="147"/>
      <c r="B4" s="148"/>
      <c r="C4" s="148"/>
      <c r="D4" s="1113"/>
      <c r="E4" s="1113"/>
      <c r="F4" s="1113"/>
      <c r="G4" s="1113"/>
      <c r="H4" s="1113"/>
      <c r="I4" s="1113"/>
      <c r="J4" s="1113"/>
    </row>
    <row r="5" spans="1:15" ht="12" customHeight="1">
      <c r="A5" s="147"/>
      <c r="B5" s="148"/>
      <c r="C5" s="148"/>
      <c r="D5" s="1114" t="s">
        <v>4189</v>
      </c>
      <c r="E5" s="1114"/>
      <c r="F5" s="1114"/>
      <c r="G5" s="1114"/>
      <c r="H5" s="1114"/>
      <c r="I5" s="1114"/>
      <c r="J5" s="1114"/>
    </row>
    <row r="6" spans="1:15" ht="12" customHeight="1">
      <c r="A6" s="147"/>
      <c r="B6" s="148"/>
      <c r="C6" s="148"/>
      <c r="D6" s="1114"/>
      <c r="E6" s="1114"/>
      <c r="F6" s="1114"/>
      <c r="G6" s="1114"/>
      <c r="H6" s="1114"/>
      <c r="I6" s="1114"/>
      <c r="J6" s="1114"/>
    </row>
    <row r="7" spans="1:15" s="165" customFormat="1" ht="20.100000000000001" customHeight="1" thickBot="1">
      <c r="A7" s="156"/>
      <c r="B7" s="157"/>
      <c r="C7" s="158"/>
      <c r="D7" s="159"/>
      <c r="E7" s="158"/>
      <c r="F7" s="160"/>
      <c r="G7" s="160"/>
      <c r="H7" s="160"/>
      <c r="I7" s="161"/>
      <c r="J7" s="162"/>
      <c r="K7" s="163"/>
      <c r="L7" s="164"/>
      <c r="N7" s="166"/>
      <c r="O7" s="167"/>
    </row>
    <row r="8" spans="1:15" s="172" customFormat="1" ht="13.8" thickBot="1">
      <c r="A8" s="1107" t="s">
        <v>1206</v>
      </c>
      <c r="B8" s="1107" t="s">
        <v>1207</v>
      </c>
      <c r="C8" s="1107" t="s">
        <v>1208</v>
      </c>
      <c r="D8" s="1107" t="s">
        <v>1209</v>
      </c>
      <c r="E8" s="1107" t="s">
        <v>1210</v>
      </c>
      <c r="F8" s="168"/>
      <c r="G8" s="169"/>
      <c r="H8" s="169" t="s">
        <v>1211</v>
      </c>
      <c r="I8" s="170"/>
      <c r="J8" s="171"/>
      <c r="K8" s="1107" t="s">
        <v>1212</v>
      </c>
      <c r="L8" s="1107" t="s">
        <v>1213</v>
      </c>
      <c r="N8" s="1093"/>
      <c r="O8" s="1094"/>
    </row>
    <row r="9" spans="1:15" s="172" customFormat="1" ht="13.8" thickBot="1">
      <c r="A9" s="1108"/>
      <c r="B9" s="1108"/>
      <c r="C9" s="1108"/>
      <c r="D9" s="1108"/>
      <c r="E9" s="1108"/>
      <c r="F9" s="1095" t="s">
        <v>1214</v>
      </c>
      <c r="G9" s="168"/>
      <c r="H9" s="169" t="s">
        <v>1215</v>
      </c>
      <c r="I9" s="170"/>
      <c r="J9" s="171"/>
      <c r="K9" s="1108"/>
      <c r="L9" s="1108"/>
      <c r="N9" s="1093"/>
      <c r="O9" s="1094"/>
    </row>
    <row r="10" spans="1:15" s="172" customFormat="1" ht="25.95" customHeight="1" thickBot="1">
      <c r="A10" s="1109"/>
      <c r="B10" s="1109"/>
      <c r="C10" s="1109"/>
      <c r="D10" s="1109"/>
      <c r="E10" s="1109"/>
      <c r="F10" s="1096"/>
      <c r="G10" s="173" t="s">
        <v>1216</v>
      </c>
      <c r="H10" s="173" t="s">
        <v>1217</v>
      </c>
      <c r="I10" s="174" t="s">
        <v>1218</v>
      </c>
      <c r="J10" s="173" t="s">
        <v>1219</v>
      </c>
      <c r="K10" s="1109"/>
      <c r="L10" s="1109"/>
      <c r="N10" s="1093"/>
      <c r="O10" s="1094"/>
    </row>
    <row r="11" spans="1:15" ht="8.25" customHeight="1" thickBot="1">
      <c r="A11" s="1104"/>
      <c r="B11" s="1105"/>
      <c r="C11" s="1105"/>
      <c r="D11" s="1105"/>
      <c r="E11" s="1105"/>
      <c r="F11" s="1105"/>
      <c r="G11" s="1105"/>
      <c r="H11" s="1105"/>
      <c r="I11" s="1105"/>
      <c r="J11" s="1105"/>
      <c r="K11" s="1105"/>
      <c r="L11" s="1106"/>
    </row>
    <row r="12" spans="1:15" s="713" customFormat="1" ht="21.75" customHeight="1" thickBot="1">
      <c r="A12" s="1097" t="s">
        <v>1220</v>
      </c>
      <c r="B12" s="1098"/>
      <c r="C12" s="1098"/>
      <c r="D12" s="1098"/>
      <c r="E12" s="1098"/>
      <c r="F12" s="1098"/>
      <c r="G12" s="1098"/>
      <c r="H12" s="1098"/>
      <c r="I12" s="1098"/>
      <c r="J12" s="1098"/>
      <c r="K12" s="1098"/>
      <c r="L12" s="1099"/>
      <c r="N12" s="714"/>
      <c r="O12" s="715"/>
    </row>
    <row r="13" spans="1:15" s="713" customFormat="1" ht="55.2" customHeight="1">
      <c r="A13" s="716">
        <v>1</v>
      </c>
      <c r="B13" s="717" t="s">
        <v>1221</v>
      </c>
      <c r="C13" s="718" t="s">
        <v>1222</v>
      </c>
      <c r="D13" s="719" t="s">
        <v>4160</v>
      </c>
      <c r="E13" s="720" t="s">
        <v>1225</v>
      </c>
      <c r="F13" s="721">
        <f>G13+H13+I13+J13</f>
        <v>2000000</v>
      </c>
      <c r="G13" s="722">
        <v>0</v>
      </c>
      <c r="H13" s="722">
        <v>0</v>
      </c>
      <c r="I13" s="820">
        <v>2000000</v>
      </c>
      <c r="J13" s="722">
        <v>0</v>
      </c>
      <c r="K13" s="723">
        <v>7429</v>
      </c>
      <c r="L13" s="724" t="s">
        <v>1226</v>
      </c>
      <c r="N13" s="725"/>
      <c r="O13" s="715"/>
    </row>
    <row r="14" spans="1:15" s="713" customFormat="1" ht="55.2" customHeight="1">
      <c r="A14" s="716">
        <v>2</v>
      </c>
      <c r="B14" s="717" t="s">
        <v>1221</v>
      </c>
      <c r="C14" s="717" t="s">
        <v>1222</v>
      </c>
      <c r="D14" s="726" t="s">
        <v>4190</v>
      </c>
      <c r="E14" s="720" t="s">
        <v>1229</v>
      </c>
      <c r="F14" s="721">
        <f>G14+H14+I14+J14</f>
        <v>600000</v>
      </c>
      <c r="G14" s="722">
        <v>0</v>
      </c>
      <c r="H14" s="722">
        <v>0</v>
      </c>
      <c r="I14" s="820">
        <v>600000</v>
      </c>
      <c r="J14" s="722">
        <v>0</v>
      </c>
      <c r="K14" s="723">
        <v>1055</v>
      </c>
      <c r="L14" s="727" t="s">
        <v>1224</v>
      </c>
      <c r="N14" s="725"/>
      <c r="O14" s="715"/>
    </row>
    <row r="15" spans="1:15" s="713" customFormat="1" ht="19.2" customHeight="1">
      <c r="A15" s="728"/>
      <c r="B15" s="1100" t="s">
        <v>1234</v>
      </c>
      <c r="C15" s="1101"/>
      <c r="D15" s="1101"/>
      <c r="E15" s="1103"/>
      <c r="F15" s="729">
        <f>SUM(F13:F14)</f>
        <v>2600000</v>
      </c>
      <c r="G15" s="729">
        <f>SUM(G13:G14)</f>
        <v>0</v>
      </c>
      <c r="H15" s="729">
        <f>SUM(H13:H14)</f>
        <v>0</v>
      </c>
      <c r="I15" s="729">
        <f>SUM(I13:I14)</f>
        <v>2600000</v>
      </c>
      <c r="J15" s="729">
        <f>SUM(J13:J14)</f>
        <v>0</v>
      </c>
      <c r="K15" s="730"/>
      <c r="L15" s="731"/>
      <c r="N15" s="732"/>
      <c r="O15" s="715"/>
    </row>
    <row r="16" spans="1:15" s="713" customFormat="1" ht="13.2" customHeight="1" thickBot="1">
      <c r="A16" s="733"/>
      <c r="B16" s="734"/>
      <c r="C16" s="735"/>
      <c r="D16" s="736"/>
      <c r="E16" s="737"/>
      <c r="F16" s="738"/>
      <c r="G16" s="739"/>
      <c r="H16" s="739"/>
      <c r="I16" s="740"/>
      <c r="J16" s="738"/>
      <c r="K16" s="741"/>
      <c r="L16" s="742"/>
      <c r="N16" s="732"/>
      <c r="O16" s="715"/>
    </row>
    <row r="17" spans="1:17" s="713" customFormat="1" ht="19.5" customHeight="1" thickBot="1">
      <c r="A17" s="1097" t="s">
        <v>1237</v>
      </c>
      <c r="B17" s="1098"/>
      <c r="C17" s="1098"/>
      <c r="D17" s="1098"/>
      <c r="E17" s="1098"/>
      <c r="F17" s="1098"/>
      <c r="G17" s="1098"/>
      <c r="H17" s="1098"/>
      <c r="I17" s="1098"/>
      <c r="J17" s="1098"/>
      <c r="K17" s="1098"/>
      <c r="L17" s="1099"/>
      <c r="N17" s="732"/>
      <c r="O17" s="715"/>
      <c r="P17" s="743" t="s">
        <v>4191</v>
      </c>
      <c r="Q17" s="744" t="e">
        <f>#REF!*40%</f>
        <v>#REF!</v>
      </c>
    </row>
    <row r="18" spans="1:17" s="715" customFormat="1" ht="55.2" customHeight="1">
      <c r="A18" s="745">
        <v>3</v>
      </c>
      <c r="B18" s="746" t="s">
        <v>1221</v>
      </c>
      <c r="C18" s="718" t="s">
        <v>4192</v>
      </c>
      <c r="D18" s="747" t="s">
        <v>4166</v>
      </c>
      <c r="E18" s="748" t="s">
        <v>1225</v>
      </c>
      <c r="F18" s="721">
        <f>G18+H18+I18+J18</f>
        <v>500000</v>
      </c>
      <c r="G18" s="722">
        <v>0</v>
      </c>
      <c r="H18" s="722">
        <v>0</v>
      </c>
      <c r="I18" s="820">
        <v>500000</v>
      </c>
      <c r="J18" s="722">
        <v>0</v>
      </c>
      <c r="K18" s="749">
        <v>15442</v>
      </c>
      <c r="L18" s="727" t="s">
        <v>1224</v>
      </c>
      <c r="M18" s="713"/>
      <c r="N18" s="750"/>
      <c r="P18" s="751">
        <f>I15+I25+I36+I38+I39+I40+I43+I44+I57+I61</f>
        <v>17345380.899999999</v>
      </c>
    </row>
    <row r="19" spans="1:17" s="715" customFormat="1" ht="55.2" customHeight="1">
      <c r="A19" s="745">
        <v>4</v>
      </c>
      <c r="B19" s="717" t="s">
        <v>1221</v>
      </c>
      <c r="C19" s="717" t="s">
        <v>4192</v>
      </c>
      <c r="D19" s="752" t="s">
        <v>4168</v>
      </c>
      <c r="E19" s="720" t="s">
        <v>1230</v>
      </c>
      <c r="F19" s="721">
        <f t="shared" ref="F19:F24" si="0">G19+H19+I19+J19</f>
        <v>800000</v>
      </c>
      <c r="G19" s="722">
        <v>0</v>
      </c>
      <c r="H19" s="722">
        <v>0</v>
      </c>
      <c r="I19" s="820">
        <v>800000</v>
      </c>
      <c r="J19" s="722">
        <v>0</v>
      </c>
      <c r="K19" s="723">
        <v>15442</v>
      </c>
      <c r="L19" s="727" t="s">
        <v>1224</v>
      </c>
      <c r="M19" s="713"/>
      <c r="N19" s="750"/>
      <c r="P19" s="753" t="s">
        <v>4193</v>
      </c>
      <c r="Q19" s="754">
        <f>I73*60%</f>
        <v>20365503.731999997</v>
      </c>
    </row>
    <row r="20" spans="1:17" s="715" customFormat="1" ht="55.2" customHeight="1">
      <c r="A20" s="745">
        <v>5</v>
      </c>
      <c r="B20" s="717" t="s">
        <v>1221</v>
      </c>
      <c r="C20" s="717" t="s">
        <v>4192</v>
      </c>
      <c r="D20" s="752" t="s">
        <v>4170</v>
      </c>
      <c r="E20" s="720" t="s">
        <v>1225</v>
      </c>
      <c r="F20" s="721">
        <f t="shared" si="0"/>
        <v>800000</v>
      </c>
      <c r="G20" s="722">
        <v>0</v>
      </c>
      <c r="H20" s="722">
        <v>0</v>
      </c>
      <c r="I20" s="820">
        <v>800000</v>
      </c>
      <c r="J20" s="722">
        <v>0</v>
      </c>
      <c r="K20" s="723">
        <v>15442</v>
      </c>
      <c r="L20" s="727" t="s">
        <v>1224</v>
      </c>
      <c r="M20" s="713"/>
      <c r="N20" s="750"/>
      <c r="P20" s="751">
        <f>I28+I29+I30+I31+I32+I33+I34+I35+I37+I41+I42+I45+I46+I47+I48+I49+I50+I51+I52+I53+I65+I69</f>
        <v>16597125.32</v>
      </c>
    </row>
    <row r="21" spans="1:17" s="715" customFormat="1" ht="55.2" customHeight="1">
      <c r="A21" s="716">
        <v>6</v>
      </c>
      <c r="B21" s="717" t="s">
        <v>1221</v>
      </c>
      <c r="C21" s="717" t="s">
        <v>4192</v>
      </c>
      <c r="D21" s="755" t="s">
        <v>4172</v>
      </c>
      <c r="E21" s="756" t="s">
        <v>1225</v>
      </c>
      <c r="F21" s="721">
        <f t="shared" si="0"/>
        <v>800000</v>
      </c>
      <c r="G21" s="721">
        <v>0</v>
      </c>
      <c r="H21" s="721">
        <v>0</v>
      </c>
      <c r="I21" s="820">
        <v>800000</v>
      </c>
      <c r="J21" s="722">
        <v>0</v>
      </c>
      <c r="K21" s="723">
        <v>7215</v>
      </c>
      <c r="L21" s="727" t="s">
        <v>1224</v>
      </c>
      <c r="M21" s="713"/>
      <c r="N21" s="750"/>
    </row>
    <row r="22" spans="1:17" s="715" customFormat="1" ht="55.2" customHeight="1">
      <c r="A22" s="716">
        <v>7</v>
      </c>
      <c r="B22" s="717" t="s">
        <v>1221</v>
      </c>
      <c r="C22" s="717" t="s">
        <v>4192</v>
      </c>
      <c r="D22" s="755" t="s">
        <v>4174</v>
      </c>
      <c r="E22" s="756" t="s">
        <v>1225</v>
      </c>
      <c r="F22" s="721">
        <f t="shared" si="0"/>
        <v>800000</v>
      </c>
      <c r="G22" s="721">
        <v>0</v>
      </c>
      <c r="H22" s="721">
        <v>0</v>
      </c>
      <c r="I22" s="820">
        <v>800000</v>
      </c>
      <c r="J22" s="722">
        <v>0</v>
      </c>
      <c r="K22" s="723">
        <v>7215</v>
      </c>
      <c r="L22" s="727" t="s">
        <v>1224</v>
      </c>
      <c r="M22" s="713"/>
      <c r="N22" s="750"/>
    </row>
    <row r="23" spans="1:17" s="713" customFormat="1" ht="55.2" customHeight="1">
      <c r="A23" s="716">
        <v>8</v>
      </c>
      <c r="B23" s="717" t="s">
        <v>1221</v>
      </c>
      <c r="C23" s="717" t="s">
        <v>4192</v>
      </c>
      <c r="D23" s="726" t="s">
        <v>4176</v>
      </c>
      <c r="E23" s="757" t="s">
        <v>1230</v>
      </c>
      <c r="F23" s="721">
        <f t="shared" si="0"/>
        <v>400000</v>
      </c>
      <c r="G23" s="721">
        <v>0</v>
      </c>
      <c r="H23" s="721">
        <v>0</v>
      </c>
      <c r="I23" s="820">
        <v>400000</v>
      </c>
      <c r="J23" s="722">
        <v>0</v>
      </c>
      <c r="K23" s="723" t="s">
        <v>793</v>
      </c>
      <c r="L23" s="727" t="s">
        <v>1233</v>
      </c>
      <c r="N23" s="750"/>
      <c r="O23" s="715"/>
    </row>
    <row r="24" spans="1:17" s="715" customFormat="1" ht="55.2" customHeight="1">
      <c r="A24" s="745">
        <v>9</v>
      </c>
      <c r="B24" s="717" t="s">
        <v>1221</v>
      </c>
      <c r="C24" s="717" t="s">
        <v>4192</v>
      </c>
      <c r="D24" s="752" t="s">
        <v>4178</v>
      </c>
      <c r="E24" s="720" t="s">
        <v>1225</v>
      </c>
      <c r="F24" s="721">
        <f t="shared" si="0"/>
        <v>600000</v>
      </c>
      <c r="G24" s="722">
        <v>0</v>
      </c>
      <c r="H24" s="722">
        <v>0</v>
      </c>
      <c r="I24" s="820">
        <v>600000</v>
      </c>
      <c r="J24" s="722">
        <v>0</v>
      </c>
      <c r="K24" s="723" t="s">
        <v>793</v>
      </c>
      <c r="L24" s="727" t="s">
        <v>1224</v>
      </c>
      <c r="M24" s="713"/>
      <c r="N24" s="750"/>
    </row>
    <row r="25" spans="1:17" s="713" customFormat="1">
      <c r="A25" s="728"/>
      <c r="B25" s="1100" t="s">
        <v>4194</v>
      </c>
      <c r="C25" s="1101"/>
      <c r="D25" s="1102"/>
      <c r="E25" s="1103"/>
      <c r="F25" s="729">
        <f>SUM(F18:F24)</f>
        <v>4700000</v>
      </c>
      <c r="G25" s="729">
        <f>SUM(G18:G24)</f>
        <v>0</v>
      </c>
      <c r="H25" s="729">
        <f>SUM(H18:H24)</f>
        <v>0</v>
      </c>
      <c r="I25" s="729">
        <f>SUM(I18:I24)</f>
        <v>4700000</v>
      </c>
      <c r="J25" s="729">
        <f>SUM(J16:J18)</f>
        <v>0</v>
      </c>
      <c r="K25" s="730"/>
      <c r="L25" s="731"/>
      <c r="N25" s="732"/>
      <c r="O25" s="715"/>
    </row>
    <row r="26" spans="1:17" s="713" customFormat="1" ht="13.2" customHeight="1" thickBot="1">
      <c r="A26" s="758"/>
      <c r="B26" s="759"/>
      <c r="C26" s="760"/>
      <c r="D26" s="761"/>
      <c r="E26" s="762"/>
      <c r="F26" s="763"/>
      <c r="G26" s="764"/>
      <c r="H26" s="764"/>
      <c r="I26" s="765"/>
      <c r="J26" s="763"/>
      <c r="K26" s="766"/>
      <c r="L26" s="767"/>
      <c r="N26" s="732"/>
      <c r="O26" s="715"/>
    </row>
    <row r="27" spans="1:17" s="713" customFormat="1" ht="19.5" customHeight="1" thickBot="1">
      <c r="A27" s="1097" t="s">
        <v>1238</v>
      </c>
      <c r="B27" s="1098"/>
      <c r="C27" s="1098"/>
      <c r="D27" s="1098"/>
      <c r="E27" s="1098"/>
      <c r="F27" s="1098"/>
      <c r="G27" s="1098"/>
      <c r="H27" s="1098"/>
      <c r="I27" s="1098"/>
      <c r="J27" s="1098"/>
      <c r="K27" s="1098"/>
      <c r="L27" s="1099"/>
      <c r="N27" s="732"/>
      <c r="O27" s="715"/>
    </row>
    <row r="28" spans="1:17" s="715" customFormat="1" ht="55.2" customHeight="1">
      <c r="A28" s="745">
        <v>10</v>
      </c>
      <c r="B28" s="717" t="s">
        <v>1235</v>
      </c>
      <c r="C28" s="768" t="s">
        <v>1232</v>
      </c>
      <c r="D28" s="747" t="s">
        <v>4158</v>
      </c>
      <c r="E28" s="769" t="s">
        <v>1229</v>
      </c>
      <c r="F28" s="721">
        <f t="shared" ref="F28:F53" si="1">G28+H28+I28+J28</f>
        <v>400000</v>
      </c>
      <c r="G28" s="722">
        <v>0</v>
      </c>
      <c r="H28" s="722">
        <v>0</v>
      </c>
      <c r="I28" s="820">
        <v>400000</v>
      </c>
      <c r="J28" s="722">
        <v>0</v>
      </c>
      <c r="K28" s="749">
        <v>1055</v>
      </c>
      <c r="L28" s="727" t="s">
        <v>1224</v>
      </c>
      <c r="M28" s="713"/>
      <c r="N28" s="750"/>
    </row>
    <row r="29" spans="1:17" s="713" customFormat="1" ht="55.2" customHeight="1">
      <c r="A29" s="716">
        <v>11</v>
      </c>
      <c r="B29" s="717" t="s">
        <v>1235</v>
      </c>
      <c r="C29" s="770" t="s">
        <v>1232</v>
      </c>
      <c r="D29" s="752" t="s">
        <v>4115</v>
      </c>
      <c r="E29" s="771" t="s">
        <v>1231</v>
      </c>
      <c r="F29" s="721">
        <f t="shared" si="1"/>
        <v>1300000</v>
      </c>
      <c r="G29" s="721">
        <v>0</v>
      </c>
      <c r="H29" s="721">
        <v>0</v>
      </c>
      <c r="I29" s="820">
        <v>1300000</v>
      </c>
      <c r="J29" s="722">
        <v>0</v>
      </c>
      <c r="K29" s="723">
        <v>572</v>
      </c>
      <c r="L29" s="727" t="s">
        <v>1233</v>
      </c>
      <c r="N29" s="750"/>
      <c r="O29" s="715"/>
    </row>
    <row r="30" spans="1:17" s="713" customFormat="1" ht="55.2" customHeight="1">
      <c r="A30" s="716">
        <v>12</v>
      </c>
      <c r="B30" s="717" t="s">
        <v>1235</v>
      </c>
      <c r="C30" s="746" t="s">
        <v>1250</v>
      </c>
      <c r="D30" s="726" t="s">
        <v>4195</v>
      </c>
      <c r="E30" s="720" t="s">
        <v>1225</v>
      </c>
      <c r="F30" s="721">
        <f t="shared" si="1"/>
        <v>2000000</v>
      </c>
      <c r="G30" s="722">
        <v>0</v>
      </c>
      <c r="H30" s="722">
        <v>0</v>
      </c>
      <c r="I30" s="820">
        <v>2000000</v>
      </c>
      <c r="J30" s="722">
        <v>0</v>
      </c>
      <c r="K30" s="723">
        <v>7215</v>
      </c>
      <c r="L30" s="727" t="s">
        <v>1244</v>
      </c>
      <c r="N30" s="725"/>
      <c r="O30" s="772" t="s">
        <v>793</v>
      </c>
    </row>
    <row r="31" spans="1:17" s="713" customFormat="1" ht="55.2" customHeight="1">
      <c r="A31" s="716">
        <v>13</v>
      </c>
      <c r="B31" s="717" t="s">
        <v>1235</v>
      </c>
      <c r="C31" s="770" t="s">
        <v>1232</v>
      </c>
      <c r="D31" s="752" t="s">
        <v>4196</v>
      </c>
      <c r="E31" s="757" t="s">
        <v>1225</v>
      </c>
      <c r="F31" s="721">
        <f t="shared" si="1"/>
        <v>500000</v>
      </c>
      <c r="G31" s="721">
        <v>0</v>
      </c>
      <c r="H31" s="721">
        <v>0</v>
      </c>
      <c r="I31" s="820">
        <v>500000</v>
      </c>
      <c r="J31" s="722">
        <v>0</v>
      </c>
      <c r="K31" s="723" t="s">
        <v>793</v>
      </c>
      <c r="L31" s="727" t="s">
        <v>1233</v>
      </c>
      <c r="N31" s="750"/>
      <c r="O31" s="772"/>
    </row>
    <row r="32" spans="1:17" s="713" customFormat="1" ht="55.2" customHeight="1">
      <c r="A32" s="716">
        <v>14</v>
      </c>
      <c r="B32" s="717" t="s">
        <v>1235</v>
      </c>
      <c r="C32" s="770" t="s">
        <v>1232</v>
      </c>
      <c r="D32" s="752" t="s">
        <v>4197</v>
      </c>
      <c r="E32" s="757" t="s">
        <v>1225</v>
      </c>
      <c r="F32" s="721">
        <f t="shared" si="1"/>
        <v>700000</v>
      </c>
      <c r="G32" s="721">
        <v>0</v>
      </c>
      <c r="H32" s="721">
        <v>0</v>
      </c>
      <c r="I32" s="820">
        <v>700000</v>
      </c>
      <c r="J32" s="722">
        <v>0</v>
      </c>
      <c r="K32" s="723" t="s">
        <v>793</v>
      </c>
      <c r="L32" s="727" t="s">
        <v>1239</v>
      </c>
      <c r="N32" s="750"/>
      <c r="O32" s="715"/>
    </row>
    <row r="33" spans="1:15" s="713" customFormat="1" ht="55.2" customHeight="1">
      <c r="A33" s="716">
        <v>15</v>
      </c>
      <c r="B33" s="717" t="s">
        <v>1235</v>
      </c>
      <c r="C33" s="770" t="s">
        <v>1232</v>
      </c>
      <c r="D33" s="752" t="s">
        <v>4119</v>
      </c>
      <c r="E33" s="757" t="s">
        <v>1225</v>
      </c>
      <c r="F33" s="721">
        <f t="shared" si="1"/>
        <v>500000</v>
      </c>
      <c r="G33" s="721">
        <v>0</v>
      </c>
      <c r="H33" s="721">
        <v>0</v>
      </c>
      <c r="I33" s="820">
        <v>500000</v>
      </c>
      <c r="J33" s="722">
        <v>0</v>
      </c>
      <c r="K33" s="723" t="s">
        <v>793</v>
      </c>
      <c r="L33" s="727" t="s">
        <v>1239</v>
      </c>
      <c r="N33" s="750"/>
      <c r="O33" s="715"/>
    </row>
    <row r="34" spans="1:15" s="713" customFormat="1" ht="55.2" customHeight="1">
      <c r="A34" s="716">
        <v>16</v>
      </c>
      <c r="B34" s="717" t="s">
        <v>1235</v>
      </c>
      <c r="C34" s="770" t="s">
        <v>1232</v>
      </c>
      <c r="D34" s="752" t="s">
        <v>4198</v>
      </c>
      <c r="E34" s="771" t="s">
        <v>1229</v>
      </c>
      <c r="F34" s="721">
        <f t="shared" si="1"/>
        <v>450000</v>
      </c>
      <c r="G34" s="721">
        <v>0</v>
      </c>
      <c r="H34" s="721">
        <v>0</v>
      </c>
      <c r="I34" s="820">
        <v>450000</v>
      </c>
      <c r="J34" s="722">
        <v>0</v>
      </c>
      <c r="K34" s="723" t="s">
        <v>793</v>
      </c>
      <c r="L34" s="727" t="s">
        <v>1233</v>
      </c>
      <c r="N34" s="750"/>
      <c r="O34" s="715"/>
    </row>
    <row r="35" spans="1:15" s="713" customFormat="1" ht="55.2" customHeight="1">
      <c r="A35" s="716">
        <v>17</v>
      </c>
      <c r="B35" s="717" t="s">
        <v>1235</v>
      </c>
      <c r="C35" s="770" t="s">
        <v>1232</v>
      </c>
      <c r="D35" s="773" t="s">
        <v>4199</v>
      </c>
      <c r="E35" s="771" t="s">
        <v>1229</v>
      </c>
      <c r="F35" s="721">
        <f t="shared" si="1"/>
        <v>500000</v>
      </c>
      <c r="G35" s="721">
        <v>0</v>
      </c>
      <c r="H35" s="721">
        <v>0</v>
      </c>
      <c r="I35" s="820">
        <v>500000</v>
      </c>
      <c r="J35" s="722">
        <v>0</v>
      </c>
      <c r="K35" s="723" t="s">
        <v>793</v>
      </c>
      <c r="L35" s="727" t="s">
        <v>1233</v>
      </c>
      <c r="N35" s="750"/>
      <c r="O35" s="772"/>
    </row>
    <row r="36" spans="1:15" s="713" customFormat="1" ht="55.2" customHeight="1">
      <c r="A36" s="716">
        <v>18</v>
      </c>
      <c r="B36" s="717" t="s">
        <v>1221</v>
      </c>
      <c r="C36" s="770" t="s">
        <v>1232</v>
      </c>
      <c r="D36" s="774" t="s">
        <v>4124</v>
      </c>
      <c r="E36" s="757" t="s">
        <v>1236</v>
      </c>
      <c r="F36" s="721">
        <f t="shared" si="1"/>
        <v>2604957.4</v>
      </c>
      <c r="G36" s="721">
        <v>0</v>
      </c>
      <c r="H36" s="721">
        <v>0</v>
      </c>
      <c r="I36" s="820">
        <v>2604957.4</v>
      </c>
      <c r="J36" s="722">
        <v>0</v>
      </c>
      <c r="K36" s="723">
        <v>15442</v>
      </c>
      <c r="L36" s="727" t="s">
        <v>1233</v>
      </c>
      <c r="N36" s="750"/>
      <c r="O36" s="715"/>
    </row>
    <row r="37" spans="1:15" s="713" customFormat="1" ht="55.2" customHeight="1">
      <c r="A37" s="716">
        <v>19</v>
      </c>
      <c r="B37" s="717" t="s">
        <v>1235</v>
      </c>
      <c r="C37" s="770" t="s">
        <v>1232</v>
      </c>
      <c r="D37" s="774" t="s">
        <v>4200</v>
      </c>
      <c r="E37" s="757" t="s">
        <v>1225</v>
      </c>
      <c r="F37" s="721">
        <f t="shared" si="1"/>
        <v>2000000</v>
      </c>
      <c r="G37" s="721">
        <v>0</v>
      </c>
      <c r="H37" s="721">
        <v>0</v>
      </c>
      <c r="I37" s="820">
        <v>2000000</v>
      </c>
      <c r="J37" s="722">
        <v>0</v>
      </c>
      <c r="K37" s="723">
        <v>15442</v>
      </c>
      <c r="L37" s="727" t="s">
        <v>1233</v>
      </c>
      <c r="N37" s="750"/>
      <c r="O37" s="715"/>
    </row>
    <row r="38" spans="1:15" s="713" customFormat="1" ht="55.2" customHeight="1">
      <c r="A38" s="716">
        <v>20</v>
      </c>
      <c r="B38" s="717" t="s">
        <v>1221</v>
      </c>
      <c r="C38" s="770" t="s">
        <v>1232</v>
      </c>
      <c r="D38" s="755" t="s">
        <v>4201</v>
      </c>
      <c r="E38" s="757" t="s">
        <v>1236</v>
      </c>
      <c r="F38" s="721">
        <f t="shared" si="1"/>
        <v>800000</v>
      </c>
      <c r="G38" s="721">
        <v>0</v>
      </c>
      <c r="H38" s="721">
        <v>0</v>
      </c>
      <c r="I38" s="820">
        <v>800000</v>
      </c>
      <c r="J38" s="722">
        <v>0</v>
      </c>
      <c r="K38" s="723">
        <v>15442</v>
      </c>
      <c r="L38" s="727" t="s">
        <v>1233</v>
      </c>
      <c r="N38" s="750"/>
      <c r="O38" s="715"/>
    </row>
    <row r="39" spans="1:15" s="713" customFormat="1" ht="55.2" customHeight="1">
      <c r="A39" s="716">
        <v>21</v>
      </c>
      <c r="B39" s="717" t="s">
        <v>1221</v>
      </c>
      <c r="C39" s="770" t="s">
        <v>1232</v>
      </c>
      <c r="D39" s="726" t="s">
        <v>4129</v>
      </c>
      <c r="E39" s="757" t="s">
        <v>1225</v>
      </c>
      <c r="F39" s="721">
        <f t="shared" si="1"/>
        <v>400000</v>
      </c>
      <c r="G39" s="721">
        <v>0</v>
      </c>
      <c r="H39" s="721">
        <v>0</v>
      </c>
      <c r="I39" s="820">
        <v>400000</v>
      </c>
      <c r="J39" s="722">
        <v>0</v>
      </c>
      <c r="K39" s="723" t="s">
        <v>793</v>
      </c>
      <c r="L39" s="727" t="s">
        <v>1233</v>
      </c>
      <c r="N39" s="750"/>
      <c r="O39" s="715"/>
    </row>
    <row r="40" spans="1:15" s="713" customFormat="1" ht="55.2" customHeight="1">
      <c r="A40" s="716">
        <v>22</v>
      </c>
      <c r="B40" s="717" t="s">
        <v>1221</v>
      </c>
      <c r="C40" s="770" t="s">
        <v>1232</v>
      </c>
      <c r="D40" s="726" t="s">
        <v>4130</v>
      </c>
      <c r="E40" s="771" t="s">
        <v>1223</v>
      </c>
      <c r="F40" s="721">
        <f t="shared" si="1"/>
        <v>400000</v>
      </c>
      <c r="G40" s="721">
        <v>0</v>
      </c>
      <c r="H40" s="721">
        <v>0</v>
      </c>
      <c r="I40" s="820">
        <v>400000</v>
      </c>
      <c r="J40" s="722">
        <v>0</v>
      </c>
      <c r="K40" s="723" t="s">
        <v>793</v>
      </c>
      <c r="L40" s="727" t="s">
        <v>1233</v>
      </c>
      <c r="N40" s="750"/>
      <c r="O40" s="715"/>
    </row>
    <row r="41" spans="1:15" s="713" customFormat="1" ht="55.2" customHeight="1">
      <c r="A41" s="716">
        <v>23</v>
      </c>
      <c r="B41" s="717" t="s">
        <v>1235</v>
      </c>
      <c r="C41" s="770" t="s">
        <v>1232</v>
      </c>
      <c r="D41" s="726" t="s">
        <v>4132</v>
      </c>
      <c r="E41" s="757" t="s">
        <v>1225</v>
      </c>
      <c r="F41" s="721">
        <f t="shared" si="1"/>
        <v>500000</v>
      </c>
      <c r="G41" s="721">
        <v>0</v>
      </c>
      <c r="H41" s="721">
        <v>0</v>
      </c>
      <c r="I41" s="820">
        <v>500000</v>
      </c>
      <c r="J41" s="722">
        <v>0</v>
      </c>
      <c r="K41" s="723" t="s">
        <v>793</v>
      </c>
      <c r="L41" s="727" t="s">
        <v>1239</v>
      </c>
      <c r="N41" s="750"/>
      <c r="O41" s="715"/>
    </row>
    <row r="42" spans="1:15" s="713" customFormat="1" ht="55.2" customHeight="1">
      <c r="A42" s="716">
        <v>24</v>
      </c>
      <c r="B42" s="717" t="s">
        <v>1235</v>
      </c>
      <c r="C42" s="770" t="s">
        <v>1232</v>
      </c>
      <c r="D42" s="755" t="s">
        <v>4134</v>
      </c>
      <c r="E42" s="757" t="s">
        <v>1225</v>
      </c>
      <c r="F42" s="721">
        <f t="shared" si="1"/>
        <v>350000</v>
      </c>
      <c r="G42" s="721">
        <v>0</v>
      </c>
      <c r="H42" s="721">
        <v>0</v>
      </c>
      <c r="I42" s="820">
        <v>350000</v>
      </c>
      <c r="J42" s="722">
        <v>0</v>
      </c>
      <c r="K42" s="723" t="s">
        <v>793</v>
      </c>
      <c r="L42" s="727" t="s">
        <v>1224</v>
      </c>
      <c r="N42" s="750"/>
      <c r="O42" s="715"/>
    </row>
    <row r="43" spans="1:15" s="713" customFormat="1" ht="55.2" customHeight="1">
      <c r="A43" s="716">
        <v>25</v>
      </c>
      <c r="B43" s="717" t="s">
        <v>1221</v>
      </c>
      <c r="C43" s="770" t="s">
        <v>1232</v>
      </c>
      <c r="D43" s="755" t="s">
        <v>4136</v>
      </c>
      <c r="E43" s="757" t="s">
        <v>1240</v>
      </c>
      <c r="F43" s="721">
        <f t="shared" si="1"/>
        <v>350000</v>
      </c>
      <c r="G43" s="721">
        <v>0</v>
      </c>
      <c r="H43" s="721">
        <v>0</v>
      </c>
      <c r="I43" s="820">
        <v>350000</v>
      </c>
      <c r="J43" s="722">
        <v>0</v>
      </c>
      <c r="K43" s="723" t="s">
        <v>793</v>
      </c>
      <c r="L43" s="727" t="s">
        <v>1241</v>
      </c>
      <c r="N43" s="750"/>
      <c r="O43" s="715"/>
    </row>
    <row r="44" spans="1:15" s="713" customFormat="1" ht="55.2" customHeight="1">
      <c r="A44" s="716">
        <v>26</v>
      </c>
      <c r="B44" s="717" t="s">
        <v>1221</v>
      </c>
      <c r="C44" s="770" t="s">
        <v>1232</v>
      </c>
      <c r="D44" s="755" t="s">
        <v>4139</v>
      </c>
      <c r="E44" s="757" t="s">
        <v>1227</v>
      </c>
      <c r="F44" s="721">
        <f t="shared" si="1"/>
        <v>400000</v>
      </c>
      <c r="G44" s="721">
        <v>0</v>
      </c>
      <c r="H44" s="721">
        <v>0</v>
      </c>
      <c r="I44" s="820">
        <v>400000</v>
      </c>
      <c r="J44" s="722">
        <v>0</v>
      </c>
      <c r="K44" s="723" t="s">
        <v>793</v>
      </c>
      <c r="L44" s="727" t="s">
        <v>1242</v>
      </c>
      <c r="N44" s="750"/>
      <c r="O44" s="715"/>
    </row>
    <row r="45" spans="1:15" s="713" customFormat="1" ht="55.2" customHeight="1">
      <c r="A45" s="716">
        <v>27</v>
      </c>
      <c r="B45" s="717" t="s">
        <v>1235</v>
      </c>
      <c r="C45" s="770" t="s">
        <v>1232</v>
      </c>
      <c r="D45" s="755" t="s">
        <v>4140</v>
      </c>
      <c r="E45" s="757" t="s">
        <v>1230</v>
      </c>
      <c r="F45" s="721">
        <f t="shared" si="1"/>
        <v>350000</v>
      </c>
      <c r="G45" s="721">
        <v>0</v>
      </c>
      <c r="H45" s="721">
        <v>0</v>
      </c>
      <c r="I45" s="820">
        <v>350000</v>
      </c>
      <c r="J45" s="722">
        <v>0</v>
      </c>
      <c r="K45" s="723" t="s">
        <v>793</v>
      </c>
      <c r="L45" s="727" t="s">
        <v>1243</v>
      </c>
      <c r="N45" s="750"/>
      <c r="O45" s="715"/>
    </row>
    <row r="46" spans="1:15" s="713" customFormat="1" ht="55.2" customHeight="1">
      <c r="A46" s="716">
        <v>28</v>
      </c>
      <c r="B46" s="717" t="s">
        <v>1235</v>
      </c>
      <c r="C46" s="770" t="s">
        <v>1232</v>
      </c>
      <c r="D46" s="755" t="s">
        <v>4202</v>
      </c>
      <c r="E46" s="757" t="s">
        <v>1225</v>
      </c>
      <c r="F46" s="721">
        <f t="shared" si="1"/>
        <v>400000</v>
      </c>
      <c r="G46" s="721">
        <v>0</v>
      </c>
      <c r="H46" s="721">
        <v>0</v>
      </c>
      <c r="I46" s="820">
        <v>400000</v>
      </c>
      <c r="J46" s="722">
        <v>0</v>
      </c>
      <c r="K46" s="723" t="s">
        <v>793</v>
      </c>
      <c r="L46" s="727" t="s">
        <v>4203</v>
      </c>
      <c r="N46" s="750"/>
      <c r="O46" s="715"/>
    </row>
    <row r="47" spans="1:15" s="713" customFormat="1" ht="55.2" customHeight="1">
      <c r="A47" s="716">
        <v>29</v>
      </c>
      <c r="B47" s="717" t="s">
        <v>1235</v>
      </c>
      <c r="C47" s="770" t="s">
        <v>1232</v>
      </c>
      <c r="D47" s="755" t="s">
        <v>4144</v>
      </c>
      <c r="E47" s="757" t="s">
        <v>1225</v>
      </c>
      <c r="F47" s="721">
        <f t="shared" si="1"/>
        <v>500000</v>
      </c>
      <c r="G47" s="721">
        <v>0</v>
      </c>
      <c r="H47" s="721">
        <v>0</v>
      </c>
      <c r="I47" s="820">
        <v>500000</v>
      </c>
      <c r="J47" s="722">
        <v>0</v>
      </c>
      <c r="K47" s="723" t="s">
        <v>793</v>
      </c>
      <c r="L47" s="727" t="s">
        <v>4203</v>
      </c>
      <c r="N47" s="750"/>
      <c r="O47" s="715"/>
    </row>
    <row r="48" spans="1:15" s="713" customFormat="1" ht="55.2" customHeight="1">
      <c r="A48" s="716">
        <v>30</v>
      </c>
      <c r="B48" s="717" t="s">
        <v>1235</v>
      </c>
      <c r="C48" s="770" t="s">
        <v>1232</v>
      </c>
      <c r="D48" s="755" t="s">
        <v>4146</v>
      </c>
      <c r="E48" s="771" t="s">
        <v>1223</v>
      </c>
      <c r="F48" s="721">
        <f t="shared" si="1"/>
        <v>1000000</v>
      </c>
      <c r="G48" s="721">
        <v>0</v>
      </c>
      <c r="H48" s="721">
        <v>0</v>
      </c>
      <c r="I48" s="820">
        <v>1000000</v>
      </c>
      <c r="J48" s="722">
        <v>0</v>
      </c>
      <c r="K48" s="723" t="s">
        <v>793</v>
      </c>
      <c r="L48" s="727" t="s">
        <v>1224</v>
      </c>
      <c r="N48" s="750"/>
      <c r="O48" s="715"/>
    </row>
    <row r="49" spans="1:16" s="713" customFormat="1" ht="55.2" customHeight="1">
      <c r="A49" s="716">
        <v>31</v>
      </c>
      <c r="B49" s="717" t="s">
        <v>1235</v>
      </c>
      <c r="C49" s="770" t="s">
        <v>1232</v>
      </c>
      <c r="D49" s="755" t="s">
        <v>4148</v>
      </c>
      <c r="E49" s="757" t="s">
        <v>1228</v>
      </c>
      <c r="F49" s="721">
        <f t="shared" si="1"/>
        <v>400000</v>
      </c>
      <c r="G49" s="721">
        <v>0</v>
      </c>
      <c r="H49" s="721">
        <v>0</v>
      </c>
      <c r="I49" s="820">
        <v>400000</v>
      </c>
      <c r="J49" s="722">
        <v>0</v>
      </c>
      <c r="K49" s="723" t="s">
        <v>793</v>
      </c>
      <c r="L49" s="727" t="s">
        <v>1224</v>
      </c>
      <c r="N49" s="750"/>
      <c r="O49" s="715"/>
    </row>
    <row r="50" spans="1:16" s="713" customFormat="1" ht="55.2" customHeight="1">
      <c r="A50" s="716">
        <v>32</v>
      </c>
      <c r="B50" s="717" t="s">
        <v>1235</v>
      </c>
      <c r="C50" s="770" t="s">
        <v>1232</v>
      </c>
      <c r="D50" s="755" t="s">
        <v>4150</v>
      </c>
      <c r="E50" s="771" t="s">
        <v>1223</v>
      </c>
      <c r="F50" s="721">
        <f t="shared" si="1"/>
        <v>450000</v>
      </c>
      <c r="G50" s="721">
        <v>0</v>
      </c>
      <c r="H50" s="721">
        <v>0</v>
      </c>
      <c r="I50" s="820">
        <v>450000</v>
      </c>
      <c r="J50" s="722">
        <v>0</v>
      </c>
      <c r="K50" s="723" t="s">
        <v>793</v>
      </c>
      <c r="L50" s="727" t="s">
        <v>4204</v>
      </c>
      <c r="N50" s="750"/>
      <c r="O50" s="715"/>
    </row>
    <row r="51" spans="1:16" s="713" customFormat="1" ht="55.2" customHeight="1">
      <c r="A51" s="716">
        <v>33</v>
      </c>
      <c r="B51" s="717" t="s">
        <v>1235</v>
      </c>
      <c r="C51" s="717" t="s">
        <v>1232</v>
      </c>
      <c r="D51" s="755" t="s">
        <v>4152</v>
      </c>
      <c r="E51" s="771" t="s">
        <v>4205</v>
      </c>
      <c r="F51" s="721">
        <f t="shared" si="1"/>
        <v>600000</v>
      </c>
      <c r="G51" s="721">
        <v>0</v>
      </c>
      <c r="H51" s="721">
        <v>0</v>
      </c>
      <c r="I51" s="820">
        <v>600000</v>
      </c>
      <c r="J51" s="722">
        <v>0</v>
      </c>
      <c r="K51" s="723" t="s">
        <v>793</v>
      </c>
      <c r="L51" s="727" t="s">
        <v>1224</v>
      </c>
      <c r="N51" s="750"/>
      <c r="O51" s="772" t="s">
        <v>793</v>
      </c>
    </row>
    <row r="52" spans="1:16" s="713" customFormat="1" ht="55.2" customHeight="1">
      <c r="A52" s="716">
        <v>34</v>
      </c>
      <c r="B52" s="717" t="s">
        <v>1235</v>
      </c>
      <c r="C52" s="717" t="s">
        <v>1232</v>
      </c>
      <c r="D52" s="755" t="s">
        <v>4154</v>
      </c>
      <c r="E52" s="757" t="s">
        <v>1227</v>
      </c>
      <c r="F52" s="721">
        <f t="shared" si="1"/>
        <v>500000</v>
      </c>
      <c r="G52" s="721">
        <v>0</v>
      </c>
      <c r="H52" s="721">
        <v>0</v>
      </c>
      <c r="I52" s="820">
        <v>500000</v>
      </c>
      <c r="J52" s="722">
        <v>0</v>
      </c>
      <c r="K52" s="723" t="s">
        <v>793</v>
      </c>
      <c r="L52" s="727" t="s">
        <v>1224</v>
      </c>
      <c r="N52" s="750"/>
      <c r="O52" s="772"/>
    </row>
    <row r="53" spans="1:16" s="713" customFormat="1" ht="55.2" customHeight="1">
      <c r="A53" s="716">
        <v>35</v>
      </c>
      <c r="B53" s="717" t="s">
        <v>1235</v>
      </c>
      <c r="C53" s="717" t="s">
        <v>1232</v>
      </c>
      <c r="D53" s="755" t="s">
        <v>4156</v>
      </c>
      <c r="E53" s="757" t="s">
        <v>1225</v>
      </c>
      <c r="F53" s="721">
        <f t="shared" si="1"/>
        <v>1500000</v>
      </c>
      <c r="G53" s="721">
        <v>0</v>
      </c>
      <c r="H53" s="721">
        <v>0</v>
      </c>
      <c r="I53" s="820">
        <v>1500000</v>
      </c>
      <c r="J53" s="722">
        <v>0</v>
      </c>
      <c r="K53" s="723" t="s">
        <v>793</v>
      </c>
      <c r="L53" s="727" t="s">
        <v>1244</v>
      </c>
      <c r="N53" s="750"/>
      <c r="O53" s="772"/>
    </row>
    <row r="54" spans="1:16" s="715" customFormat="1">
      <c r="A54" s="728"/>
      <c r="B54" s="1100" t="s">
        <v>1245</v>
      </c>
      <c r="C54" s="1101"/>
      <c r="D54" s="1101"/>
      <c r="E54" s="1103"/>
      <c r="F54" s="729">
        <f>SUM(F28:F53)</f>
        <v>19854957.399999999</v>
      </c>
      <c r="G54" s="729">
        <f>SUM(G28:G53)</f>
        <v>0</v>
      </c>
      <c r="H54" s="729">
        <f>SUM(H28:H53)</f>
        <v>0</v>
      </c>
      <c r="I54" s="729">
        <f>SUM(I28:I53)</f>
        <v>19854957.399999999</v>
      </c>
      <c r="J54" s="729">
        <f>SUM(J28:J53)</f>
        <v>0</v>
      </c>
      <c r="K54" s="730"/>
      <c r="L54" s="731"/>
      <c r="M54" s="713"/>
      <c r="N54" s="732"/>
      <c r="P54" s="751"/>
    </row>
    <row r="55" spans="1:16" s="715" customFormat="1" ht="13.8" thickBot="1">
      <c r="A55" s="775"/>
      <c r="B55" s="776"/>
      <c r="C55" s="776"/>
      <c r="D55" s="776"/>
      <c r="E55" s="776"/>
      <c r="F55" s="777"/>
      <c r="G55" s="777"/>
      <c r="H55" s="777"/>
      <c r="I55" s="777"/>
      <c r="J55" s="777"/>
      <c r="K55" s="778"/>
      <c r="L55" s="779"/>
      <c r="M55" s="713"/>
      <c r="N55" s="732"/>
      <c r="O55" s="751"/>
    </row>
    <row r="56" spans="1:16" s="713" customFormat="1" ht="17.25" customHeight="1" thickBot="1">
      <c r="A56" s="1115" t="s">
        <v>1246</v>
      </c>
      <c r="B56" s="1116"/>
      <c r="C56" s="1116"/>
      <c r="D56" s="1116"/>
      <c r="E56" s="1116"/>
      <c r="F56" s="1116"/>
      <c r="G56" s="1116"/>
      <c r="H56" s="1116"/>
      <c r="I56" s="1116"/>
      <c r="J56" s="1116"/>
      <c r="K56" s="1116"/>
      <c r="L56" s="1117"/>
      <c r="N56" s="780"/>
      <c r="O56" s="715"/>
    </row>
    <row r="57" spans="1:16" s="713" customFormat="1" ht="70.2" customHeight="1">
      <c r="A57" s="716">
        <v>36</v>
      </c>
      <c r="B57" s="717" t="s">
        <v>1221</v>
      </c>
      <c r="C57" s="746" t="s">
        <v>1247</v>
      </c>
      <c r="D57" s="781" t="s">
        <v>4164</v>
      </c>
      <c r="E57" s="720" t="s">
        <v>1236</v>
      </c>
      <c r="F57" s="721">
        <f t="shared" ref="F57" si="2">G57+H57+I57+J57</f>
        <v>2000000</v>
      </c>
      <c r="G57" s="722">
        <v>0</v>
      </c>
      <c r="H57" s="722">
        <v>0</v>
      </c>
      <c r="I57" s="821">
        <v>2000000</v>
      </c>
      <c r="J57" s="722">
        <v>0</v>
      </c>
      <c r="K57" s="723">
        <v>15442</v>
      </c>
      <c r="L57" s="727" t="s">
        <v>1224</v>
      </c>
      <c r="N57" s="782" t="s">
        <v>793</v>
      </c>
      <c r="O57" s="715"/>
    </row>
    <row r="58" spans="1:16" s="713" customFormat="1">
      <c r="A58" s="728"/>
      <c r="B58" s="1100" t="s">
        <v>1248</v>
      </c>
      <c r="C58" s="1101"/>
      <c r="D58" s="1102"/>
      <c r="E58" s="1103"/>
      <c r="F58" s="729">
        <f>SUM(F57:F57)</f>
        <v>2000000</v>
      </c>
      <c r="G58" s="729">
        <f>SUM(G57:G57)</f>
        <v>0</v>
      </c>
      <c r="H58" s="729">
        <f>SUM(H57:H57)</f>
        <v>0</v>
      </c>
      <c r="I58" s="729">
        <f>SUM(I57:I57)</f>
        <v>2000000</v>
      </c>
      <c r="J58" s="729">
        <f>SUM(J57:J57)</f>
        <v>0</v>
      </c>
      <c r="K58" s="730"/>
      <c r="L58" s="731"/>
      <c r="N58" s="732"/>
      <c r="O58" s="715"/>
    </row>
    <row r="59" spans="1:16" s="713" customFormat="1" ht="12" customHeight="1" thickBot="1">
      <c r="A59" s="783"/>
      <c r="B59" s="784"/>
      <c r="C59" s="784"/>
      <c r="D59" s="784"/>
      <c r="E59" s="784"/>
      <c r="F59" s="785"/>
      <c r="G59" s="785"/>
      <c r="H59" s="785"/>
      <c r="I59" s="785"/>
      <c r="J59" s="785"/>
      <c r="K59" s="786"/>
      <c r="L59" s="787"/>
      <c r="N59" s="780"/>
      <c r="O59" s="715"/>
    </row>
    <row r="60" spans="1:16" s="713" customFormat="1" ht="21.75" customHeight="1" thickBot="1">
      <c r="A60" s="1115" t="s">
        <v>4206</v>
      </c>
      <c r="B60" s="1116"/>
      <c r="C60" s="1116"/>
      <c r="D60" s="1116"/>
      <c r="E60" s="1116"/>
      <c r="F60" s="1116"/>
      <c r="G60" s="1116"/>
      <c r="H60" s="1116"/>
      <c r="I60" s="1116"/>
      <c r="J60" s="1116"/>
      <c r="K60" s="1116"/>
      <c r="L60" s="1117"/>
      <c r="N60" s="732"/>
      <c r="O60" s="715"/>
    </row>
    <row r="61" spans="1:16" s="713" customFormat="1" ht="55.2" customHeight="1">
      <c r="A61" s="716">
        <v>37</v>
      </c>
      <c r="B61" s="717" t="s">
        <v>1221</v>
      </c>
      <c r="C61" s="746" t="s">
        <v>4207</v>
      </c>
      <c r="D61" s="788" t="s">
        <v>4188</v>
      </c>
      <c r="E61" s="789" t="s">
        <v>1225</v>
      </c>
      <c r="F61" s="721">
        <f t="shared" ref="F61" si="3">G61+H61+I61+J61</f>
        <v>3090423.5</v>
      </c>
      <c r="G61" s="722">
        <v>0</v>
      </c>
      <c r="H61" s="722">
        <v>0</v>
      </c>
      <c r="I61" s="820">
        <v>3090423.5</v>
      </c>
      <c r="J61" s="722">
        <v>0</v>
      </c>
      <c r="K61" s="723">
        <v>7215</v>
      </c>
      <c r="L61" s="727" t="s">
        <v>1244</v>
      </c>
      <c r="N61" s="725"/>
      <c r="O61" s="795"/>
    </row>
    <row r="62" spans="1:16" s="713" customFormat="1" ht="12" customHeight="1">
      <c r="A62" s="790"/>
      <c r="B62" s="1101" t="s">
        <v>4208</v>
      </c>
      <c r="C62" s="1101"/>
      <c r="D62" s="1101"/>
      <c r="E62" s="1103"/>
      <c r="F62" s="791">
        <f>SUM(F61:F61)</f>
        <v>3090423.5</v>
      </c>
      <c r="G62" s="791">
        <f>SUM(G61:G61)</f>
        <v>0</v>
      </c>
      <c r="H62" s="791">
        <f>SUM(H61:H61)</f>
        <v>0</v>
      </c>
      <c r="I62" s="791">
        <f>SUM(I61:I61)</f>
        <v>3090423.5</v>
      </c>
      <c r="J62" s="791">
        <f>SUM(J61:J61)</f>
        <v>0</v>
      </c>
      <c r="K62" s="792"/>
      <c r="L62" s="793"/>
      <c r="N62" s="780"/>
      <c r="O62" s="715"/>
    </row>
    <row r="63" spans="1:16" s="713" customFormat="1" ht="12" customHeight="1" thickBot="1">
      <c r="A63" s="783"/>
      <c r="B63" s="784"/>
      <c r="C63" s="784"/>
      <c r="D63" s="784"/>
      <c r="E63" s="784"/>
      <c r="F63" s="785"/>
      <c r="G63" s="785"/>
      <c r="H63" s="785"/>
      <c r="I63" s="785"/>
      <c r="J63" s="785"/>
      <c r="K63" s="786"/>
      <c r="L63" s="787"/>
      <c r="N63" s="780"/>
      <c r="O63" s="715"/>
    </row>
    <row r="64" spans="1:16" s="713" customFormat="1" ht="21.75" customHeight="1" thickBot="1">
      <c r="A64" s="1115" t="s">
        <v>1249</v>
      </c>
      <c r="B64" s="1116"/>
      <c r="C64" s="1116"/>
      <c r="D64" s="1116"/>
      <c r="E64" s="1116"/>
      <c r="F64" s="1116"/>
      <c r="G64" s="1116"/>
      <c r="H64" s="1116"/>
      <c r="I64" s="1116"/>
      <c r="J64" s="1116"/>
      <c r="K64" s="1116"/>
      <c r="L64" s="1117"/>
      <c r="N64" s="732"/>
      <c r="O64" s="715"/>
    </row>
    <row r="65" spans="1:23" s="713" customFormat="1" ht="55.2" customHeight="1">
      <c r="A65" s="716">
        <v>38</v>
      </c>
      <c r="B65" s="717" t="s">
        <v>1235</v>
      </c>
      <c r="C65" s="746" t="s">
        <v>1250</v>
      </c>
      <c r="D65" s="788" t="s">
        <v>1251</v>
      </c>
      <c r="E65" s="789" t="s">
        <v>1225</v>
      </c>
      <c r="F65" s="721">
        <f t="shared" ref="F65" si="4">G65+H65+I65+J65</f>
        <v>678850.13</v>
      </c>
      <c r="G65" s="722">
        <v>0</v>
      </c>
      <c r="H65" s="722">
        <v>0</v>
      </c>
      <c r="I65" s="820">
        <v>678850.13</v>
      </c>
      <c r="J65" s="722">
        <v>0</v>
      </c>
      <c r="K65" s="723">
        <v>7215</v>
      </c>
      <c r="L65" s="727" t="s">
        <v>1244</v>
      </c>
      <c r="N65" s="725"/>
      <c r="O65" s="772" t="s">
        <v>793</v>
      </c>
    </row>
    <row r="66" spans="1:23" s="713" customFormat="1" ht="12" customHeight="1">
      <c r="A66" s="790"/>
      <c r="B66" s="1101" t="s">
        <v>4209</v>
      </c>
      <c r="C66" s="1101"/>
      <c r="D66" s="1101"/>
      <c r="E66" s="1103"/>
      <c r="F66" s="791">
        <f>SUM(F65:F65)</f>
        <v>678850.13</v>
      </c>
      <c r="G66" s="791">
        <f>SUM(G65:G65)</f>
        <v>0</v>
      </c>
      <c r="H66" s="791">
        <f>SUM(H65:H65)</f>
        <v>0</v>
      </c>
      <c r="I66" s="791">
        <f>SUM(I65:I65)</f>
        <v>678850.13</v>
      </c>
      <c r="J66" s="791">
        <f>SUM(J65:J65)</f>
        <v>0</v>
      </c>
      <c r="K66" s="792"/>
      <c r="L66" s="793"/>
      <c r="N66" s="780"/>
      <c r="O66" s="715"/>
    </row>
    <row r="67" spans="1:23" s="713" customFormat="1" ht="12" customHeight="1" thickBot="1">
      <c r="A67" s="783"/>
      <c r="B67" s="784"/>
      <c r="C67" s="784"/>
      <c r="D67" s="784"/>
      <c r="E67" s="784"/>
      <c r="F67" s="785"/>
      <c r="G67" s="785"/>
      <c r="H67" s="785"/>
      <c r="I67" s="785"/>
      <c r="J67" s="785"/>
      <c r="K67" s="786"/>
      <c r="L67" s="787"/>
      <c r="N67" s="780"/>
      <c r="O67" s="715"/>
    </row>
    <row r="68" spans="1:23" s="713" customFormat="1" ht="19.5" customHeight="1" thickBot="1">
      <c r="A68" s="1115" t="s">
        <v>1252</v>
      </c>
      <c r="B68" s="1116"/>
      <c r="C68" s="1116"/>
      <c r="D68" s="1116"/>
      <c r="E68" s="1116"/>
      <c r="F68" s="1116"/>
      <c r="G68" s="1116"/>
      <c r="H68" s="1116"/>
      <c r="I68" s="1116"/>
      <c r="J68" s="1116"/>
      <c r="K68" s="1116"/>
      <c r="L68" s="1117"/>
      <c r="N68" s="794"/>
      <c r="O68" s="795"/>
    </row>
    <row r="69" spans="1:23" s="713" customFormat="1" ht="49.2" customHeight="1">
      <c r="A69" s="796">
        <v>39</v>
      </c>
      <c r="B69" s="717" t="s">
        <v>1235</v>
      </c>
      <c r="C69" s="717" t="s">
        <v>1253</v>
      </c>
      <c r="D69" s="726" t="s">
        <v>1254</v>
      </c>
      <c r="E69" s="726" t="s">
        <v>1255</v>
      </c>
      <c r="F69" s="721">
        <f t="shared" ref="F69" si="5">G69+H69+I69+J69</f>
        <v>1018275.19</v>
      </c>
      <c r="G69" s="797">
        <v>0</v>
      </c>
      <c r="H69" s="798">
        <v>0</v>
      </c>
      <c r="I69" s="798">
        <v>1018275.19</v>
      </c>
      <c r="J69" s="798">
        <v>0</v>
      </c>
      <c r="K69" s="723">
        <v>7215</v>
      </c>
      <c r="L69" s="727" t="s">
        <v>1224</v>
      </c>
      <c r="N69" s="780"/>
      <c r="O69" s="772"/>
      <c r="P69" s="799"/>
      <c r="Q69" s="799"/>
    </row>
    <row r="70" spans="1:23" s="713" customFormat="1" ht="13.8" thickBot="1">
      <c r="A70" s="800"/>
      <c r="B70" s="1118" t="s">
        <v>1256</v>
      </c>
      <c r="C70" s="1118"/>
      <c r="D70" s="1118"/>
      <c r="E70" s="1118"/>
      <c r="F70" s="801">
        <f t="shared" ref="F70:H70" si="6">SUM(F69:F69)</f>
        <v>1018275.19</v>
      </c>
      <c r="G70" s="801">
        <f t="shared" si="6"/>
        <v>0</v>
      </c>
      <c r="H70" s="801">
        <f t="shared" si="6"/>
        <v>0</v>
      </c>
      <c r="I70" s="801">
        <f>SUM(I69:I69)</f>
        <v>1018275.19</v>
      </c>
      <c r="J70" s="801">
        <f>J69</f>
        <v>0</v>
      </c>
      <c r="K70" s="802"/>
      <c r="L70" s="803"/>
      <c r="N70" s="794"/>
      <c r="O70" s="804"/>
    </row>
    <row r="71" spans="1:23" s="713" customFormat="1" ht="6" customHeight="1">
      <c r="A71" s="783"/>
      <c r="B71" s="784"/>
      <c r="C71" s="784"/>
      <c r="D71" s="784"/>
      <c r="E71" s="784"/>
      <c r="F71" s="805"/>
      <c r="G71" s="805"/>
      <c r="H71" s="805"/>
      <c r="I71" s="805"/>
      <c r="J71" s="805"/>
      <c r="K71" s="786"/>
      <c r="L71" s="786"/>
      <c r="N71" s="780"/>
      <c r="O71" s="715"/>
    </row>
    <row r="72" spans="1:23" s="810" customFormat="1" ht="13.8" thickBot="1">
      <c r="A72" s="806"/>
      <c r="B72" s="784"/>
      <c r="C72" s="784"/>
      <c r="D72" s="784"/>
      <c r="E72" s="784"/>
      <c r="F72" s="805"/>
      <c r="G72" s="807"/>
      <c r="H72" s="807"/>
      <c r="I72" s="807"/>
      <c r="J72" s="807"/>
      <c r="K72" s="786"/>
      <c r="L72" s="786"/>
      <c r="M72" s="713"/>
      <c r="N72" s="780"/>
      <c r="O72" s="808"/>
      <c r="P72" s="713"/>
      <c r="Q72" s="809"/>
      <c r="R72" s="713"/>
      <c r="S72" s="713"/>
      <c r="T72" s="713"/>
      <c r="U72" s="713"/>
      <c r="V72" s="713"/>
      <c r="W72" s="713"/>
    </row>
    <row r="73" spans="1:23" s="810" customFormat="1" ht="13.8" thickBot="1">
      <c r="A73" s="811"/>
      <c r="B73" s="812"/>
      <c r="C73" s="812"/>
      <c r="D73" s="813"/>
      <c r="E73" s="814" t="s">
        <v>1214</v>
      </c>
      <c r="F73" s="815">
        <f>F70+F66+F62+F58+F54+F25+F15</f>
        <v>33942506.219999999</v>
      </c>
      <c r="G73" s="815">
        <f>G70+G66+G62+G58+G54+G25+G15</f>
        <v>0</v>
      </c>
      <c r="H73" s="815">
        <f>H70+H66+H62+H58+H54+H25+H15</f>
        <v>0</v>
      </c>
      <c r="I73" s="815">
        <f>I70+I66+I62+I58+I54+I25+I15</f>
        <v>33942506.219999999</v>
      </c>
      <c r="J73" s="815">
        <f>J70+J66+J62+J58+J54+J25+J15</f>
        <v>0</v>
      </c>
      <c r="K73" s="816"/>
      <c r="L73" s="817"/>
      <c r="M73" s="713"/>
      <c r="N73" s="818"/>
      <c r="O73" s="795"/>
      <c r="P73" s="819"/>
      <c r="Q73" s="713"/>
      <c r="R73" s="713"/>
      <c r="S73" s="713"/>
      <c r="T73" s="713"/>
      <c r="U73" s="713"/>
      <c r="V73" s="713"/>
      <c r="W73" s="713"/>
    </row>
    <row r="74" spans="1:23" s="181" customFormat="1" ht="15.6">
      <c r="A74" s="176"/>
      <c r="B74" s="94"/>
      <c r="C74" s="94"/>
      <c r="D74" s="176"/>
      <c r="E74" s="94"/>
      <c r="F74" s="176"/>
      <c r="G74" s="176"/>
      <c r="H74" s="177"/>
      <c r="I74" s="178"/>
      <c r="J74" s="176"/>
      <c r="K74" s="176"/>
      <c r="L74" s="94"/>
      <c r="M74" s="176"/>
      <c r="N74" s="179"/>
      <c r="O74" s="180"/>
      <c r="P74" s="176"/>
      <c r="Q74" s="176"/>
      <c r="R74" s="176"/>
      <c r="S74" s="176"/>
      <c r="T74" s="176"/>
      <c r="U74" s="176"/>
      <c r="V74" s="176"/>
      <c r="W74" s="176"/>
    </row>
    <row r="75" spans="1:23" s="181" customFormat="1" ht="15.6">
      <c r="A75" s="182"/>
      <c r="B75" s="94"/>
      <c r="C75" s="94"/>
      <c r="D75" s="176"/>
      <c r="E75" s="94"/>
      <c r="F75" s="183"/>
      <c r="G75" s="176"/>
      <c r="H75" s="176"/>
      <c r="I75" s="184"/>
      <c r="J75" s="185"/>
      <c r="K75" s="186"/>
      <c r="L75" s="187"/>
      <c r="M75" s="176"/>
      <c r="N75" s="179"/>
      <c r="O75" s="180"/>
      <c r="P75" s="176"/>
      <c r="Q75" s="176"/>
      <c r="R75" s="176"/>
      <c r="S75" s="176"/>
      <c r="T75" s="176"/>
      <c r="U75" s="176"/>
      <c r="V75" s="176"/>
      <c r="W75" s="176"/>
    </row>
    <row r="76" spans="1:23" s="181" customFormat="1" ht="15">
      <c r="A76" s="176"/>
      <c r="B76" s="94"/>
      <c r="C76" s="94"/>
      <c r="D76" s="176"/>
      <c r="E76" s="94"/>
      <c r="F76" s="176"/>
      <c r="G76" s="176"/>
      <c r="H76" s="176"/>
      <c r="I76" s="188"/>
      <c r="J76" s="176"/>
      <c r="K76" s="186"/>
      <c r="L76" s="187"/>
      <c r="M76" s="176"/>
      <c r="N76" s="179"/>
      <c r="O76" s="189" t="s">
        <v>793</v>
      </c>
      <c r="P76" s="176"/>
      <c r="Q76" s="190" t="s">
        <v>793</v>
      </c>
      <c r="R76" s="176"/>
      <c r="S76" s="176"/>
      <c r="T76" s="176"/>
      <c r="U76" s="176"/>
      <c r="V76" s="176"/>
      <c r="W76" s="176"/>
    </row>
    <row r="77" spans="1:23" s="181" customFormat="1" ht="15.6">
      <c r="A77" s="176"/>
      <c r="B77" s="94"/>
      <c r="C77" s="94"/>
      <c r="D77" s="176"/>
      <c r="E77" s="94"/>
      <c r="F77" s="182"/>
      <c r="G77" s="176"/>
      <c r="H77" s="176"/>
      <c r="I77" s="191"/>
      <c r="J77" s="176"/>
      <c r="K77" s="176"/>
      <c r="L77" s="94"/>
      <c r="M77" s="176"/>
      <c r="N77" s="179"/>
      <c r="O77" s="180">
        <v>33942506.219999999</v>
      </c>
      <c r="P77" s="176"/>
      <c r="Q77" s="176"/>
      <c r="R77" s="176"/>
      <c r="S77" s="176"/>
      <c r="T77" s="176"/>
      <c r="U77" s="176"/>
      <c r="V77" s="176"/>
      <c r="W77" s="176"/>
    </row>
    <row r="78" spans="1:23" s="181" customFormat="1" ht="15.6">
      <c r="A78" s="182"/>
      <c r="B78" s="94"/>
      <c r="C78" s="94"/>
      <c r="D78" s="176"/>
      <c r="E78" s="94"/>
      <c r="F78" s="183"/>
      <c r="G78" s="176"/>
      <c r="H78" s="176"/>
      <c r="I78" s="188"/>
      <c r="J78" s="176"/>
      <c r="K78" s="176"/>
      <c r="L78" s="94"/>
      <c r="M78" s="176"/>
      <c r="N78" s="179"/>
      <c r="O78" s="192"/>
      <c r="P78" s="176"/>
      <c r="Q78" s="176"/>
      <c r="R78" s="176"/>
      <c r="S78" s="176"/>
      <c r="T78" s="176"/>
      <c r="U78" s="176"/>
      <c r="V78" s="176"/>
      <c r="W78" s="176"/>
    </row>
    <row r="79" spans="1:23" s="181" customFormat="1" ht="15">
      <c r="A79" s="176"/>
      <c r="B79" s="94"/>
      <c r="C79" s="94"/>
      <c r="D79" s="176"/>
      <c r="E79" s="94"/>
      <c r="F79" s="176"/>
      <c r="G79" s="176"/>
      <c r="H79" s="176"/>
      <c r="I79" s="188"/>
      <c r="J79" s="176"/>
      <c r="K79" s="176"/>
      <c r="L79" s="94"/>
      <c r="M79" s="176"/>
      <c r="N79" s="179"/>
      <c r="O79" s="180"/>
      <c r="P79" s="176"/>
      <c r="Q79" s="176"/>
      <c r="R79" s="176"/>
      <c r="S79" s="176"/>
      <c r="T79" s="176"/>
      <c r="U79" s="176"/>
      <c r="V79" s="176"/>
      <c r="W79" s="176"/>
    </row>
    <row r="80" spans="1:23" s="181" customFormat="1" ht="15">
      <c r="A80" s="176"/>
      <c r="B80" s="94"/>
      <c r="C80" s="94"/>
      <c r="D80" s="176"/>
      <c r="E80" s="193"/>
      <c r="F80" s="176"/>
      <c r="G80" s="176"/>
      <c r="H80" s="176"/>
      <c r="I80" s="188"/>
      <c r="J80" s="176"/>
      <c r="K80" s="176"/>
      <c r="L80" s="94"/>
      <c r="M80" s="176"/>
      <c r="N80" s="194"/>
      <c r="O80" s="180">
        <f>O77*2%</f>
        <v>678850.12439999997</v>
      </c>
      <c r="P80" s="176"/>
      <c r="Q80" s="176"/>
      <c r="R80" s="176"/>
      <c r="S80" s="176"/>
      <c r="T80" s="176"/>
      <c r="U80" s="176"/>
      <c r="V80" s="176"/>
      <c r="W80" s="176"/>
    </row>
    <row r="81" spans="1:23" s="181" customFormat="1" ht="15.6">
      <c r="A81" s="195"/>
      <c r="B81" s="94"/>
      <c r="C81" s="94"/>
      <c r="D81" s="176"/>
      <c r="E81" s="94"/>
      <c r="F81" s="176"/>
      <c r="G81" s="176"/>
      <c r="H81" s="176"/>
      <c r="I81" s="188"/>
      <c r="J81" s="176"/>
      <c r="K81" s="176"/>
      <c r="L81" s="94"/>
      <c r="M81" s="176"/>
      <c r="N81" s="179"/>
      <c r="O81" s="192"/>
      <c r="P81" s="176"/>
      <c r="Q81" s="176"/>
      <c r="R81" s="176"/>
      <c r="S81" s="176"/>
      <c r="T81" s="176"/>
      <c r="U81" s="176"/>
      <c r="V81" s="176"/>
      <c r="W81" s="176"/>
    </row>
    <row r="82" spans="1:23" s="181" customFormat="1" ht="15.6">
      <c r="A82" s="196"/>
      <c r="B82" s="94"/>
      <c r="C82" s="94"/>
      <c r="D82" s="176"/>
      <c r="E82" s="94"/>
      <c r="F82" s="176"/>
      <c r="G82" s="176"/>
      <c r="H82" s="176"/>
      <c r="I82" s="197"/>
      <c r="J82" s="176"/>
      <c r="K82" s="176"/>
      <c r="L82" s="94"/>
      <c r="M82" s="176"/>
      <c r="N82" s="179"/>
      <c r="O82" s="180">
        <f>O77*3%</f>
        <v>1018275.1865999999</v>
      </c>
      <c r="P82" s="176"/>
      <c r="Q82" s="176"/>
      <c r="R82" s="176"/>
      <c r="S82" s="176"/>
      <c r="T82" s="176"/>
      <c r="U82" s="176"/>
      <c r="V82" s="176"/>
      <c r="W82" s="176"/>
    </row>
    <row r="83" spans="1:23" s="181" customFormat="1" ht="15.6">
      <c r="A83" s="196"/>
      <c r="B83" s="94"/>
      <c r="C83" s="94"/>
      <c r="D83" s="176"/>
      <c r="E83" s="94"/>
      <c r="F83" s="176"/>
      <c r="G83" s="176"/>
      <c r="H83" s="176"/>
      <c r="I83" s="188"/>
      <c r="J83" s="176"/>
      <c r="K83" s="176"/>
      <c r="L83" s="94"/>
      <c r="M83" s="176"/>
      <c r="N83" s="179"/>
      <c r="O83" s="192"/>
      <c r="P83" s="176"/>
      <c r="Q83" s="176"/>
      <c r="R83" s="176"/>
      <c r="S83" s="176"/>
      <c r="T83" s="176"/>
      <c r="U83" s="176"/>
      <c r="V83" s="176"/>
      <c r="W83" s="176"/>
    </row>
    <row r="84" spans="1:23" s="181" customFormat="1" ht="12.75" customHeight="1">
      <c r="A84" s="198"/>
      <c r="B84" s="199"/>
      <c r="C84" s="199"/>
      <c r="D84" s="198"/>
      <c r="E84" s="199"/>
      <c r="F84" s="198"/>
      <c r="G84" s="198"/>
      <c r="H84" s="198"/>
      <c r="I84" s="200"/>
      <c r="J84" s="198"/>
      <c r="K84" s="198"/>
      <c r="L84" s="94"/>
      <c r="M84" s="176"/>
      <c r="N84" s="179"/>
      <c r="O84" s="192"/>
      <c r="P84" s="176"/>
      <c r="Q84" s="176"/>
      <c r="R84" s="176"/>
      <c r="S84" s="176"/>
      <c r="T84" s="176"/>
      <c r="U84" s="176"/>
      <c r="V84" s="176"/>
      <c r="W84" s="176"/>
    </row>
    <row r="85" spans="1:23" s="181" customFormat="1" ht="15.6">
      <c r="A85" s="1119"/>
      <c r="B85" s="1119"/>
      <c r="C85" s="1119"/>
      <c r="D85" s="1119"/>
      <c r="E85" s="1119"/>
      <c r="F85" s="1119"/>
      <c r="G85" s="1119"/>
      <c r="H85" s="1119"/>
      <c r="I85" s="1119"/>
      <c r="J85" s="1119"/>
      <c r="K85" s="1119"/>
      <c r="L85" s="1119"/>
      <c r="M85" s="176"/>
      <c r="N85" s="179"/>
      <c r="O85" s="192"/>
      <c r="P85" s="176"/>
      <c r="Q85" s="176"/>
      <c r="R85" s="176"/>
      <c r="S85" s="176"/>
      <c r="T85" s="176"/>
      <c r="U85" s="176"/>
      <c r="V85" s="176"/>
      <c r="W85" s="176"/>
    </row>
  </sheetData>
  <mergeCells count="31">
    <mergeCell ref="A85:L85"/>
    <mergeCell ref="A60:L60"/>
    <mergeCell ref="B62:E62"/>
    <mergeCell ref="A64:L64"/>
    <mergeCell ref="B66:E66"/>
    <mergeCell ref="A68:L68"/>
    <mergeCell ref="B54:E54"/>
    <mergeCell ref="A56:L56"/>
    <mergeCell ref="B58:E58"/>
    <mergeCell ref="A27:L27"/>
    <mergeCell ref="B70:E70"/>
    <mergeCell ref="D1:J1"/>
    <mergeCell ref="D2:J2"/>
    <mergeCell ref="D3:J3"/>
    <mergeCell ref="D4:J4"/>
    <mergeCell ref="D5:J6"/>
    <mergeCell ref="N8:N10"/>
    <mergeCell ref="O8:O10"/>
    <mergeCell ref="F9:F10"/>
    <mergeCell ref="A12:L12"/>
    <mergeCell ref="B25:E25"/>
    <mergeCell ref="A11:L11"/>
    <mergeCell ref="K8:K10"/>
    <mergeCell ref="L8:L10"/>
    <mergeCell ref="A8:A10"/>
    <mergeCell ref="B8:B10"/>
    <mergeCell ref="C8:C10"/>
    <mergeCell ref="D8:D10"/>
    <mergeCell ref="E8:E10"/>
    <mergeCell ref="B15:E15"/>
    <mergeCell ref="A17:L17"/>
  </mergeCells>
  <pageMargins left="0.70866141732283472" right="0.70866141732283472" top="0.74803149606299213" bottom="0.74803149606299213" header="0.31496062992125984" footer="0.31496062992125984"/>
  <pageSetup scale="60" orientation="landscape" horizontalDpi="360" verticalDpi="36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
  <sheetViews>
    <sheetView view="pageBreakPreview" topLeftCell="A91" zoomScale="95" zoomScaleNormal="100" zoomScaleSheetLayoutView="95" workbookViewId="0">
      <selection activeCell="F106" sqref="F106"/>
    </sheetView>
  </sheetViews>
  <sheetFormatPr baseColWidth="10" defaultRowHeight="14.4"/>
  <cols>
    <col min="1" max="1" width="11.6640625" customWidth="1"/>
    <col min="2" max="2" width="52.44140625" customWidth="1"/>
    <col min="3" max="5" width="17.6640625" customWidth="1"/>
    <col min="6" max="6" width="15.44140625" customWidth="1"/>
  </cols>
  <sheetData>
    <row r="1" spans="1:6" ht="21">
      <c r="A1" s="1142" t="s">
        <v>1483</v>
      </c>
      <c r="B1" s="1142"/>
      <c r="C1" s="1142"/>
      <c r="D1" s="1142"/>
      <c r="E1" s="1142"/>
      <c r="F1" s="1142"/>
    </row>
    <row r="2" spans="1:6" ht="15.6">
      <c r="A2" s="612"/>
      <c r="B2" s="613"/>
      <c r="C2" s="614"/>
      <c r="D2" s="613"/>
      <c r="E2" s="613"/>
      <c r="F2" s="615"/>
    </row>
    <row r="3" spans="1:6" ht="15.6">
      <c r="A3" s="1139" t="s">
        <v>1484</v>
      </c>
      <c r="B3" s="1139"/>
      <c r="C3" s="1139"/>
      <c r="D3" s="1139"/>
      <c r="E3" s="1139"/>
      <c r="F3" s="1139"/>
    </row>
    <row r="4" spans="1:6">
      <c r="A4" s="616"/>
      <c r="B4" s="616"/>
      <c r="C4" s="616"/>
      <c r="D4" s="616"/>
      <c r="E4" s="616"/>
      <c r="F4" s="616"/>
    </row>
    <row r="5" spans="1:6">
      <c r="A5" s="617"/>
      <c r="B5" s="618"/>
      <c r="C5" s="618"/>
      <c r="D5" s="618"/>
      <c r="E5" s="618"/>
      <c r="F5" s="618"/>
    </row>
    <row r="6" spans="1:6">
      <c r="A6" s="1143" t="s">
        <v>1485</v>
      </c>
      <c r="B6" s="1143"/>
      <c r="C6" s="1143"/>
      <c r="D6" s="1143"/>
      <c r="E6" s="1143"/>
      <c r="F6" s="1143"/>
    </row>
    <row r="7" spans="1:6" ht="15" thickBot="1">
      <c r="A7" s="618"/>
      <c r="B7" s="618"/>
      <c r="C7" s="618"/>
      <c r="D7" s="618"/>
      <c r="E7" s="618"/>
      <c r="F7" s="618"/>
    </row>
    <row r="8" spans="1:6" ht="24.75" customHeight="1">
      <c r="A8" s="1124" t="s">
        <v>7</v>
      </c>
      <c r="B8" s="1148" t="s">
        <v>1475</v>
      </c>
      <c r="C8" s="1151" t="s">
        <v>1490</v>
      </c>
      <c r="D8" s="1151" t="s">
        <v>1488</v>
      </c>
      <c r="E8" s="1154" t="s">
        <v>1474</v>
      </c>
      <c r="F8" s="1155"/>
    </row>
    <row r="9" spans="1:6">
      <c r="A9" s="1125"/>
      <c r="B9" s="1149"/>
      <c r="C9" s="1152"/>
      <c r="D9" s="1152"/>
      <c r="E9" s="1156"/>
      <c r="F9" s="1157"/>
    </row>
    <row r="10" spans="1:6" ht="15" thickBot="1">
      <c r="A10" s="1126"/>
      <c r="B10" s="1150"/>
      <c r="C10" s="1153"/>
      <c r="D10" s="1153"/>
      <c r="E10" s="670" t="s">
        <v>1476</v>
      </c>
      <c r="F10" s="671" t="s">
        <v>1477</v>
      </c>
    </row>
    <row r="11" spans="1:6">
      <c r="A11" s="619"/>
      <c r="B11" s="620"/>
      <c r="C11" s="620"/>
      <c r="D11" s="620"/>
      <c r="E11" s="620"/>
      <c r="F11" s="621"/>
    </row>
    <row r="12" spans="1:6">
      <c r="A12" s="622"/>
      <c r="B12" s="623"/>
      <c r="C12" s="623"/>
      <c r="D12" s="623"/>
      <c r="E12" s="623"/>
      <c r="F12" s="624"/>
    </row>
    <row r="13" spans="1:6" ht="17.399999999999999">
      <c r="A13" s="622"/>
      <c r="B13" s="665" t="s">
        <v>1478</v>
      </c>
      <c r="C13" s="662">
        <f>SUM(C16:C33)</f>
        <v>62685927.999999993</v>
      </c>
      <c r="D13" s="662">
        <f>SUM(D16:D33)</f>
        <v>75632410.189999998</v>
      </c>
      <c r="E13" s="856">
        <f>D13-C13</f>
        <v>12946482.190000005</v>
      </c>
      <c r="F13" s="858">
        <f>E13/C13*100</f>
        <v>20.652932170039833</v>
      </c>
    </row>
    <row r="14" spans="1:6">
      <c r="A14" s="622"/>
      <c r="B14" s="617"/>
      <c r="C14" s="623"/>
      <c r="D14" s="623"/>
      <c r="E14" s="857"/>
      <c r="F14" s="855"/>
    </row>
    <row r="15" spans="1:6">
      <c r="A15" s="622"/>
      <c r="B15" s="623"/>
      <c r="C15" s="623"/>
      <c r="D15" s="623"/>
      <c r="E15" s="857"/>
      <c r="F15" s="855"/>
    </row>
    <row r="16" spans="1:6">
      <c r="A16" s="627">
        <v>1.1000000000000001</v>
      </c>
      <c r="B16" s="623" t="s">
        <v>799</v>
      </c>
      <c r="C16" s="628">
        <f>[5]ASIGNACIONES!$D$8</f>
        <v>23519167.059999991</v>
      </c>
      <c r="D16" s="629">
        <v>20851995.530000001</v>
      </c>
      <c r="E16" s="630">
        <f>D16-C16</f>
        <v>-2667171.52999999</v>
      </c>
      <c r="F16" s="855">
        <f>E16/C16*100</f>
        <v>-11.340416619328996</v>
      </c>
    </row>
    <row r="17" spans="1:6">
      <c r="A17" s="627"/>
      <c r="B17" s="623"/>
      <c r="C17" s="631"/>
      <c r="D17" s="629"/>
      <c r="E17" s="630"/>
      <c r="F17" s="855"/>
    </row>
    <row r="18" spans="1:6">
      <c r="A18" s="627">
        <v>1.2</v>
      </c>
      <c r="B18" s="623" t="s">
        <v>800</v>
      </c>
      <c r="C18" s="632">
        <f>[5]ASIGNACIONES!$D$9</f>
        <v>4904074.2699999996</v>
      </c>
      <c r="D18" s="629">
        <v>7809919.5700000003</v>
      </c>
      <c r="E18" s="630">
        <f>D18-C18</f>
        <v>2905845.3000000007</v>
      </c>
      <c r="F18" s="855">
        <f>E18/C18*100</f>
        <v>59.253696824620093</v>
      </c>
    </row>
    <row r="19" spans="1:6">
      <c r="A19" s="627"/>
      <c r="B19" s="623"/>
      <c r="C19" s="631"/>
      <c r="D19" s="629"/>
      <c r="E19" s="630"/>
      <c r="F19" s="855"/>
    </row>
    <row r="20" spans="1:6">
      <c r="A20" s="627">
        <v>1.3</v>
      </c>
      <c r="B20" s="623" t="s">
        <v>801</v>
      </c>
      <c r="C20" s="632">
        <f>[5]ASIGNACIONES!$D$10</f>
        <v>7524782.0700000003</v>
      </c>
      <c r="D20" s="629">
        <v>12002792.68</v>
      </c>
      <c r="E20" s="630">
        <f>D20-C20</f>
        <v>4478010.6099999994</v>
      </c>
      <c r="F20" s="855">
        <f>E20/C20*100</f>
        <v>59.51017010649452</v>
      </c>
    </row>
    <row r="21" spans="1:6">
      <c r="A21" s="627"/>
      <c r="B21" s="623"/>
      <c r="C21" s="631"/>
      <c r="D21" s="629"/>
      <c r="E21" s="630"/>
      <c r="F21" s="855"/>
    </row>
    <row r="22" spans="1:6">
      <c r="A22" s="627">
        <v>1.4</v>
      </c>
      <c r="B22" s="623" t="s">
        <v>1479</v>
      </c>
      <c r="C22" s="632">
        <f>[5]ASIGNACIONES!$D$11</f>
        <v>440000</v>
      </c>
      <c r="D22" s="629">
        <v>1887815.96</v>
      </c>
      <c r="E22" s="630">
        <f>D22-C22</f>
        <v>1447815.96</v>
      </c>
      <c r="F22" s="855">
        <f>E22/C22*100</f>
        <v>329.04908181818178</v>
      </c>
    </row>
    <row r="23" spans="1:6">
      <c r="A23" s="627"/>
      <c r="B23" s="623"/>
      <c r="C23" s="631"/>
      <c r="D23" s="629"/>
      <c r="E23" s="630"/>
      <c r="F23" s="855"/>
    </row>
    <row r="24" spans="1:6">
      <c r="A24" s="627">
        <v>2.5</v>
      </c>
      <c r="B24" s="623" t="s">
        <v>803</v>
      </c>
      <c r="C24" s="632">
        <f>[5]ASIGNACIONES!$E$12</f>
        <v>440000</v>
      </c>
      <c r="D24" s="629">
        <v>285194.45</v>
      </c>
      <c r="E24" s="630">
        <f>D24-C24</f>
        <v>-154805.54999999999</v>
      </c>
      <c r="F24" s="855">
        <f>E24/C24*100</f>
        <v>-35.183079545454547</v>
      </c>
    </row>
    <row r="25" spans="1:6">
      <c r="A25" s="627"/>
      <c r="B25" s="623"/>
      <c r="C25" s="631"/>
      <c r="D25" s="629"/>
      <c r="E25" s="630"/>
      <c r="F25" s="855"/>
    </row>
    <row r="26" spans="1:6">
      <c r="A26" s="627">
        <v>2.6</v>
      </c>
      <c r="B26" s="623" t="s">
        <v>804</v>
      </c>
      <c r="C26" s="632">
        <f>[5]ASIGNACIONES!$E$13</f>
        <v>25857904.600000001</v>
      </c>
      <c r="D26" s="629">
        <v>32794692</v>
      </c>
      <c r="E26" s="630">
        <f>D26-C26</f>
        <v>6936787.3999999985</v>
      </c>
      <c r="F26" s="855">
        <f>E26/C26*100</f>
        <v>26.826564283944332</v>
      </c>
    </row>
    <row r="27" spans="1:6">
      <c r="A27" s="633"/>
      <c r="B27" s="623"/>
      <c r="C27" s="631"/>
      <c r="D27" s="629"/>
      <c r="E27" s="630"/>
      <c r="F27" s="855"/>
    </row>
    <row r="28" spans="1:6">
      <c r="A28" s="627">
        <v>2.7</v>
      </c>
      <c r="B28" s="623" t="s">
        <v>1480</v>
      </c>
      <c r="C28" s="632">
        <v>0</v>
      </c>
      <c r="D28" s="629">
        <v>0</v>
      </c>
      <c r="E28" s="630">
        <f>D28-C28</f>
        <v>0</v>
      </c>
      <c r="F28" s="855">
        <v>0</v>
      </c>
    </row>
    <row r="29" spans="1:6">
      <c r="A29" s="627"/>
      <c r="B29" s="623"/>
      <c r="C29" s="631"/>
      <c r="D29" s="629"/>
      <c r="E29" s="630"/>
      <c r="F29" s="855"/>
    </row>
    <row r="30" spans="1:6">
      <c r="A30" s="627">
        <v>2.8</v>
      </c>
      <c r="B30" s="623" t="s">
        <v>1481</v>
      </c>
      <c r="C30" s="632">
        <v>0</v>
      </c>
      <c r="D30" s="629">
        <v>0</v>
      </c>
      <c r="E30" s="630">
        <f>D30-C30</f>
        <v>0</v>
      </c>
      <c r="F30" s="855">
        <v>0</v>
      </c>
    </row>
    <row r="31" spans="1:6">
      <c r="A31" s="627"/>
      <c r="B31" s="623"/>
      <c r="C31" s="631"/>
      <c r="D31" s="629"/>
      <c r="E31" s="630"/>
      <c r="F31" s="855"/>
    </row>
    <row r="32" spans="1:6">
      <c r="A32" s="627" t="s">
        <v>1482</v>
      </c>
      <c r="B32" s="623" t="s">
        <v>797</v>
      </c>
      <c r="C32" s="632">
        <f>[5]ASIGNACIONES!$F$14</f>
        <v>0</v>
      </c>
      <c r="D32" s="629">
        <v>0</v>
      </c>
      <c r="E32" s="630">
        <f>D32-C32</f>
        <v>0</v>
      </c>
      <c r="F32" s="855">
        <v>0</v>
      </c>
    </row>
    <row r="33" spans="1:6">
      <c r="A33" s="627"/>
      <c r="B33" s="623"/>
      <c r="C33" s="629"/>
      <c r="D33" s="629"/>
      <c r="E33" s="630"/>
      <c r="F33" s="626"/>
    </row>
    <row r="34" spans="1:6" ht="15" thickBot="1">
      <c r="A34" s="634"/>
      <c r="B34" s="635"/>
      <c r="C34" s="635"/>
      <c r="D34" s="635"/>
      <c r="E34" s="635"/>
      <c r="F34" s="636"/>
    </row>
    <row r="35" spans="1:6">
      <c r="A35" s="623"/>
      <c r="B35" s="623"/>
      <c r="C35" s="623"/>
      <c r="D35" s="623"/>
      <c r="E35" s="623"/>
      <c r="F35" s="623"/>
    </row>
    <row r="36" spans="1:6" ht="15.6">
      <c r="A36" s="637"/>
      <c r="B36" s="637"/>
      <c r="C36" s="637"/>
      <c r="D36" s="637"/>
      <c r="E36" s="637"/>
      <c r="F36" s="638"/>
    </row>
    <row r="37" spans="1:6" ht="15.6">
      <c r="A37" s="637"/>
      <c r="B37" s="637"/>
      <c r="C37" s="637"/>
      <c r="D37" s="637"/>
      <c r="E37" s="637"/>
      <c r="F37" s="638"/>
    </row>
    <row r="38" spans="1:6" ht="21">
      <c r="A38" s="1142" t="s">
        <v>1483</v>
      </c>
      <c r="B38" s="1142"/>
      <c r="C38" s="1142"/>
      <c r="D38" s="1142"/>
      <c r="E38" s="1142"/>
      <c r="F38" s="1142"/>
    </row>
    <row r="39" spans="1:6" ht="15.6">
      <c r="A39" s="612"/>
      <c r="B39" s="613"/>
      <c r="C39" s="614"/>
      <c r="D39" s="613"/>
      <c r="E39" s="613"/>
      <c r="F39" s="615"/>
    </row>
    <row r="40" spans="1:6" ht="15.6">
      <c r="A40" s="1139" t="s">
        <v>1484</v>
      </c>
      <c r="B40" s="1139"/>
      <c r="C40" s="1139"/>
      <c r="D40" s="1139"/>
      <c r="E40" s="1139"/>
      <c r="F40" s="1139"/>
    </row>
    <row r="41" spans="1:6">
      <c r="A41" s="637"/>
      <c r="B41" s="637"/>
      <c r="C41" s="637"/>
      <c r="D41" s="637"/>
      <c r="E41" s="637"/>
      <c r="F41" s="637"/>
    </row>
    <row r="42" spans="1:6" ht="15.6">
      <c r="A42" s="639"/>
      <c r="B42" s="640"/>
      <c r="C42" s="640"/>
      <c r="D42" s="640"/>
      <c r="E42" s="640"/>
      <c r="F42" s="638"/>
    </row>
    <row r="43" spans="1:6">
      <c r="A43" s="1140" t="s">
        <v>1486</v>
      </c>
      <c r="B43" s="1140"/>
      <c r="C43" s="1140"/>
      <c r="D43" s="1140"/>
      <c r="E43" s="1140"/>
      <c r="F43" s="1140"/>
    </row>
    <row r="44" spans="1:6" ht="15" thickBot="1">
      <c r="A44" s="641"/>
      <c r="B44" s="640"/>
      <c r="C44" s="640"/>
      <c r="D44" s="640"/>
      <c r="E44" s="640"/>
      <c r="F44" s="640"/>
    </row>
    <row r="45" spans="1:6">
      <c r="A45" s="1124" t="s">
        <v>7</v>
      </c>
      <c r="B45" s="1127" t="s">
        <v>1475</v>
      </c>
      <c r="C45" s="1130" t="s">
        <v>1488</v>
      </c>
      <c r="D45" s="1130" t="s">
        <v>1489</v>
      </c>
      <c r="E45" s="1144" t="s">
        <v>1474</v>
      </c>
      <c r="F45" s="1145"/>
    </row>
    <row r="46" spans="1:6">
      <c r="A46" s="1125"/>
      <c r="B46" s="1128"/>
      <c r="C46" s="1131"/>
      <c r="D46" s="1131"/>
      <c r="E46" s="1146"/>
      <c r="F46" s="1147"/>
    </row>
    <row r="47" spans="1:6" ht="15" thickBot="1">
      <c r="A47" s="1126"/>
      <c r="B47" s="1129"/>
      <c r="C47" s="1132"/>
      <c r="D47" s="1132"/>
      <c r="E47" s="668" t="s">
        <v>1476</v>
      </c>
      <c r="F47" s="669" t="s">
        <v>1477</v>
      </c>
    </row>
    <row r="48" spans="1:6">
      <c r="A48" s="642"/>
      <c r="B48" s="643"/>
      <c r="C48" s="643"/>
      <c r="D48" s="643"/>
      <c r="E48" s="643"/>
      <c r="F48" s="644"/>
    </row>
    <row r="49" spans="1:6">
      <c r="A49" s="645"/>
      <c r="B49" s="646"/>
      <c r="C49" s="646"/>
      <c r="D49" s="646"/>
      <c r="E49" s="646"/>
      <c r="F49" s="647"/>
    </row>
    <row r="50" spans="1:6">
      <c r="A50" s="645"/>
      <c r="B50" s="663" t="s">
        <v>1478</v>
      </c>
      <c r="C50" s="664">
        <f>SUM(C53:C70)</f>
        <v>75632410.189999998</v>
      </c>
      <c r="D50" s="664">
        <f>SUM(D53:D70)</f>
        <v>83706543.120409995</v>
      </c>
      <c r="E50" s="630">
        <f>D50-C50</f>
        <v>8074132.9304099977</v>
      </c>
      <c r="F50" s="855">
        <f>E50/C50*100</f>
        <v>10.675493363396143</v>
      </c>
    </row>
    <row r="51" spans="1:6">
      <c r="A51" s="645"/>
      <c r="B51" s="639"/>
      <c r="C51" s="646"/>
      <c r="D51" s="623"/>
      <c r="E51" s="648"/>
      <c r="F51" s="855"/>
    </row>
    <row r="52" spans="1:6">
      <c r="A52" s="645"/>
      <c r="B52" s="646"/>
      <c r="C52" s="629"/>
      <c r="D52" s="623"/>
      <c r="E52" s="648"/>
      <c r="F52" s="855"/>
    </row>
    <row r="53" spans="1:6">
      <c r="A53" s="627">
        <v>1.1000000000000001</v>
      </c>
      <c r="B53" s="623" t="s">
        <v>799</v>
      </c>
      <c r="C53" s="629">
        <f>D16</f>
        <v>20851995.530000001</v>
      </c>
      <c r="D53" s="629">
        <f>ASIGNACIONES!D13</f>
        <v>26599835.270410001</v>
      </c>
      <c r="E53" s="630">
        <f>D53-C53</f>
        <v>5747839.7404100001</v>
      </c>
      <c r="F53" s="855">
        <f>E53/C53*100</f>
        <v>27.564938483420054</v>
      </c>
    </row>
    <row r="54" spans="1:6">
      <c r="A54" s="627"/>
      <c r="B54" s="623"/>
      <c r="C54" s="629"/>
      <c r="D54" s="629"/>
      <c r="E54" s="629"/>
      <c r="F54" s="855"/>
    </row>
    <row r="55" spans="1:6">
      <c r="A55" s="627">
        <v>1.2</v>
      </c>
      <c r="B55" s="623" t="s">
        <v>800</v>
      </c>
      <c r="C55" s="629">
        <f>D18</f>
        <v>7809919.5700000003</v>
      </c>
      <c r="D55" s="629">
        <f>ASIGNACIONES!D14</f>
        <v>6317497.6899999995</v>
      </c>
      <c r="E55" s="630">
        <f>D55-C55</f>
        <v>-1492421.8800000008</v>
      </c>
      <c r="F55" s="855">
        <f>E55/C55*100</f>
        <v>-19.109311774897073</v>
      </c>
    </row>
    <row r="56" spans="1:6">
      <c r="A56" s="627"/>
      <c r="B56" s="623"/>
      <c r="C56" s="629"/>
      <c r="D56" s="629"/>
      <c r="E56" s="629"/>
      <c r="F56" s="855"/>
    </row>
    <row r="57" spans="1:6">
      <c r="A57" s="627">
        <v>1.3</v>
      </c>
      <c r="B57" s="623" t="s">
        <v>801</v>
      </c>
      <c r="C57" s="629">
        <f>D20</f>
        <v>12002792.68</v>
      </c>
      <c r="D57" s="629">
        <f>ASIGNACIONES!D15</f>
        <v>9526000</v>
      </c>
      <c r="E57" s="630">
        <f>D57-C57</f>
        <v>-2476792.6799999997</v>
      </c>
      <c r="F57" s="855">
        <f>E57/C57*100</f>
        <v>-20.635136722198219</v>
      </c>
    </row>
    <row r="58" spans="1:6">
      <c r="A58" s="627"/>
      <c r="B58" s="623"/>
      <c r="C58" s="629"/>
      <c r="D58" s="629"/>
      <c r="E58" s="629"/>
      <c r="F58" s="855"/>
    </row>
    <row r="59" spans="1:6">
      <c r="A59" s="627">
        <v>1.4</v>
      </c>
      <c r="B59" s="623" t="s">
        <v>1479</v>
      </c>
      <c r="C59" s="629">
        <f>D22</f>
        <v>1887815.96</v>
      </c>
      <c r="D59" s="629">
        <f>ASIGNACIONES!D16</f>
        <v>2206250</v>
      </c>
      <c r="E59" s="630">
        <f>D59-C59</f>
        <v>318434.04000000004</v>
      </c>
      <c r="F59" s="855">
        <f>E59/C59*100</f>
        <v>16.867854004158332</v>
      </c>
    </row>
    <row r="60" spans="1:6">
      <c r="A60" s="627"/>
      <c r="B60" s="623"/>
      <c r="C60" s="629"/>
      <c r="D60" s="629"/>
      <c r="E60" s="629"/>
      <c r="F60" s="855"/>
    </row>
    <row r="61" spans="1:6">
      <c r="A61" s="627">
        <v>2.5</v>
      </c>
      <c r="B61" s="623" t="s">
        <v>803</v>
      </c>
      <c r="C61" s="629">
        <f>D24</f>
        <v>285194.45</v>
      </c>
      <c r="D61" s="629">
        <f>ASIGNACIONES!E17</f>
        <v>2540000</v>
      </c>
      <c r="E61" s="630">
        <f>D61-C61</f>
        <v>2254805.5499999998</v>
      </c>
      <c r="F61" s="855">
        <f>E61/C61*100</f>
        <v>790.62041705229524</v>
      </c>
    </row>
    <row r="62" spans="1:6">
      <c r="A62" s="627"/>
      <c r="B62" s="623"/>
      <c r="C62" s="629"/>
      <c r="D62" s="629"/>
      <c r="E62" s="629"/>
      <c r="F62" s="855"/>
    </row>
    <row r="63" spans="1:6">
      <c r="A63" s="627">
        <v>2.6</v>
      </c>
      <c r="B63" s="623" t="s">
        <v>804</v>
      </c>
      <c r="C63" s="629">
        <f>D26</f>
        <v>32794692</v>
      </c>
      <c r="D63" s="629">
        <f>ASIGNACIONES!E18</f>
        <v>36516960.159999996</v>
      </c>
      <c r="E63" s="630">
        <f>D63-C63</f>
        <v>3722268.1599999964</v>
      </c>
      <c r="F63" s="855">
        <f>E63/C63*100</f>
        <v>11.35021533362776</v>
      </c>
    </row>
    <row r="64" spans="1:6">
      <c r="A64" s="633"/>
      <c r="B64" s="623"/>
      <c r="C64" s="629"/>
      <c r="D64" s="629"/>
      <c r="E64" s="629"/>
      <c r="F64" s="855"/>
    </row>
    <row r="65" spans="1:6">
      <c r="A65" s="627">
        <v>2.7</v>
      </c>
      <c r="B65" s="623" t="s">
        <v>1480</v>
      </c>
      <c r="C65" s="859">
        <f>D28</f>
        <v>0</v>
      </c>
      <c r="D65" s="859">
        <v>0</v>
      </c>
      <c r="E65" s="857">
        <f>C65-D65</f>
        <v>0</v>
      </c>
      <c r="F65" s="855">
        <v>0</v>
      </c>
    </row>
    <row r="66" spans="1:6">
      <c r="A66" s="627"/>
      <c r="B66" s="623"/>
      <c r="C66" s="859"/>
      <c r="D66" s="859"/>
      <c r="E66" s="859"/>
      <c r="F66" s="855"/>
    </row>
    <row r="67" spans="1:6">
      <c r="A67" s="627">
        <v>2.8</v>
      </c>
      <c r="B67" s="623" t="s">
        <v>1481</v>
      </c>
      <c r="C67" s="859">
        <f>D30</f>
        <v>0</v>
      </c>
      <c r="D67" s="859">
        <v>0</v>
      </c>
      <c r="E67" s="630">
        <f>D67-C67</f>
        <v>0</v>
      </c>
      <c r="F67" s="855">
        <v>0</v>
      </c>
    </row>
    <row r="68" spans="1:6">
      <c r="A68" s="627"/>
      <c r="B68" s="623"/>
      <c r="C68" s="859"/>
      <c r="D68" s="859"/>
      <c r="E68" s="859"/>
      <c r="F68" s="855"/>
    </row>
    <row r="69" spans="1:6">
      <c r="A69" s="627" t="s">
        <v>1482</v>
      </c>
      <c r="B69" s="623" t="s">
        <v>797</v>
      </c>
      <c r="C69" s="859">
        <f>D32</f>
        <v>0</v>
      </c>
      <c r="D69" s="859">
        <f>ASIGNACIONES!F19</f>
        <v>0</v>
      </c>
      <c r="E69" s="857">
        <f>C69-D69</f>
        <v>0</v>
      </c>
      <c r="F69" s="855">
        <v>0</v>
      </c>
    </row>
    <row r="70" spans="1:6">
      <c r="A70" s="627"/>
      <c r="B70" s="623"/>
      <c r="C70" s="629"/>
      <c r="D70" s="629"/>
      <c r="E70" s="630"/>
      <c r="F70" s="626"/>
    </row>
    <row r="71" spans="1:6" ht="15" thickBot="1">
      <c r="A71" s="634"/>
      <c r="B71" s="635"/>
      <c r="C71" s="635"/>
      <c r="D71" s="635"/>
      <c r="E71" s="635"/>
      <c r="F71" s="649"/>
    </row>
    <row r="72" spans="1:6">
      <c r="A72" s="623"/>
      <c r="B72" s="623"/>
      <c r="C72" s="623"/>
      <c r="D72" s="623"/>
      <c r="E72" s="623"/>
      <c r="F72" s="623"/>
    </row>
    <row r="73" spans="1:6">
      <c r="A73" s="623"/>
      <c r="B73" s="623"/>
      <c r="C73" s="623"/>
      <c r="D73" s="623"/>
      <c r="E73" s="623"/>
      <c r="F73" s="623"/>
    </row>
    <row r="74" spans="1:6">
      <c r="A74" s="623"/>
      <c r="B74" s="623"/>
      <c r="C74" s="623"/>
      <c r="D74" s="623"/>
      <c r="E74" s="623"/>
      <c r="F74" s="623"/>
    </row>
    <row r="75" spans="1:6" ht="21">
      <c r="A75" s="1142" t="s">
        <v>1483</v>
      </c>
      <c r="B75" s="1142"/>
      <c r="C75" s="1142"/>
      <c r="D75" s="1142"/>
      <c r="E75" s="1142"/>
      <c r="F75" s="1142"/>
    </row>
    <row r="76" spans="1:6" ht="15.6">
      <c r="A76" s="612"/>
      <c r="B76" s="613"/>
      <c r="C76" s="614"/>
      <c r="D76" s="613"/>
      <c r="E76" s="613"/>
      <c r="F76" s="615"/>
    </row>
    <row r="77" spans="1:6" ht="15.6">
      <c r="A77" s="1139" t="s">
        <v>1484</v>
      </c>
      <c r="B77" s="1139"/>
      <c r="C77" s="1139"/>
      <c r="D77" s="1139"/>
      <c r="E77" s="1139"/>
      <c r="F77" s="1139"/>
    </row>
    <row r="78" spans="1:6">
      <c r="A78" s="650"/>
      <c r="B78" s="650"/>
      <c r="C78" s="650"/>
      <c r="D78" s="650"/>
      <c r="E78" s="650"/>
      <c r="F78" s="650"/>
    </row>
    <row r="79" spans="1:6">
      <c r="A79" s="651"/>
      <c r="B79" s="652"/>
      <c r="C79" s="652"/>
      <c r="D79" s="652"/>
      <c r="E79" s="652"/>
      <c r="F79" s="652"/>
    </row>
    <row r="80" spans="1:6">
      <c r="A80" s="1141" t="s">
        <v>1487</v>
      </c>
      <c r="B80" s="1141"/>
      <c r="C80" s="1141"/>
      <c r="D80" s="1141"/>
      <c r="E80" s="1141"/>
      <c r="F80" s="1141"/>
    </row>
    <row r="81" spans="1:6" ht="15" thickBot="1">
      <c r="A81" s="641"/>
      <c r="B81" s="652"/>
      <c r="C81" s="652"/>
      <c r="D81" s="652"/>
      <c r="E81" s="652"/>
      <c r="F81" s="652"/>
    </row>
    <row r="82" spans="1:6" ht="24.75" customHeight="1">
      <c r="A82" s="1124" t="s">
        <v>7</v>
      </c>
      <c r="B82" s="1133" t="s">
        <v>1475</v>
      </c>
      <c r="C82" s="1136" t="s">
        <v>1490</v>
      </c>
      <c r="D82" s="1136" t="s">
        <v>1489</v>
      </c>
      <c r="E82" s="1120" t="s">
        <v>1474</v>
      </c>
      <c r="F82" s="1121"/>
    </row>
    <row r="83" spans="1:6">
      <c r="A83" s="1125"/>
      <c r="B83" s="1134"/>
      <c r="C83" s="1137"/>
      <c r="D83" s="1137"/>
      <c r="E83" s="1122"/>
      <c r="F83" s="1123"/>
    </row>
    <row r="84" spans="1:6" ht="15" thickBot="1">
      <c r="A84" s="1126"/>
      <c r="B84" s="1135"/>
      <c r="C84" s="1138"/>
      <c r="D84" s="1138"/>
      <c r="E84" s="672" t="s">
        <v>1476</v>
      </c>
      <c r="F84" s="673" t="s">
        <v>1477</v>
      </c>
    </row>
    <row r="85" spans="1:6">
      <c r="A85" s="653"/>
      <c r="B85" s="654"/>
      <c r="C85" s="654"/>
      <c r="D85" s="654"/>
      <c r="E85" s="654"/>
      <c r="F85" s="655"/>
    </row>
    <row r="86" spans="1:6">
      <c r="A86" s="656"/>
      <c r="B86" s="666" t="s">
        <v>1478</v>
      </c>
      <c r="C86" s="667">
        <f>SUM(C89:C105)</f>
        <v>62685927.999999993</v>
      </c>
      <c r="D86" s="664">
        <f>SUM(D89:D105)</f>
        <v>83706543.120409995</v>
      </c>
      <c r="E86" s="630">
        <f>D86-C86</f>
        <v>21020615.120410003</v>
      </c>
      <c r="F86" s="855">
        <f>E86/C86*100</f>
        <v>33.533227936595281</v>
      </c>
    </row>
    <row r="87" spans="1:6">
      <c r="A87" s="656"/>
      <c r="B87" s="651"/>
      <c r="C87" s="657"/>
      <c r="D87" s="616"/>
      <c r="E87" s="625"/>
      <c r="F87" s="658"/>
    </row>
    <row r="88" spans="1:6">
      <c r="A88" s="659"/>
      <c r="B88" s="660"/>
      <c r="C88" s="657"/>
      <c r="D88" s="616"/>
      <c r="E88" s="625"/>
      <c r="F88" s="658"/>
    </row>
    <row r="89" spans="1:6">
      <c r="A89" s="627">
        <v>1.1000000000000001</v>
      </c>
      <c r="B89" s="623" t="s">
        <v>799</v>
      </c>
      <c r="C89" s="110">
        <f>C16</f>
        <v>23519167.059999991</v>
      </c>
      <c r="D89" s="629">
        <f>D53</f>
        <v>26599835.270410001</v>
      </c>
      <c r="E89" s="630">
        <f>D89-C89</f>
        <v>3080668.2104100101</v>
      </c>
      <c r="F89" s="855">
        <f>E89/C89*100</f>
        <v>13.098542999209476</v>
      </c>
    </row>
    <row r="90" spans="1:6">
      <c r="A90" s="627"/>
      <c r="B90" s="623"/>
      <c r="C90" s="631"/>
      <c r="D90" s="629"/>
      <c r="E90" s="630"/>
      <c r="F90" s="661"/>
    </row>
    <row r="91" spans="1:6">
      <c r="A91" s="627">
        <v>1.2</v>
      </c>
      <c r="B91" s="623" t="s">
        <v>800</v>
      </c>
      <c r="C91" s="632">
        <f>C18</f>
        <v>4904074.2699999996</v>
      </c>
      <c r="D91" s="629">
        <f>D55</f>
        <v>6317497.6899999995</v>
      </c>
      <c r="E91" s="630">
        <f>D91-C91</f>
        <v>1413423.42</v>
      </c>
      <c r="F91" s="855">
        <f>E91/C91*100</f>
        <v>28.821411385354079</v>
      </c>
    </row>
    <row r="92" spans="1:6">
      <c r="A92" s="627"/>
      <c r="B92" s="623"/>
      <c r="C92" s="631"/>
      <c r="D92" s="629"/>
      <c r="E92" s="630"/>
      <c r="F92" s="661"/>
    </row>
    <row r="93" spans="1:6">
      <c r="A93" s="627">
        <v>1.3</v>
      </c>
      <c r="B93" s="623" t="s">
        <v>801</v>
      </c>
      <c r="C93" s="632">
        <f>C20</f>
        <v>7524782.0700000003</v>
      </c>
      <c r="D93" s="629">
        <f>D57</f>
        <v>9526000</v>
      </c>
      <c r="E93" s="630">
        <f>D93-C93</f>
        <v>2001217.9299999997</v>
      </c>
      <c r="F93" s="855">
        <f>E93/C93*100</f>
        <v>26.595028419208422</v>
      </c>
    </row>
    <row r="94" spans="1:6">
      <c r="A94" s="627"/>
      <c r="B94" s="623"/>
      <c r="C94" s="631"/>
      <c r="D94" s="629"/>
      <c r="E94" s="630"/>
      <c r="F94" s="661"/>
    </row>
    <row r="95" spans="1:6">
      <c r="A95" s="627">
        <v>1.4</v>
      </c>
      <c r="B95" s="623" t="s">
        <v>1479</v>
      </c>
      <c r="C95" s="632">
        <f>C22</f>
        <v>440000</v>
      </c>
      <c r="D95" s="629">
        <f>D59</f>
        <v>2206250</v>
      </c>
      <c r="E95" s="630">
        <f>D95-C95</f>
        <v>1766250</v>
      </c>
      <c r="F95" s="855">
        <f>E95/C95*100</f>
        <v>401.42045454545456</v>
      </c>
    </row>
    <row r="96" spans="1:6">
      <c r="A96" s="627"/>
      <c r="B96" s="623"/>
      <c r="C96" s="631"/>
      <c r="D96" s="629"/>
      <c r="E96" s="630"/>
      <c r="F96" s="661"/>
    </row>
    <row r="97" spans="1:6">
      <c r="A97" s="627">
        <v>2.5</v>
      </c>
      <c r="B97" s="623" t="s">
        <v>803</v>
      </c>
      <c r="C97" s="632">
        <f>C24</f>
        <v>440000</v>
      </c>
      <c r="D97" s="629">
        <f>D61</f>
        <v>2540000</v>
      </c>
      <c r="E97" s="630">
        <f>D97-C97</f>
        <v>2100000</v>
      </c>
      <c r="F97" s="855">
        <f>E97/C97*100</f>
        <v>477.27272727272725</v>
      </c>
    </row>
    <row r="98" spans="1:6">
      <c r="A98" s="627"/>
      <c r="B98" s="623"/>
      <c r="C98" s="631"/>
      <c r="D98" s="629"/>
      <c r="E98" s="630"/>
      <c r="F98" s="661"/>
    </row>
    <row r="99" spans="1:6">
      <c r="A99" s="627">
        <v>2.6</v>
      </c>
      <c r="B99" s="623" t="s">
        <v>804</v>
      </c>
      <c r="C99" s="632">
        <f>C26</f>
        <v>25857904.600000001</v>
      </c>
      <c r="D99" s="629">
        <f>D63</f>
        <v>36516960.159999996</v>
      </c>
      <c r="E99" s="630">
        <f>D99-C99</f>
        <v>10659055.559999995</v>
      </c>
      <c r="F99" s="855">
        <f>E99/C99*100</f>
        <v>41.221652430413847</v>
      </c>
    </row>
    <row r="100" spans="1:6">
      <c r="A100" s="633"/>
      <c r="B100" s="623"/>
      <c r="C100" s="631"/>
      <c r="D100" s="629"/>
      <c r="E100" s="630"/>
      <c r="F100" s="661"/>
    </row>
    <row r="101" spans="1:6">
      <c r="A101" s="627">
        <v>2.7</v>
      </c>
      <c r="B101" s="623" t="s">
        <v>1480</v>
      </c>
      <c r="C101" s="632">
        <f>C28</f>
        <v>0</v>
      </c>
      <c r="D101" s="629">
        <f>D65</f>
        <v>0</v>
      </c>
      <c r="E101" s="630">
        <f>C101-D101</f>
        <v>0</v>
      </c>
      <c r="F101" s="855">
        <v>0</v>
      </c>
    </row>
    <row r="102" spans="1:6">
      <c r="A102" s="627"/>
      <c r="B102" s="623"/>
      <c r="C102" s="631"/>
      <c r="D102" s="629"/>
      <c r="E102" s="630"/>
      <c r="F102" s="860"/>
    </row>
    <row r="103" spans="1:6">
      <c r="A103" s="627">
        <v>2.8</v>
      </c>
      <c r="B103" s="623" t="s">
        <v>1481</v>
      </c>
      <c r="C103" s="632">
        <f>C30</f>
        <v>0</v>
      </c>
      <c r="D103" s="629">
        <f>D67</f>
        <v>0</v>
      </c>
      <c r="E103" s="630">
        <f>C103-D103</f>
        <v>0</v>
      </c>
      <c r="F103" s="855">
        <v>0</v>
      </c>
    </row>
    <row r="104" spans="1:6">
      <c r="A104" s="627"/>
      <c r="B104" s="623"/>
      <c r="C104" s="631"/>
      <c r="D104" s="629"/>
      <c r="E104" s="630"/>
      <c r="F104" s="855"/>
    </row>
    <row r="105" spans="1:6">
      <c r="A105" s="627" t="s">
        <v>1482</v>
      </c>
      <c r="B105" s="623" t="s">
        <v>797</v>
      </c>
      <c r="C105" s="632">
        <f>C32</f>
        <v>0</v>
      </c>
      <c r="D105" s="629">
        <f>D69</f>
        <v>0</v>
      </c>
      <c r="E105" s="630">
        <f>C105-D105</f>
        <v>0</v>
      </c>
      <c r="F105" s="855">
        <v>0</v>
      </c>
    </row>
    <row r="106" spans="1:6">
      <c r="A106" s="627"/>
      <c r="B106" s="623"/>
      <c r="C106" s="632"/>
      <c r="D106" s="629"/>
      <c r="E106" s="625"/>
      <c r="F106" s="860"/>
    </row>
    <row r="107" spans="1:6" ht="15" thickBot="1">
      <c r="A107" s="634"/>
      <c r="B107" s="635"/>
      <c r="C107" s="635"/>
      <c r="D107" s="635"/>
      <c r="E107" s="635"/>
      <c r="F107" s="649"/>
    </row>
  </sheetData>
  <mergeCells count="24">
    <mergeCell ref="A43:F43"/>
    <mergeCell ref="A80:F80"/>
    <mergeCell ref="A1:F1"/>
    <mergeCell ref="A3:F3"/>
    <mergeCell ref="A6:F6"/>
    <mergeCell ref="A38:F38"/>
    <mergeCell ref="A40:F40"/>
    <mergeCell ref="A75:F75"/>
    <mergeCell ref="E45:F46"/>
    <mergeCell ref="A8:A10"/>
    <mergeCell ref="B8:B10"/>
    <mergeCell ref="C8:C10"/>
    <mergeCell ref="D8:D10"/>
    <mergeCell ref="E8:F9"/>
    <mergeCell ref="E82:F83"/>
    <mergeCell ref="A82:A84"/>
    <mergeCell ref="A45:A47"/>
    <mergeCell ref="B45:B47"/>
    <mergeCell ref="C45:C47"/>
    <mergeCell ref="D45:D47"/>
    <mergeCell ref="B82:B84"/>
    <mergeCell ref="C82:C84"/>
    <mergeCell ref="D82:D84"/>
    <mergeCell ref="A77:F77"/>
  </mergeCells>
  <pageMargins left="0.7" right="0.7" top="0.75" bottom="0.75" header="0.3" footer="0.3"/>
  <pageSetup scale="90" orientation="landscape" horizontalDpi="360" verticalDpi="36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33"/>
  </sheetPr>
  <dimension ref="A1:L1356"/>
  <sheetViews>
    <sheetView view="pageBreakPreview" topLeftCell="A7" zoomScale="82" zoomScaleNormal="89" zoomScaleSheetLayoutView="82" workbookViewId="0">
      <selection activeCell="C1083" sqref="C1083"/>
    </sheetView>
  </sheetViews>
  <sheetFormatPr baseColWidth="10" defaultRowHeight="14.4"/>
  <cols>
    <col min="1" max="1" width="19.6640625" customWidth="1"/>
    <col min="2" max="2" width="28" customWidth="1"/>
    <col min="3" max="3" width="28.5546875" customWidth="1"/>
    <col min="4" max="4" width="29.44140625" customWidth="1"/>
    <col min="5" max="5" width="19.109375" customWidth="1"/>
    <col min="6" max="6" width="20" customWidth="1"/>
    <col min="7" max="7" width="14.33203125" customWidth="1"/>
    <col min="8" max="8" width="17.44140625" customWidth="1"/>
    <col min="9" max="9" width="17.88671875" customWidth="1"/>
  </cols>
  <sheetData>
    <row r="1" spans="1:9" ht="21">
      <c r="A1" s="1172" t="s">
        <v>826</v>
      </c>
      <c r="B1" s="1172"/>
      <c r="C1" s="1172"/>
      <c r="D1" s="1172"/>
      <c r="E1" s="1172"/>
      <c r="F1" s="1172"/>
      <c r="G1" s="1172"/>
      <c r="H1" s="1172"/>
      <c r="I1" s="1172"/>
    </row>
    <row r="2" spans="1:9" ht="21">
      <c r="A2" s="1172" t="s">
        <v>823</v>
      </c>
      <c r="B2" s="1172"/>
      <c r="C2" s="1172"/>
      <c r="D2" s="1172"/>
      <c r="E2" s="1172"/>
      <c r="F2" s="1172"/>
      <c r="G2" s="1172"/>
      <c r="H2" s="1172"/>
      <c r="I2" s="1172"/>
    </row>
    <row r="4" spans="1:9">
      <c r="A4" s="1173" t="s">
        <v>827</v>
      </c>
      <c r="B4" s="1173"/>
      <c r="C4" s="1173"/>
      <c r="D4" s="1173"/>
      <c r="E4" s="1173"/>
      <c r="F4" s="1173"/>
      <c r="G4" s="1173"/>
      <c r="H4" s="1173"/>
      <c r="I4" s="1173"/>
    </row>
    <row r="5" spans="1:9">
      <c r="A5" s="1174" t="s">
        <v>828</v>
      </c>
      <c r="B5" s="1174"/>
      <c r="C5" s="1174"/>
      <c r="D5" s="1174"/>
      <c r="E5" s="1174"/>
      <c r="F5" s="1174"/>
      <c r="G5" s="1174"/>
      <c r="H5" s="1174"/>
      <c r="I5" s="1174"/>
    </row>
    <row r="6" spans="1:9">
      <c r="A6" s="1174" t="s">
        <v>829</v>
      </c>
      <c r="B6" s="1174"/>
      <c r="C6" s="1174"/>
      <c r="D6" s="1174"/>
      <c r="E6" s="1174"/>
      <c r="F6" s="1174"/>
      <c r="G6" s="1174"/>
      <c r="H6" s="1174"/>
      <c r="I6" s="1174"/>
    </row>
    <row r="8" spans="1:9" ht="26.4">
      <c r="A8" s="138" t="s">
        <v>830</v>
      </c>
      <c r="B8" s="138" t="s">
        <v>831</v>
      </c>
      <c r="C8" s="138" t="s">
        <v>832</v>
      </c>
      <c r="D8" s="138" t="s">
        <v>833</v>
      </c>
      <c r="E8" s="138" t="s">
        <v>834</v>
      </c>
      <c r="F8" s="139" t="s">
        <v>835</v>
      </c>
      <c r="G8" s="138" t="s">
        <v>836</v>
      </c>
      <c r="H8" s="139" t="s">
        <v>837</v>
      </c>
      <c r="I8" s="139" t="s">
        <v>838</v>
      </c>
    </row>
    <row r="9" spans="1:9" ht="15" customHeight="1">
      <c r="A9" s="1158" t="s">
        <v>839</v>
      </c>
      <c r="B9" s="1168" t="s">
        <v>851</v>
      </c>
      <c r="C9" s="1158" t="s">
        <v>852</v>
      </c>
      <c r="D9" s="1158" t="s">
        <v>853</v>
      </c>
      <c r="E9" s="1179" t="s">
        <v>854</v>
      </c>
      <c r="F9" s="1179" t="s">
        <v>844</v>
      </c>
      <c r="G9" s="1179">
        <v>100</v>
      </c>
      <c r="H9" s="140" t="s">
        <v>845</v>
      </c>
      <c r="I9" s="141" t="s">
        <v>846</v>
      </c>
    </row>
    <row r="10" spans="1:9">
      <c r="A10" s="1158"/>
      <c r="B10" s="1168"/>
      <c r="C10" s="1158"/>
      <c r="D10" s="1158"/>
      <c r="E10" s="1179"/>
      <c r="F10" s="1179"/>
      <c r="G10" s="1179"/>
      <c r="H10" s="140" t="s">
        <v>847</v>
      </c>
      <c r="I10" s="142" t="s">
        <v>848</v>
      </c>
    </row>
    <row r="11" spans="1:9">
      <c r="A11" s="1158"/>
      <c r="B11" s="1168"/>
      <c r="C11" s="1158"/>
      <c r="D11" s="1158"/>
      <c r="E11" s="1179"/>
      <c r="F11" s="1179"/>
      <c r="G11" s="1179"/>
      <c r="H11" s="140" t="s">
        <v>849</v>
      </c>
      <c r="I11" s="143" t="s">
        <v>850</v>
      </c>
    </row>
    <row r="12" spans="1:9">
      <c r="A12" s="1158"/>
      <c r="B12" s="1168" t="s">
        <v>840</v>
      </c>
      <c r="C12" s="1158" t="s">
        <v>841</v>
      </c>
      <c r="D12" s="1158" t="s">
        <v>842</v>
      </c>
      <c r="E12" s="1179" t="s">
        <v>843</v>
      </c>
      <c r="F12" s="1179" t="s">
        <v>844</v>
      </c>
      <c r="G12" s="1179">
        <v>100</v>
      </c>
      <c r="H12" s="140" t="s">
        <v>845</v>
      </c>
      <c r="I12" s="141" t="s">
        <v>846</v>
      </c>
    </row>
    <row r="13" spans="1:9">
      <c r="A13" s="1158"/>
      <c r="B13" s="1168"/>
      <c r="C13" s="1158"/>
      <c r="D13" s="1158"/>
      <c r="E13" s="1179"/>
      <c r="F13" s="1179"/>
      <c r="G13" s="1179"/>
      <c r="H13" s="140" t="s">
        <v>847</v>
      </c>
      <c r="I13" s="142" t="s">
        <v>848</v>
      </c>
    </row>
    <row r="14" spans="1:9">
      <c r="A14" s="1158"/>
      <c r="B14" s="1168"/>
      <c r="C14" s="1158"/>
      <c r="D14" s="1158"/>
      <c r="E14" s="1179"/>
      <c r="F14" s="1179"/>
      <c r="G14" s="1179"/>
      <c r="H14" s="140" t="s">
        <v>849</v>
      </c>
      <c r="I14" s="143" t="s">
        <v>850</v>
      </c>
    </row>
    <row r="15" spans="1:9">
      <c r="A15" s="1158"/>
      <c r="B15" s="1159" t="s">
        <v>855</v>
      </c>
      <c r="C15" s="1159" t="s">
        <v>856</v>
      </c>
      <c r="D15" s="1159" t="s">
        <v>857</v>
      </c>
      <c r="E15" s="1179" t="s">
        <v>858</v>
      </c>
      <c r="F15" s="1179" t="s">
        <v>844</v>
      </c>
      <c r="G15" s="1179">
        <v>100</v>
      </c>
      <c r="H15" s="140" t="s">
        <v>845</v>
      </c>
      <c r="I15" s="141" t="s">
        <v>846</v>
      </c>
    </row>
    <row r="16" spans="1:9">
      <c r="A16" s="1158"/>
      <c r="B16" s="1159"/>
      <c r="C16" s="1159"/>
      <c r="D16" s="1159"/>
      <c r="E16" s="1179"/>
      <c r="F16" s="1179"/>
      <c r="G16" s="1179"/>
      <c r="H16" s="140" t="s">
        <v>847</v>
      </c>
      <c r="I16" s="142" t="s">
        <v>848</v>
      </c>
    </row>
    <row r="17" spans="1:12">
      <c r="A17" s="1158"/>
      <c r="B17" s="1159"/>
      <c r="C17" s="1159"/>
      <c r="D17" s="1159"/>
      <c r="E17" s="1179"/>
      <c r="F17" s="1179"/>
      <c r="G17" s="1179"/>
      <c r="H17" s="140" t="s">
        <v>849</v>
      </c>
      <c r="I17" s="143" t="s">
        <v>850</v>
      </c>
    </row>
    <row r="18" spans="1:12">
      <c r="A18" s="1158"/>
      <c r="B18" s="1159" t="s">
        <v>859</v>
      </c>
      <c r="C18" s="1159" t="s">
        <v>860</v>
      </c>
      <c r="D18" s="1159" t="s">
        <v>857</v>
      </c>
      <c r="E18" s="1179" t="s">
        <v>861</v>
      </c>
      <c r="F18" s="1179" t="s">
        <v>844</v>
      </c>
      <c r="G18" s="1179">
        <v>100</v>
      </c>
      <c r="H18" s="140" t="s">
        <v>845</v>
      </c>
      <c r="I18" s="141" t="s">
        <v>846</v>
      </c>
    </row>
    <row r="19" spans="1:12">
      <c r="A19" s="1158"/>
      <c r="B19" s="1159"/>
      <c r="C19" s="1159"/>
      <c r="D19" s="1159"/>
      <c r="E19" s="1179"/>
      <c r="F19" s="1179"/>
      <c r="G19" s="1179"/>
      <c r="H19" s="140" t="s">
        <v>847</v>
      </c>
      <c r="I19" s="142" t="s">
        <v>848</v>
      </c>
    </row>
    <row r="20" spans="1:12">
      <c r="A20" s="1158"/>
      <c r="B20" s="1159"/>
      <c r="C20" s="1159"/>
      <c r="D20" s="1159"/>
      <c r="E20" s="1179"/>
      <c r="F20" s="1179"/>
      <c r="G20" s="1179"/>
      <c r="H20" s="140" t="s">
        <v>849</v>
      </c>
      <c r="I20" s="143" t="s">
        <v>850</v>
      </c>
    </row>
    <row r="28" spans="1:12" s="146" customFormat="1">
      <c r="A28" s="1170" t="s">
        <v>1190</v>
      </c>
      <c r="B28" s="1170"/>
      <c r="C28" s="1171" t="s">
        <v>1191</v>
      </c>
      <c r="D28" s="1171"/>
      <c r="E28" s="1171" t="s">
        <v>1192</v>
      </c>
      <c r="F28" s="1171"/>
      <c r="G28" s="1171" t="s">
        <v>1193</v>
      </c>
      <c r="H28" s="1171"/>
      <c r="I28" s="1171"/>
      <c r="K28" s="145"/>
      <c r="L28" s="145"/>
    </row>
    <row r="29" spans="1:12" s="146" customFormat="1">
      <c r="A29" s="1169" t="s">
        <v>1194</v>
      </c>
      <c r="B29" s="1169"/>
      <c r="C29" s="1169" t="s">
        <v>1195</v>
      </c>
      <c r="D29" s="1169"/>
      <c r="E29" s="1169" t="s">
        <v>1195</v>
      </c>
      <c r="F29" s="1169"/>
      <c r="G29" s="1169" t="s">
        <v>1194</v>
      </c>
      <c r="H29" s="1169"/>
      <c r="I29" s="1169"/>
      <c r="K29" s="145"/>
      <c r="L29" s="145"/>
    </row>
    <row r="30" spans="1:12" s="146" customFormat="1">
      <c r="A30" s="1169" t="s">
        <v>1196</v>
      </c>
      <c r="B30" s="1169"/>
      <c r="C30" s="1169" t="s">
        <v>1197</v>
      </c>
      <c r="D30" s="1169"/>
      <c r="E30" s="1169" t="s">
        <v>1198</v>
      </c>
      <c r="F30" s="1169"/>
      <c r="G30" s="1169" t="s">
        <v>1199</v>
      </c>
      <c r="H30" s="1169"/>
      <c r="I30" s="1169"/>
      <c r="K30" s="145"/>
      <c r="L30" s="145"/>
    </row>
    <row r="31" spans="1:12" s="146" customFormat="1">
      <c r="A31" s="1169" t="s">
        <v>1200</v>
      </c>
      <c r="B31" s="1169"/>
      <c r="C31" s="1169" t="s">
        <v>1201</v>
      </c>
      <c r="D31" s="1169"/>
      <c r="E31" s="1169" t="s">
        <v>1202</v>
      </c>
      <c r="F31" s="1169"/>
      <c r="G31" s="1169" t="s">
        <v>1203</v>
      </c>
      <c r="H31" s="1169"/>
      <c r="I31" s="1169"/>
      <c r="K31" s="145"/>
      <c r="L31" s="145"/>
    </row>
    <row r="50" spans="1:9" ht="21">
      <c r="A50" s="1172" t="s">
        <v>826</v>
      </c>
      <c r="B50" s="1172"/>
      <c r="C50" s="1172"/>
      <c r="D50" s="1172"/>
      <c r="E50" s="1172"/>
      <c r="F50" s="1172"/>
      <c r="G50" s="1172"/>
      <c r="H50" s="1172"/>
      <c r="I50" s="1172"/>
    </row>
    <row r="51" spans="1:9" ht="21">
      <c r="A51" s="1172" t="s">
        <v>823</v>
      </c>
      <c r="B51" s="1172"/>
      <c r="C51" s="1172"/>
      <c r="D51" s="1172"/>
      <c r="E51" s="1172"/>
      <c r="F51" s="1172"/>
      <c r="G51" s="1172"/>
      <c r="H51" s="1172"/>
      <c r="I51" s="1172"/>
    </row>
    <row r="53" spans="1:9">
      <c r="A53" s="1173" t="s">
        <v>827</v>
      </c>
      <c r="B53" s="1173"/>
      <c r="C53" s="1173"/>
      <c r="D53" s="1173"/>
      <c r="E53" s="1173"/>
      <c r="F53" s="1173"/>
      <c r="G53" s="1173"/>
      <c r="H53" s="1173"/>
      <c r="I53" s="1173"/>
    </row>
    <row r="54" spans="1:9">
      <c r="A54" s="1174" t="s">
        <v>828</v>
      </c>
      <c r="B54" s="1174"/>
      <c r="C54" s="1174"/>
      <c r="D54" s="1174"/>
      <c r="E54" s="1174"/>
      <c r="F54" s="1174"/>
      <c r="G54" s="1174"/>
      <c r="H54" s="1174"/>
      <c r="I54" s="1174"/>
    </row>
    <row r="55" spans="1:9">
      <c r="A55" s="1174" t="s">
        <v>829</v>
      </c>
      <c r="B55" s="1174"/>
      <c r="C55" s="1174"/>
      <c r="D55" s="1174"/>
      <c r="E55" s="1174"/>
      <c r="F55" s="1174"/>
      <c r="G55" s="1174"/>
      <c r="H55" s="1174"/>
      <c r="I55" s="1174"/>
    </row>
    <row r="56" spans="1:9">
      <c r="A56" s="144"/>
      <c r="B56" s="144"/>
      <c r="C56" s="144"/>
      <c r="D56" s="144"/>
      <c r="E56" s="144"/>
      <c r="F56" s="144"/>
      <c r="G56" s="144"/>
      <c r="H56" s="144"/>
      <c r="I56" s="144"/>
    </row>
    <row r="57" spans="1:9" ht="26.4">
      <c r="A57" s="138" t="s">
        <v>830</v>
      </c>
      <c r="B57" s="138" t="s">
        <v>831</v>
      </c>
      <c r="C57" s="138" t="s">
        <v>832</v>
      </c>
      <c r="D57" s="138" t="s">
        <v>833</v>
      </c>
      <c r="E57" s="138" t="s">
        <v>834</v>
      </c>
      <c r="F57" s="139" t="s">
        <v>835</v>
      </c>
      <c r="G57" s="138" t="s">
        <v>836</v>
      </c>
      <c r="H57" s="139" t="s">
        <v>837</v>
      </c>
      <c r="I57" s="139" t="s">
        <v>838</v>
      </c>
    </row>
    <row r="58" spans="1:9">
      <c r="A58" s="1179" t="s">
        <v>862</v>
      </c>
      <c r="B58" s="1180" t="s">
        <v>5059</v>
      </c>
      <c r="C58" s="1159" t="s">
        <v>5061</v>
      </c>
      <c r="D58" s="1159" t="s">
        <v>5062</v>
      </c>
      <c r="E58" s="1179" t="s">
        <v>863</v>
      </c>
      <c r="F58" s="1179" t="s">
        <v>844</v>
      </c>
      <c r="G58" s="1179">
        <v>100</v>
      </c>
      <c r="H58" s="140" t="s">
        <v>845</v>
      </c>
      <c r="I58" s="141" t="s">
        <v>846</v>
      </c>
    </row>
    <row r="59" spans="1:9">
      <c r="A59" s="1179"/>
      <c r="B59" s="1180"/>
      <c r="C59" s="1159"/>
      <c r="D59" s="1159"/>
      <c r="E59" s="1179"/>
      <c r="F59" s="1179"/>
      <c r="G59" s="1179"/>
      <c r="H59" s="140" t="s">
        <v>847</v>
      </c>
      <c r="I59" s="142" t="s">
        <v>848</v>
      </c>
    </row>
    <row r="60" spans="1:9">
      <c r="A60" s="1179"/>
      <c r="B60" s="1180"/>
      <c r="C60" s="1159"/>
      <c r="D60" s="1159"/>
      <c r="E60" s="1179"/>
      <c r="F60" s="1179"/>
      <c r="G60" s="1179"/>
      <c r="H60" s="140" t="s">
        <v>849</v>
      </c>
      <c r="I60" s="143" t="s">
        <v>850</v>
      </c>
    </row>
    <row r="61" spans="1:9">
      <c r="A61" s="1179"/>
      <c r="B61" s="1180" t="s">
        <v>5060</v>
      </c>
      <c r="C61" s="1159" t="s">
        <v>864</v>
      </c>
      <c r="D61" s="1159" t="s">
        <v>865</v>
      </c>
      <c r="E61" s="1158" t="s">
        <v>866</v>
      </c>
      <c r="F61" s="1179" t="s">
        <v>844</v>
      </c>
      <c r="G61" s="1179">
        <v>100</v>
      </c>
      <c r="H61" s="140" t="s">
        <v>845</v>
      </c>
      <c r="I61" s="141" t="s">
        <v>846</v>
      </c>
    </row>
    <row r="62" spans="1:9">
      <c r="A62" s="1179"/>
      <c r="B62" s="1180"/>
      <c r="C62" s="1159"/>
      <c r="D62" s="1159"/>
      <c r="E62" s="1158"/>
      <c r="F62" s="1179"/>
      <c r="G62" s="1179"/>
      <c r="H62" s="140" t="s">
        <v>847</v>
      </c>
      <c r="I62" s="142" t="s">
        <v>848</v>
      </c>
    </row>
    <row r="63" spans="1:9">
      <c r="A63" s="1179"/>
      <c r="B63" s="1180"/>
      <c r="C63" s="1159"/>
      <c r="D63" s="1159"/>
      <c r="E63" s="1158"/>
      <c r="F63" s="1179"/>
      <c r="G63" s="1179"/>
      <c r="H63" s="140" t="s">
        <v>849</v>
      </c>
      <c r="I63" s="143" t="s">
        <v>850</v>
      </c>
    </row>
    <row r="64" spans="1:9">
      <c r="A64" s="1179"/>
      <c r="B64" s="1180" t="s">
        <v>867</v>
      </c>
      <c r="C64" s="1159" t="s">
        <v>868</v>
      </c>
      <c r="D64" s="1159" t="s">
        <v>869</v>
      </c>
      <c r="E64" s="1179" t="s">
        <v>870</v>
      </c>
      <c r="F64" s="1179" t="s">
        <v>844</v>
      </c>
      <c r="G64" s="1179">
        <v>100</v>
      </c>
      <c r="H64" s="140" t="s">
        <v>845</v>
      </c>
      <c r="I64" s="141" t="s">
        <v>846</v>
      </c>
    </row>
    <row r="65" spans="1:12">
      <c r="A65" s="1179"/>
      <c r="B65" s="1180"/>
      <c r="C65" s="1159"/>
      <c r="D65" s="1159"/>
      <c r="E65" s="1179"/>
      <c r="F65" s="1179"/>
      <c r="G65" s="1179"/>
      <c r="H65" s="140" t="s">
        <v>847</v>
      </c>
      <c r="I65" s="142" t="s">
        <v>848</v>
      </c>
    </row>
    <row r="66" spans="1:12">
      <c r="A66" s="1179"/>
      <c r="B66" s="1180"/>
      <c r="C66" s="1159"/>
      <c r="D66" s="1159"/>
      <c r="E66" s="1179"/>
      <c r="F66" s="1179"/>
      <c r="G66" s="1179"/>
      <c r="H66" s="140" t="s">
        <v>849</v>
      </c>
      <c r="I66" s="143" t="s">
        <v>850</v>
      </c>
    </row>
    <row r="74" spans="1:12" s="146" customFormat="1">
      <c r="A74" s="1170" t="s">
        <v>1190</v>
      </c>
      <c r="B74" s="1170"/>
      <c r="C74" s="1171" t="s">
        <v>1191</v>
      </c>
      <c r="D74" s="1171"/>
      <c r="E74" s="1171" t="s">
        <v>1192</v>
      </c>
      <c r="F74" s="1171"/>
      <c r="G74" s="1171" t="s">
        <v>1193</v>
      </c>
      <c r="H74" s="1171"/>
      <c r="I74" s="1171"/>
      <c r="K74" s="145"/>
      <c r="L74" s="145"/>
    </row>
    <row r="75" spans="1:12" s="146" customFormat="1">
      <c r="A75" s="1169" t="s">
        <v>1194</v>
      </c>
      <c r="B75" s="1169"/>
      <c r="C75" s="1169" t="s">
        <v>1195</v>
      </c>
      <c r="D75" s="1169"/>
      <c r="E75" s="1169" t="s">
        <v>1195</v>
      </c>
      <c r="F75" s="1169"/>
      <c r="G75" s="1169" t="s">
        <v>1194</v>
      </c>
      <c r="H75" s="1169"/>
      <c r="I75" s="1169"/>
      <c r="K75" s="145"/>
      <c r="L75" s="145"/>
    </row>
    <row r="76" spans="1:12" s="146" customFormat="1">
      <c r="A76" s="1169" t="s">
        <v>1196</v>
      </c>
      <c r="B76" s="1169"/>
      <c r="C76" s="1169" t="s">
        <v>1197</v>
      </c>
      <c r="D76" s="1169"/>
      <c r="E76" s="1169" t="s">
        <v>1198</v>
      </c>
      <c r="F76" s="1169"/>
      <c r="G76" s="1169" t="s">
        <v>1199</v>
      </c>
      <c r="H76" s="1169"/>
      <c r="I76" s="1169"/>
      <c r="K76" s="145"/>
      <c r="L76" s="145"/>
    </row>
    <row r="77" spans="1:12" s="146" customFormat="1">
      <c r="A77" s="1169" t="s">
        <v>1200</v>
      </c>
      <c r="B77" s="1169"/>
      <c r="C77" s="1169" t="s">
        <v>1201</v>
      </c>
      <c r="D77" s="1169"/>
      <c r="E77" s="1169" t="s">
        <v>1202</v>
      </c>
      <c r="F77" s="1169"/>
      <c r="G77" s="1169" t="s">
        <v>1203</v>
      </c>
      <c r="H77" s="1169"/>
      <c r="I77" s="1169"/>
      <c r="K77" s="145"/>
      <c r="L77" s="145"/>
    </row>
    <row r="99" spans="1:9" ht="21">
      <c r="A99" s="1172" t="s">
        <v>826</v>
      </c>
      <c r="B99" s="1172"/>
      <c r="C99" s="1172"/>
      <c r="D99" s="1172"/>
      <c r="E99" s="1172"/>
      <c r="F99" s="1172"/>
      <c r="G99" s="1172"/>
      <c r="H99" s="1172"/>
      <c r="I99" s="1172"/>
    </row>
    <row r="100" spans="1:9" ht="21">
      <c r="A100" s="1172" t="s">
        <v>823</v>
      </c>
      <c r="B100" s="1172"/>
      <c r="C100" s="1172"/>
      <c r="D100" s="1172"/>
      <c r="E100" s="1172"/>
      <c r="F100" s="1172"/>
      <c r="G100" s="1172"/>
      <c r="H100" s="1172"/>
      <c r="I100" s="1172"/>
    </row>
    <row r="102" spans="1:9">
      <c r="A102" s="1173" t="s">
        <v>827</v>
      </c>
      <c r="B102" s="1173"/>
      <c r="C102" s="1173"/>
      <c r="D102" s="1173"/>
      <c r="E102" s="1173"/>
      <c r="F102" s="1173"/>
      <c r="G102" s="1173"/>
      <c r="H102" s="1173"/>
      <c r="I102" s="1173"/>
    </row>
    <row r="103" spans="1:9">
      <c r="A103" s="1174" t="s">
        <v>828</v>
      </c>
      <c r="B103" s="1174"/>
      <c r="C103" s="1174"/>
      <c r="D103" s="1174"/>
      <c r="E103" s="1174"/>
      <c r="F103" s="1174"/>
      <c r="G103" s="1174"/>
      <c r="H103" s="1174"/>
      <c r="I103" s="1174"/>
    </row>
    <row r="104" spans="1:9">
      <c r="A104" s="1174" t="s">
        <v>829</v>
      </c>
      <c r="B104" s="1174"/>
      <c r="C104" s="1174"/>
      <c r="D104" s="1174"/>
      <c r="E104" s="1174"/>
      <c r="F104" s="1174"/>
      <c r="G104" s="1174"/>
      <c r="H104" s="1174"/>
      <c r="I104" s="1174"/>
    </row>
    <row r="106" spans="1:9" ht="26.4">
      <c r="A106" s="138" t="s">
        <v>830</v>
      </c>
      <c r="B106" s="138" t="s">
        <v>831</v>
      </c>
      <c r="C106" s="138" t="s">
        <v>832</v>
      </c>
      <c r="D106" s="138" t="s">
        <v>833</v>
      </c>
      <c r="E106" s="138" t="s">
        <v>834</v>
      </c>
      <c r="F106" s="139" t="s">
        <v>835</v>
      </c>
      <c r="G106" s="138" t="s">
        <v>836</v>
      </c>
      <c r="H106" s="139" t="s">
        <v>837</v>
      </c>
      <c r="I106" s="139" t="s">
        <v>838</v>
      </c>
    </row>
    <row r="107" spans="1:9">
      <c r="A107" s="1179" t="s">
        <v>871</v>
      </c>
      <c r="B107" s="1180" t="s">
        <v>872</v>
      </c>
      <c r="C107" s="1159" t="s">
        <v>852</v>
      </c>
      <c r="D107" s="1159" t="s">
        <v>873</v>
      </c>
      <c r="E107" s="1158" t="s">
        <v>874</v>
      </c>
      <c r="F107" s="1179" t="s">
        <v>875</v>
      </c>
      <c r="G107" s="1179">
        <v>100</v>
      </c>
      <c r="H107" s="140" t="s">
        <v>845</v>
      </c>
      <c r="I107" s="141" t="s">
        <v>846</v>
      </c>
    </row>
    <row r="108" spans="1:9">
      <c r="A108" s="1179"/>
      <c r="B108" s="1180"/>
      <c r="C108" s="1159"/>
      <c r="D108" s="1159"/>
      <c r="E108" s="1158"/>
      <c r="F108" s="1179"/>
      <c r="G108" s="1179"/>
      <c r="H108" s="140" t="s">
        <v>847</v>
      </c>
      <c r="I108" s="142" t="s">
        <v>848</v>
      </c>
    </row>
    <row r="109" spans="1:9">
      <c r="A109" s="1179"/>
      <c r="B109" s="1180"/>
      <c r="C109" s="1159"/>
      <c r="D109" s="1159"/>
      <c r="E109" s="1158"/>
      <c r="F109" s="1179"/>
      <c r="G109" s="1179"/>
      <c r="H109" s="140" t="s">
        <v>849</v>
      </c>
      <c r="I109" s="143" t="s">
        <v>850</v>
      </c>
    </row>
    <row r="110" spans="1:9">
      <c r="A110" s="1179"/>
      <c r="B110" s="1159" t="s">
        <v>851</v>
      </c>
      <c r="C110" s="1159" t="s">
        <v>852</v>
      </c>
      <c r="D110" s="1159" t="s">
        <v>853</v>
      </c>
      <c r="E110" s="1158" t="s">
        <v>854</v>
      </c>
      <c r="F110" s="1179" t="s">
        <v>875</v>
      </c>
      <c r="G110" s="1179">
        <v>100</v>
      </c>
      <c r="H110" s="140" t="s">
        <v>845</v>
      </c>
      <c r="I110" s="141" t="s">
        <v>846</v>
      </c>
    </row>
    <row r="111" spans="1:9">
      <c r="A111" s="1179"/>
      <c r="B111" s="1159"/>
      <c r="C111" s="1159"/>
      <c r="D111" s="1159"/>
      <c r="E111" s="1158"/>
      <c r="F111" s="1179"/>
      <c r="G111" s="1179"/>
      <c r="H111" s="140" t="s">
        <v>847</v>
      </c>
      <c r="I111" s="142" t="s">
        <v>848</v>
      </c>
    </row>
    <row r="112" spans="1:9">
      <c r="A112" s="1179"/>
      <c r="B112" s="1159"/>
      <c r="C112" s="1159"/>
      <c r="D112" s="1159"/>
      <c r="E112" s="1158"/>
      <c r="F112" s="1179"/>
      <c r="G112" s="1179"/>
      <c r="H112" s="140" t="s">
        <v>849</v>
      </c>
      <c r="I112" s="143" t="s">
        <v>850</v>
      </c>
    </row>
    <row r="113" spans="1:12">
      <c r="A113" s="1179"/>
      <c r="B113" s="1180" t="s">
        <v>880</v>
      </c>
      <c r="C113" s="1159" t="s">
        <v>881</v>
      </c>
      <c r="D113" s="1159" t="s">
        <v>882</v>
      </c>
      <c r="E113" s="1158" t="s">
        <v>883</v>
      </c>
      <c r="F113" s="1179" t="s">
        <v>875</v>
      </c>
      <c r="G113" s="1179">
        <v>100</v>
      </c>
      <c r="H113" s="140" t="s">
        <v>845</v>
      </c>
      <c r="I113" s="141" t="s">
        <v>846</v>
      </c>
    </row>
    <row r="114" spans="1:12">
      <c r="A114" s="1179"/>
      <c r="B114" s="1180"/>
      <c r="C114" s="1159"/>
      <c r="D114" s="1159"/>
      <c r="E114" s="1158"/>
      <c r="F114" s="1179"/>
      <c r="G114" s="1179"/>
      <c r="H114" s="140" t="s">
        <v>847</v>
      </c>
      <c r="I114" s="142" t="s">
        <v>848</v>
      </c>
    </row>
    <row r="115" spans="1:12">
      <c r="A115" s="1179"/>
      <c r="B115" s="1180"/>
      <c r="C115" s="1159"/>
      <c r="D115" s="1159"/>
      <c r="E115" s="1158"/>
      <c r="F115" s="1179"/>
      <c r="G115" s="1179"/>
      <c r="H115" s="140" t="s">
        <v>849</v>
      </c>
      <c r="I115" s="143" t="s">
        <v>850</v>
      </c>
    </row>
    <row r="122" spans="1:12" s="146" customFormat="1">
      <c r="A122" s="1170" t="s">
        <v>1190</v>
      </c>
      <c r="B122" s="1170"/>
      <c r="C122" s="1171" t="s">
        <v>1191</v>
      </c>
      <c r="D122" s="1171"/>
      <c r="E122" s="1171" t="s">
        <v>1192</v>
      </c>
      <c r="F122" s="1171"/>
      <c r="G122" s="1171" t="s">
        <v>1193</v>
      </c>
      <c r="H122" s="1171"/>
      <c r="I122" s="1171"/>
      <c r="K122" s="145"/>
      <c r="L122" s="145"/>
    </row>
    <row r="123" spans="1:12" s="146" customFormat="1">
      <c r="A123" s="1169" t="s">
        <v>1194</v>
      </c>
      <c r="B123" s="1169"/>
      <c r="C123" s="1169" t="s">
        <v>1195</v>
      </c>
      <c r="D123" s="1169"/>
      <c r="E123" s="1169" t="s">
        <v>1195</v>
      </c>
      <c r="F123" s="1169"/>
      <c r="G123" s="1169" t="s">
        <v>1194</v>
      </c>
      <c r="H123" s="1169"/>
      <c r="I123" s="1169"/>
      <c r="K123" s="145"/>
      <c r="L123" s="145"/>
    </row>
    <row r="124" spans="1:12" s="146" customFormat="1">
      <c r="A124" s="1169" t="s">
        <v>1196</v>
      </c>
      <c r="B124" s="1169"/>
      <c r="C124" s="1169" t="s">
        <v>1197</v>
      </c>
      <c r="D124" s="1169"/>
      <c r="E124" s="1169" t="s">
        <v>1198</v>
      </c>
      <c r="F124" s="1169"/>
      <c r="G124" s="1169" t="s">
        <v>1199</v>
      </c>
      <c r="H124" s="1169"/>
      <c r="I124" s="1169"/>
      <c r="K124" s="145"/>
      <c r="L124" s="145"/>
    </row>
    <row r="125" spans="1:12" s="146" customFormat="1">
      <c r="A125" s="1169" t="s">
        <v>1200</v>
      </c>
      <c r="B125" s="1169"/>
      <c r="C125" s="1169" t="s">
        <v>1201</v>
      </c>
      <c r="D125" s="1169"/>
      <c r="E125" s="1169" t="s">
        <v>1202</v>
      </c>
      <c r="F125" s="1169"/>
      <c r="G125" s="1169" t="s">
        <v>1203</v>
      </c>
      <c r="H125" s="1169"/>
      <c r="I125" s="1169"/>
      <c r="K125" s="145"/>
      <c r="L125" s="145"/>
    </row>
    <row r="148" spans="1:9" ht="21">
      <c r="A148" s="1172" t="s">
        <v>826</v>
      </c>
      <c r="B148" s="1172"/>
      <c r="C148" s="1172"/>
      <c r="D148" s="1172"/>
      <c r="E148" s="1172"/>
      <c r="F148" s="1172"/>
      <c r="G148" s="1172"/>
      <c r="H148" s="1172"/>
      <c r="I148" s="1172"/>
    </row>
    <row r="149" spans="1:9" ht="21">
      <c r="A149" s="1172" t="s">
        <v>823</v>
      </c>
      <c r="B149" s="1172"/>
      <c r="C149" s="1172"/>
      <c r="D149" s="1172"/>
      <c r="E149" s="1172"/>
      <c r="F149" s="1172"/>
      <c r="G149" s="1172"/>
      <c r="H149" s="1172"/>
      <c r="I149" s="1172"/>
    </row>
    <row r="151" spans="1:9">
      <c r="A151" s="1173" t="s">
        <v>827</v>
      </c>
      <c r="B151" s="1173"/>
      <c r="C151" s="1173"/>
      <c r="D151" s="1173"/>
      <c r="E151" s="1173"/>
      <c r="F151" s="1173"/>
      <c r="G151" s="1173"/>
      <c r="H151" s="1173"/>
      <c r="I151" s="1173"/>
    </row>
    <row r="152" spans="1:9">
      <c r="A152" s="1174" t="s">
        <v>828</v>
      </c>
      <c r="B152" s="1174"/>
      <c r="C152" s="1174"/>
      <c r="D152" s="1174"/>
      <c r="E152" s="1174"/>
      <c r="F152" s="1174"/>
      <c r="G152" s="1174"/>
      <c r="H152" s="1174"/>
      <c r="I152" s="1174"/>
    </row>
    <row r="153" spans="1:9">
      <c r="A153" s="1174" t="s">
        <v>829</v>
      </c>
      <c r="B153" s="1174"/>
      <c r="C153" s="1174"/>
      <c r="D153" s="1174"/>
      <c r="E153" s="1174"/>
      <c r="F153" s="1174"/>
      <c r="G153" s="1174"/>
      <c r="H153" s="1174"/>
      <c r="I153" s="1174"/>
    </row>
    <row r="154" spans="1:9">
      <c r="A154" s="144"/>
      <c r="B154" s="144"/>
      <c r="C154" s="144"/>
      <c r="D154" s="144"/>
      <c r="E154" s="144"/>
      <c r="F154" s="144"/>
      <c r="G154" s="144"/>
      <c r="H154" s="144"/>
      <c r="I154" s="144"/>
    </row>
    <row r="155" spans="1:9" ht="26.4">
      <c r="A155" s="138" t="s">
        <v>830</v>
      </c>
      <c r="B155" s="138" t="s">
        <v>831</v>
      </c>
      <c r="C155" s="138" t="s">
        <v>832</v>
      </c>
      <c r="D155" s="138" t="s">
        <v>833</v>
      </c>
      <c r="E155" s="138" t="s">
        <v>834</v>
      </c>
      <c r="F155" s="139" t="s">
        <v>835</v>
      </c>
      <c r="G155" s="138" t="s">
        <v>836</v>
      </c>
      <c r="H155" s="139" t="s">
        <v>837</v>
      </c>
      <c r="I155" s="139" t="s">
        <v>838</v>
      </c>
    </row>
    <row r="156" spans="1:9">
      <c r="A156" s="1179" t="s">
        <v>884</v>
      </c>
      <c r="B156" s="1180" t="s">
        <v>876</v>
      </c>
      <c r="C156" s="1159" t="s">
        <v>877</v>
      </c>
      <c r="D156" s="1159" t="s">
        <v>878</v>
      </c>
      <c r="E156" s="1168" t="s">
        <v>879</v>
      </c>
      <c r="F156" s="1168" t="s">
        <v>844</v>
      </c>
      <c r="G156" s="1179">
        <v>100</v>
      </c>
      <c r="H156" s="140" t="s">
        <v>845</v>
      </c>
      <c r="I156" s="141" t="s">
        <v>846</v>
      </c>
    </row>
    <row r="157" spans="1:9">
      <c r="A157" s="1179"/>
      <c r="B157" s="1180"/>
      <c r="C157" s="1159"/>
      <c r="D157" s="1159"/>
      <c r="E157" s="1168"/>
      <c r="F157" s="1168"/>
      <c r="G157" s="1179"/>
      <c r="H157" s="140" t="s">
        <v>847</v>
      </c>
      <c r="I157" s="142" t="s">
        <v>848</v>
      </c>
    </row>
    <row r="158" spans="1:9">
      <c r="A158" s="1179"/>
      <c r="B158" s="1180"/>
      <c r="C158" s="1159"/>
      <c r="D158" s="1159"/>
      <c r="E158" s="1168"/>
      <c r="F158" s="1168"/>
      <c r="G158" s="1179"/>
      <c r="H158" s="140" t="s">
        <v>849</v>
      </c>
      <c r="I158" s="143" t="s">
        <v>850</v>
      </c>
    </row>
    <row r="159" spans="1:9">
      <c r="A159" s="1179"/>
      <c r="B159" s="1158" t="s">
        <v>885</v>
      </c>
      <c r="C159" s="1159" t="s">
        <v>886</v>
      </c>
      <c r="D159" s="1159" t="s">
        <v>887</v>
      </c>
      <c r="E159" s="1158" t="s">
        <v>888</v>
      </c>
      <c r="F159" s="1168" t="s">
        <v>844</v>
      </c>
      <c r="G159" s="1179">
        <v>100</v>
      </c>
      <c r="H159" s="140" t="s">
        <v>845</v>
      </c>
      <c r="I159" s="141" t="s">
        <v>846</v>
      </c>
    </row>
    <row r="160" spans="1:9">
      <c r="A160" s="1179"/>
      <c r="B160" s="1158"/>
      <c r="C160" s="1159"/>
      <c r="D160" s="1159"/>
      <c r="E160" s="1158"/>
      <c r="F160" s="1168"/>
      <c r="G160" s="1179"/>
      <c r="H160" s="140" t="s">
        <v>847</v>
      </c>
      <c r="I160" s="142" t="s">
        <v>848</v>
      </c>
    </row>
    <row r="161" spans="1:12">
      <c r="A161" s="1179"/>
      <c r="B161" s="1158"/>
      <c r="C161" s="1159"/>
      <c r="D161" s="1159"/>
      <c r="E161" s="1158"/>
      <c r="F161" s="1168"/>
      <c r="G161" s="1179"/>
      <c r="H161" s="140" t="s">
        <v>849</v>
      </c>
      <c r="I161" s="143" t="s">
        <v>850</v>
      </c>
    </row>
    <row r="162" spans="1:12">
      <c r="A162" s="1179"/>
      <c r="B162" s="1158" t="s">
        <v>889</v>
      </c>
      <c r="C162" s="1159" t="s">
        <v>890</v>
      </c>
      <c r="D162" s="1159" t="s">
        <v>5063</v>
      </c>
      <c r="E162" s="1158" t="s">
        <v>891</v>
      </c>
      <c r="F162" s="1168" t="s">
        <v>844</v>
      </c>
      <c r="G162" s="1179">
        <v>100</v>
      </c>
      <c r="H162" s="140" t="s">
        <v>845</v>
      </c>
      <c r="I162" s="141" t="s">
        <v>846</v>
      </c>
    </row>
    <row r="163" spans="1:12">
      <c r="A163" s="1179"/>
      <c r="B163" s="1158"/>
      <c r="C163" s="1159"/>
      <c r="D163" s="1159"/>
      <c r="E163" s="1158"/>
      <c r="F163" s="1168"/>
      <c r="G163" s="1179"/>
      <c r="H163" s="140" t="s">
        <v>847</v>
      </c>
      <c r="I163" s="142" t="s">
        <v>848</v>
      </c>
    </row>
    <row r="164" spans="1:12">
      <c r="A164" s="1179"/>
      <c r="B164" s="1158"/>
      <c r="C164" s="1159"/>
      <c r="D164" s="1159"/>
      <c r="E164" s="1158"/>
      <c r="F164" s="1168"/>
      <c r="G164" s="1179"/>
      <c r="H164" s="140" t="s">
        <v>849</v>
      </c>
      <c r="I164" s="143" t="s">
        <v>850</v>
      </c>
    </row>
    <row r="172" spans="1:12" s="146" customFormat="1">
      <c r="A172" s="1170" t="s">
        <v>1190</v>
      </c>
      <c r="B172" s="1170"/>
      <c r="C172" s="1171" t="s">
        <v>1191</v>
      </c>
      <c r="D172" s="1171"/>
      <c r="E172" s="1171" t="s">
        <v>1192</v>
      </c>
      <c r="F172" s="1171"/>
      <c r="G172" s="1171" t="s">
        <v>1193</v>
      </c>
      <c r="H172" s="1171"/>
      <c r="I172" s="1171"/>
      <c r="K172" s="145"/>
      <c r="L172" s="145"/>
    </row>
    <row r="173" spans="1:12" s="146" customFormat="1">
      <c r="A173" s="1169" t="s">
        <v>1194</v>
      </c>
      <c r="B173" s="1169"/>
      <c r="C173" s="1169" t="s">
        <v>1195</v>
      </c>
      <c r="D173" s="1169"/>
      <c r="E173" s="1169" t="s">
        <v>1195</v>
      </c>
      <c r="F173" s="1169"/>
      <c r="G173" s="1169" t="s">
        <v>1194</v>
      </c>
      <c r="H173" s="1169"/>
      <c r="I173" s="1169"/>
      <c r="K173" s="145"/>
      <c r="L173" s="145"/>
    </row>
    <row r="174" spans="1:12" s="146" customFormat="1">
      <c r="A174" s="1169" t="s">
        <v>1196</v>
      </c>
      <c r="B174" s="1169"/>
      <c r="C174" s="1169" t="s">
        <v>1197</v>
      </c>
      <c r="D174" s="1169"/>
      <c r="E174" s="1169" t="s">
        <v>1198</v>
      </c>
      <c r="F174" s="1169"/>
      <c r="G174" s="1169" t="s">
        <v>1199</v>
      </c>
      <c r="H174" s="1169"/>
      <c r="I174" s="1169"/>
      <c r="K174" s="145"/>
      <c r="L174" s="145"/>
    </row>
    <row r="175" spans="1:12" s="146" customFormat="1">
      <c r="A175" s="1169" t="s">
        <v>1200</v>
      </c>
      <c r="B175" s="1169"/>
      <c r="C175" s="1169" t="s">
        <v>1201</v>
      </c>
      <c r="D175" s="1169"/>
      <c r="E175" s="1169" t="s">
        <v>1202</v>
      </c>
      <c r="F175" s="1169"/>
      <c r="G175" s="1169" t="s">
        <v>1203</v>
      </c>
      <c r="H175" s="1169"/>
      <c r="I175" s="1169"/>
      <c r="K175" s="145"/>
      <c r="L175" s="145"/>
    </row>
    <row r="197" spans="1:9" ht="21">
      <c r="A197" s="1172" t="s">
        <v>826</v>
      </c>
      <c r="B197" s="1172"/>
      <c r="C197" s="1172"/>
      <c r="D197" s="1172"/>
      <c r="E197" s="1172"/>
      <c r="F197" s="1172"/>
      <c r="G197" s="1172"/>
      <c r="H197" s="1172"/>
      <c r="I197" s="1172"/>
    </row>
    <row r="198" spans="1:9" ht="21">
      <c r="A198" s="1172" t="s">
        <v>823</v>
      </c>
      <c r="B198" s="1172"/>
      <c r="C198" s="1172"/>
      <c r="D198" s="1172"/>
      <c r="E198" s="1172"/>
      <c r="F198" s="1172"/>
      <c r="G198" s="1172"/>
      <c r="H198" s="1172"/>
      <c r="I198" s="1172"/>
    </row>
    <row r="200" spans="1:9">
      <c r="A200" s="1173" t="s">
        <v>827</v>
      </c>
      <c r="B200" s="1173"/>
      <c r="C200" s="1173"/>
      <c r="D200" s="1173"/>
      <c r="E200" s="1173"/>
      <c r="F200" s="1173"/>
      <c r="G200" s="1173"/>
      <c r="H200" s="1173"/>
      <c r="I200" s="1173"/>
    </row>
    <row r="201" spans="1:9">
      <c r="A201" s="1173" t="s">
        <v>828</v>
      </c>
      <c r="B201" s="1173"/>
      <c r="C201" s="1173"/>
      <c r="D201" s="1173"/>
      <c r="E201" s="1173"/>
      <c r="F201" s="1173"/>
      <c r="G201" s="1173"/>
      <c r="H201" s="1173"/>
      <c r="I201" s="1173"/>
    </row>
    <row r="202" spans="1:9">
      <c r="A202" s="1174" t="s">
        <v>829</v>
      </c>
      <c r="B202" s="1174"/>
      <c r="C202" s="1174"/>
      <c r="D202" s="1174"/>
      <c r="E202" s="1174"/>
      <c r="F202" s="1174"/>
      <c r="G202" s="1174"/>
      <c r="H202" s="1174"/>
      <c r="I202" s="1174"/>
    </row>
    <row r="204" spans="1:9" ht="26.4">
      <c r="A204" s="138" t="s">
        <v>830</v>
      </c>
      <c r="B204" s="138" t="s">
        <v>831</v>
      </c>
      <c r="C204" s="138" t="s">
        <v>832</v>
      </c>
      <c r="D204" s="138" t="s">
        <v>833</v>
      </c>
      <c r="E204" s="138" t="s">
        <v>834</v>
      </c>
      <c r="F204" s="139" t="s">
        <v>835</v>
      </c>
      <c r="G204" s="138" t="s">
        <v>836</v>
      </c>
      <c r="H204" s="139" t="s">
        <v>837</v>
      </c>
      <c r="I204" s="139" t="s">
        <v>838</v>
      </c>
    </row>
    <row r="205" spans="1:9">
      <c r="A205" s="1158" t="s">
        <v>892</v>
      </c>
      <c r="B205" s="1158" t="s">
        <v>893</v>
      </c>
      <c r="C205" s="1159" t="s">
        <v>894</v>
      </c>
      <c r="D205" s="1159" t="s">
        <v>895</v>
      </c>
      <c r="E205" s="1158" t="s">
        <v>891</v>
      </c>
      <c r="F205" s="1158" t="s">
        <v>875</v>
      </c>
      <c r="G205" s="1158">
        <v>100</v>
      </c>
      <c r="H205" s="140" t="s">
        <v>845</v>
      </c>
      <c r="I205" s="141" t="s">
        <v>846</v>
      </c>
    </row>
    <row r="206" spans="1:9">
      <c r="A206" s="1158"/>
      <c r="B206" s="1158"/>
      <c r="C206" s="1159"/>
      <c r="D206" s="1159"/>
      <c r="E206" s="1158"/>
      <c r="F206" s="1158"/>
      <c r="G206" s="1158"/>
      <c r="H206" s="140" t="s">
        <v>847</v>
      </c>
      <c r="I206" s="142" t="s">
        <v>848</v>
      </c>
    </row>
    <row r="207" spans="1:9">
      <c r="A207" s="1158"/>
      <c r="B207" s="1158"/>
      <c r="C207" s="1159"/>
      <c r="D207" s="1159"/>
      <c r="E207" s="1158"/>
      <c r="F207" s="1158"/>
      <c r="G207" s="1158"/>
      <c r="H207" s="140" t="s">
        <v>849</v>
      </c>
      <c r="I207" s="143" t="s">
        <v>850</v>
      </c>
    </row>
    <row r="208" spans="1:9">
      <c r="A208" s="1158"/>
      <c r="B208" s="1158" t="s">
        <v>896</v>
      </c>
      <c r="C208" s="1159" t="s">
        <v>897</v>
      </c>
      <c r="D208" s="1159" t="s">
        <v>898</v>
      </c>
      <c r="E208" s="1158" t="s">
        <v>899</v>
      </c>
      <c r="F208" s="1158" t="s">
        <v>875</v>
      </c>
      <c r="G208" s="1158">
        <v>100</v>
      </c>
      <c r="H208" s="140" t="s">
        <v>845</v>
      </c>
      <c r="I208" s="141" t="s">
        <v>846</v>
      </c>
    </row>
    <row r="209" spans="1:12">
      <c r="A209" s="1158"/>
      <c r="B209" s="1158"/>
      <c r="C209" s="1159"/>
      <c r="D209" s="1159"/>
      <c r="E209" s="1158"/>
      <c r="F209" s="1158"/>
      <c r="G209" s="1158"/>
      <c r="H209" s="140" t="s">
        <v>847</v>
      </c>
      <c r="I209" s="142" t="s">
        <v>848</v>
      </c>
    </row>
    <row r="210" spans="1:12">
      <c r="A210" s="1158"/>
      <c r="B210" s="1158"/>
      <c r="C210" s="1159"/>
      <c r="D210" s="1159"/>
      <c r="E210" s="1158"/>
      <c r="F210" s="1158"/>
      <c r="G210" s="1158"/>
      <c r="H210" s="140" t="s">
        <v>849</v>
      </c>
      <c r="I210" s="143" t="s">
        <v>850</v>
      </c>
    </row>
    <row r="217" spans="1:12" s="146" customFormat="1">
      <c r="A217" s="1170" t="s">
        <v>1190</v>
      </c>
      <c r="B217" s="1170"/>
      <c r="C217" s="1171" t="s">
        <v>1191</v>
      </c>
      <c r="D217" s="1171"/>
      <c r="E217" s="1171" t="s">
        <v>1192</v>
      </c>
      <c r="F217" s="1171"/>
      <c r="G217" s="1171" t="s">
        <v>1193</v>
      </c>
      <c r="H217" s="1171"/>
      <c r="I217" s="1171"/>
      <c r="K217" s="145"/>
      <c r="L217" s="145"/>
    </row>
    <row r="218" spans="1:12" s="146" customFormat="1">
      <c r="A218" s="1169" t="s">
        <v>1194</v>
      </c>
      <c r="B218" s="1169"/>
      <c r="C218" s="1169" t="s">
        <v>1195</v>
      </c>
      <c r="D218" s="1169"/>
      <c r="E218" s="1169" t="s">
        <v>1195</v>
      </c>
      <c r="F218" s="1169"/>
      <c r="G218" s="1169" t="s">
        <v>1194</v>
      </c>
      <c r="H218" s="1169"/>
      <c r="I218" s="1169"/>
      <c r="K218" s="145"/>
      <c r="L218" s="145"/>
    </row>
    <row r="219" spans="1:12" s="146" customFormat="1">
      <c r="A219" s="1169" t="s">
        <v>1196</v>
      </c>
      <c r="B219" s="1169"/>
      <c r="C219" s="1169" t="s">
        <v>1197</v>
      </c>
      <c r="D219" s="1169"/>
      <c r="E219" s="1169" t="s">
        <v>1198</v>
      </c>
      <c r="F219" s="1169"/>
      <c r="G219" s="1169" t="s">
        <v>1199</v>
      </c>
      <c r="H219" s="1169"/>
      <c r="I219" s="1169"/>
      <c r="K219" s="145"/>
      <c r="L219" s="145"/>
    </row>
    <row r="220" spans="1:12" s="146" customFormat="1">
      <c r="A220" s="1169" t="s">
        <v>1200</v>
      </c>
      <c r="B220" s="1169"/>
      <c r="C220" s="1169" t="s">
        <v>1201</v>
      </c>
      <c r="D220" s="1169"/>
      <c r="E220" s="1169" t="s">
        <v>1202</v>
      </c>
      <c r="F220" s="1169"/>
      <c r="G220" s="1169" t="s">
        <v>1203</v>
      </c>
      <c r="H220" s="1169"/>
      <c r="I220" s="1169"/>
      <c r="K220" s="145"/>
      <c r="L220" s="145"/>
    </row>
    <row r="247" spans="1:9" ht="21">
      <c r="A247" s="1172" t="s">
        <v>826</v>
      </c>
      <c r="B247" s="1172"/>
      <c r="C247" s="1172"/>
      <c r="D247" s="1172"/>
      <c r="E247" s="1172"/>
      <c r="F247" s="1172"/>
      <c r="G247" s="1172"/>
      <c r="H247" s="1172"/>
      <c r="I247" s="1172"/>
    </row>
    <row r="248" spans="1:9" ht="21">
      <c r="A248" s="1172" t="s">
        <v>823</v>
      </c>
      <c r="B248" s="1172"/>
      <c r="C248" s="1172"/>
      <c r="D248" s="1172"/>
      <c r="E248" s="1172"/>
      <c r="F248" s="1172"/>
      <c r="G248" s="1172"/>
      <c r="H248" s="1172"/>
      <c r="I248" s="1172"/>
    </row>
    <row r="250" spans="1:9">
      <c r="A250" s="1173" t="s">
        <v>827</v>
      </c>
      <c r="B250" s="1173"/>
      <c r="C250" s="1173"/>
      <c r="D250" s="1173"/>
      <c r="E250" s="1173"/>
      <c r="F250" s="1173"/>
      <c r="G250" s="1173"/>
      <c r="H250" s="1173"/>
      <c r="I250" s="1173"/>
    </row>
    <row r="251" spans="1:9">
      <c r="A251" s="1174" t="s">
        <v>828</v>
      </c>
      <c r="B251" s="1174"/>
      <c r="C251" s="1174"/>
      <c r="D251" s="1174"/>
      <c r="E251" s="1174"/>
      <c r="F251" s="1174"/>
      <c r="G251" s="1174"/>
      <c r="H251" s="1174"/>
      <c r="I251" s="1174"/>
    </row>
    <row r="252" spans="1:9">
      <c r="A252" s="1174" t="s">
        <v>829</v>
      </c>
      <c r="B252" s="1174"/>
      <c r="C252" s="1174"/>
      <c r="D252" s="1174"/>
      <c r="E252" s="1174"/>
      <c r="F252" s="1174"/>
      <c r="G252" s="1174"/>
      <c r="H252" s="1174"/>
      <c r="I252" s="1174"/>
    </row>
    <row r="253" spans="1:9">
      <c r="A253" s="64"/>
      <c r="B253" s="64"/>
      <c r="C253" s="64"/>
      <c r="D253" s="64"/>
      <c r="E253" s="64"/>
      <c r="F253" s="64"/>
      <c r="G253" s="64"/>
      <c r="H253" s="64"/>
      <c r="I253" s="64"/>
    </row>
    <row r="254" spans="1:9" ht="26.4">
      <c r="A254" s="138" t="s">
        <v>830</v>
      </c>
      <c r="B254" s="138" t="s">
        <v>831</v>
      </c>
      <c r="C254" s="138" t="s">
        <v>832</v>
      </c>
      <c r="D254" s="138" t="s">
        <v>833</v>
      </c>
      <c r="E254" s="138" t="s">
        <v>834</v>
      </c>
      <c r="F254" s="139" t="s">
        <v>835</v>
      </c>
      <c r="G254" s="138" t="s">
        <v>836</v>
      </c>
      <c r="H254" s="139" t="s">
        <v>837</v>
      </c>
      <c r="I254" s="139" t="s">
        <v>838</v>
      </c>
    </row>
    <row r="255" spans="1:9">
      <c r="A255" s="1158" t="s">
        <v>900</v>
      </c>
      <c r="B255" s="1158" t="s">
        <v>901</v>
      </c>
      <c r="C255" s="1159" t="s">
        <v>902</v>
      </c>
      <c r="D255" s="1159" t="s">
        <v>903</v>
      </c>
      <c r="E255" s="1158" t="s">
        <v>904</v>
      </c>
      <c r="F255" s="1158" t="s">
        <v>875</v>
      </c>
      <c r="G255" s="1158">
        <v>100</v>
      </c>
      <c r="H255" s="140" t="s">
        <v>845</v>
      </c>
      <c r="I255" s="141" t="s">
        <v>846</v>
      </c>
    </row>
    <row r="256" spans="1:9">
      <c r="A256" s="1158"/>
      <c r="B256" s="1158"/>
      <c r="C256" s="1159"/>
      <c r="D256" s="1159"/>
      <c r="E256" s="1158"/>
      <c r="F256" s="1158"/>
      <c r="G256" s="1158"/>
      <c r="H256" s="140" t="s">
        <v>847</v>
      </c>
      <c r="I256" s="142" t="s">
        <v>848</v>
      </c>
    </row>
    <row r="257" spans="1:9">
      <c r="A257" s="1158"/>
      <c r="B257" s="1158"/>
      <c r="C257" s="1159"/>
      <c r="D257" s="1159"/>
      <c r="E257" s="1158"/>
      <c r="F257" s="1158"/>
      <c r="G257" s="1158"/>
      <c r="H257" s="140" t="s">
        <v>849</v>
      </c>
      <c r="I257" s="143" t="s">
        <v>850</v>
      </c>
    </row>
    <row r="258" spans="1:9">
      <c r="A258" s="1158"/>
      <c r="B258" s="1158" t="s">
        <v>905</v>
      </c>
      <c r="C258" s="1159" t="s">
        <v>906</v>
      </c>
      <c r="D258" s="1159" t="s">
        <v>907</v>
      </c>
      <c r="E258" s="1158" t="s">
        <v>858</v>
      </c>
      <c r="F258" s="1158" t="s">
        <v>875</v>
      </c>
      <c r="G258" s="1158">
        <v>100</v>
      </c>
      <c r="H258" s="140" t="s">
        <v>845</v>
      </c>
      <c r="I258" s="141" t="s">
        <v>846</v>
      </c>
    </row>
    <row r="259" spans="1:9">
      <c r="A259" s="1158"/>
      <c r="B259" s="1158"/>
      <c r="C259" s="1159"/>
      <c r="D259" s="1159"/>
      <c r="E259" s="1158"/>
      <c r="F259" s="1158"/>
      <c r="G259" s="1158"/>
      <c r="H259" s="140" t="s">
        <v>847</v>
      </c>
      <c r="I259" s="142" t="s">
        <v>848</v>
      </c>
    </row>
    <row r="260" spans="1:9">
      <c r="A260" s="1158"/>
      <c r="B260" s="1158"/>
      <c r="C260" s="1159"/>
      <c r="D260" s="1159"/>
      <c r="E260" s="1158"/>
      <c r="F260" s="1158"/>
      <c r="G260" s="1158"/>
      <c r="H260" s="140" t="s">
        <v>849</v>
      </c>
      <c r="I260" s="143" t="s">
        <v>850</v>
      </c>
    </row>
    <row r="261" spans="1:9">
      <c r="A261" s="1158"/>
      <c r="B261" s="1158" t="s">
        <v>905</v>
      </c>
      <c r="C261" s="1159" t="s">
        <v>908</v>
      </c>
      <c r="D261" s="1159" t="s">
        <v>907</v>
      </c>
      <c r="E261" s="1158" t="s">
        <v>909</v>
      </c>
      <c r="F261" s="1158" t="s">
        <v>844</v>
      </c>
      <c r="G261" s="1158">
        <v>100</v>
      </c>
      <c r="H261" s="140" t="s">
        <v>845</v>
      </c>
      <c r="I261" s="141" t="s">
        <v>846</v>
      </c>
    </row>
    <row r="262" spans="1:9">
      <c r="A262" s="1158"/>
      <c r="B262" s="1158"/>
      <c r="C262" s="1159"/>
      <c r="D262" s="1159"/>
      <c r="E262" s="1158"/>
      <c r="F262" s="1158"/>
      <c r="G262" s="1158"/>
      <c r="H262" s="140" t="s">
        <v>847</v>
      </c>
      <c r="I262" s="142" t="s">
        <v>848</v>
      </c>
    </row>
    <row r="263" spans="1:9">
      <c r="A263" s="1158"/>
      <c r="B263" s="1158"/>
      <c r="C263" s="1159"/>
      <c r="D263" s="1159"/>
      <c r="E263" s="1158"/>
      <c r="F263" s="1158"/>
      <c r="G263" s="1158"/>
      <c r="H263" s="140" t="s">
        <v>849</v>
      </c>
      <c r="I263" s="143" t="s">
        <v>850</v>
      </c>
    </row>
    <row r="264" spans="1:9">
      <c r="A264" s="1158"/>
      <c r="B264" s="1158" t="s">
        <v>910</v>
      </c>
      <c r="C264" s="1159" t="s">
        <v>5067</v>
      </c>
      <c r="D264" s="1159" t="s">
        <v>911</v>
      </c>
      <c r="E264" s="1158" t="s">
        <v>912</v>
      </c>
      <c r="F264" s="1158" t="s">
        <v>875</v>
      </c>
      <c r="G264" s="1158">
        <v>100</v>
      </c>
      <c r="H264" s="140" t="s">
        <v>845</v>
      </c>
      <c r="I264" s="141" t="s">
        <v>846</v>
      </c>
    </row>
    <row r="265" spans="1:9">
      <c r="A265" s="1158"/>
      <c r="B265" s="1158"/>
      <c r="C265" s="1159"/>
      <c r="D265" s="1159"/>
      <c r="E265" s="1158"/>
      <c r="F265" s="1158"/>
      <c r="G265" s="1158"/>
      <c r="H265" s="140" t="s">
        <v>847</v>
      </c>
      <c r="I265" s="142" t="s">
        <v>848</v>
      </c>
    </row>
    <row r="266" spans="1:9">
      <c r="A266" s="1158"/>
      <c r="B266" s="1158"/>
      <c r="C266" s="1159"/>
      <c r="D266" s="1159"/>
      <c r="E266" s="1158"/>
      <c r="F266" s="1158"/>
      <c r="G266" s="1158"/>
      <c r="H266" s="140" t="s">
        <v>849</v>
      </c>
      <c r="I266" s="143" t="s">
        <v>850</v>
      </c>
    </row>
    <row r="267" spans="1:9">
      <c r="A267" s="1158"/>
      <c r="B267" s="1158" t="s">
        <v>913</v>
      </c>
      <c r="C267" s="1159" t="s">
        <v>914</v>
      </c>
      <c r="D267" s="1159" t="s">
        <v>915</v>
      </c>
      <c r="E267" s="1158" t="s">
        <v>916</v>
      </c>
      <c r="F267" s="1158" t="s">
        <v>875</v>
      </c>
      <c r="G267" s="1158">
        <v>100</v>
      </c>
      <c r="H267" s="140" t="s">
        <v>845</v>
      </c>
      <c r="I267" s="141" t="s">
        <v>846</v>
      </c>
    </row>
    <row r="268" spans="1:9">
      <c r="A268" s="1158"/>
      <c r="B268" s="1158"/>
      <c r="C268" s="1159"/>
      <c r="D268" s="1159"/>
      <c r="E268" s="1158"/>
      <c r="F268" s="1158"/>
      <c r="G268" s="1158"/>
      <c r="H268" s="140" t="s">
        <v>847</v>
      </c>
      <c r="I268" s="142" t="s">
        <v>848</v>
      </c>
    </row>
    <row r="269" spans="1:9">
      <c r="A269" s="1158"/>
      <c r="B269" s="1158"/>
      <c r="C269" s="1159"/>
      <c r="D269" s="1159"/>
      <c r="E269" s="1158"/>
      <c r="F269" s="1158"/>
      <c r="G269" s="1158"/>
      <c r="H269" s="140" t="s">
        <v>849</v>
      </c>
      <c r="I269" s="143" t="s">
        <v>850</v>
      </c>
    </row>
    <row r="270" spans="1:9">
      <c r="A270" s="1158"/>
      <c r="B270" s="1158" t="s">
        <v>5064</v>
      </c>
      <c r="C270" s="1159" t="s">
        <v>917</v>
      </c>
      <c r="D270" s="1159" t="s">
        <v>911</v>
      </c>
      <c r="E270" s="1158" t="s">
        <v>918</v>
      </c>
      <c r="F270" s="1158" t="s">
        <v>875</v>
      </c>
      <c r="G270" s="1158">
        <v>100</v>
      </c>
      <c r="H270" s="140" t="s">
        <v>845</v>
      </c>
      <c r="I270" s="141" t="s">
        <v>846</v>
      </c>
    </row>
    <row r="271" spans="1:9">
      <c r="A271" s="1158"/>
      <c r="B271" s="1158"/>
      <c r="C271" s="1159"/>
      <c r="D271" s="1159"/>
      <c r="E271" s="1158"/>
      <c r="F271" s="1158"/>
      <c r="G271" s="1158"/>
      <c r="H271" s="140" t="s">
        <v>847</v>
      </c>
      <c r="I271" s="142" t="s">
        <v>848</v>
      </c>
    </row>
    <row r="272" spans="1:9">
      <c r="A272" s="1158"/>
      <c r="B272" s="1158"/>
      <c r="C272" s="1159"/>
      <c r="D272" s="1159"/>
      <c r="E272" s="1158"/>
      <c r="F272" s="1158"/>
      <c r="G272" s="1158"/>
      <c r="H272" s="140" t="s">
        <v>849</v>
      </c>
      <c r="I272" s="143" t="s">
        <v>850</v>
      </c>
    </row>
    <row r="273" spans="1:12">
      <c r="A273" s="1158"/>
      <c r="B273" s="1158" t="s">
        <v>5065</v>
      </c>
      <c r="C273" s="1159" t="s">
        <v>5066</v>
      </c>
      <c r="D273" s="1159" t="s">
        <v>5068</v>
      </c>
      <c r="E273" s="1158" t="s">
        <v>5069</v>
      </c>
      <c r="F273" s="1158" t="s">
        <v>875</v>
      </c>
      <c r="G273" s="1158">
        <v>100</v>
      </c>
      <c r="H273" s="140" t="s">
        <v>845</v>
      </c>
      <c r="I273" s="141" t="s">
        <v>846</v>
      </c>
    </row>
    <row r="274" spans="1:12">
      <c r="A274" s="1158"/>
      <c r="B274" s="1158"/>
      <c r="C274" s="1159"/>
      <c r="D274" s="1159"/>
      <c r="E274" s="1158"/>
      <c r="F274" s="1158"/>
      <c r="G274" s="1158"/>
      <c r="H274" s="140" t="s">
        <v>847</v>
      </c>
      <c r="I274" s="142" t="s">
        <v>848</v>
      </c>
    </row>
    <row r="275" spans="1:12">
      <c r="A275" s="1158"/>
      <c r="B275" s="1158"/>
      <c r="C275" s="1159"/>
      <c r="D275" s="1159"/>
      <c r="E275" s="1158"/>
      <c r="F275" s="1158"/>
      <c r="G275" s="1158"/>
      <c r="H275" s="140" t="s">
        <v>849</v>
      </c>
      <c r="I275" s="143" t="s">
        <v>850</v>
      </c>
    </row>
    <row r="276" spans="1:12">
      <c r="B276" s="905"/>
      <c r="C276" s="906"/>
      <c r="D276" s="906"/>
      <c r="E276" s="905"/>
      <c r="F276" s="905"/>
      <c r="G276" s="905"/>
      <c r="H276" s="907"/>
      <c r="I276" s="908"/>
    </row>
    <row r="277" spans="1:12">
      <c r="B277" s="905"/>
      <c r="C277" s="906"/>
      <c r="D277" s="906"/>
      <c r="E277" s="905"/>
      <c r="F277" s="905"/>
      <c r="G277" s="905"/>
      <c r="H277" s="907"/>
      <c r="I277" s="908"/>
    </row>
    <row r="278" spans="1:12">
      <c r="B278" s="905"/>
      <c r="C278" s="906"/>
      <c r="D278" s="906"/>
      <c r="E278" s="905"/>
      <c r="F278" s="905"/>
      <c r="G278" s="905"/>
      <c r="H278" s="907"/>
      <c r="I278" s="908"/>
    </row>
    <row r="280" spans="1:12" s="146" customFormat="1">
      <c r="A280" s="1170" t="s">
        <v>1190</v>
      </c>
      <c r="B280" s="1170"/>
      <c r="C280" s="1171" t="s">
        <v>1191</v>
      </c>
      <c r="D280" s="1171"/>
      <c r="E280" s="1171" t="s">
        <v>1192</v>
      </c>
      <c r="F280" s="1171"/>
      <c r="G280" s="1171" t="s">
        <v>1193</v>
      </c>
      <c r="H280" s="1171"/>
      <c r="I280" s="1171"/>
      <c r="K280" s="145"/>
      <c r="L280" s="145"/>
    </row>
    <row r="281" spans="1:12" s="146" customFormat="1">
      <c r="A281" s="1169" t="s">
        <v>1194</v>
      </c>
      <c r="B281" s="1169"/>
      <c r="C281" s="1169" t="s">
        <v>1195</v>
      </c>
      <c r="D281" s="1169"/>
      <c r="E281" s="1169" t="s">
        <v>1195</v>
      </c>
      <c r="F281" s="1169"/>
      <c r="G281" s="1169" t="s">
        <v>1194</v>
      </c>
      <c r="H281" s="1169"/>
      <c r="I281" s="1169"/>
      <c r="K281" s="145"/>
      <c r="L281" s="145"/>
    </row>
    <row r="282" spans="1:12" s="146" customFormat="1">
      <c r="A282" s="1169" t="s">
        <v>1196</v>
      </c>
      <c r="B282" s="1169"/>
      <c r="C282" s="1169" t="s">
        <v>1197</v>
      </c>
      <c r="D282" s="1169"/>
      <c r="E282" s="1169" t="s">
        <v>1198</v>
      </c>
      <c r="F282" s="1169"/>
      <c r="G282" s="1169" t="s">
        <v>1199</v>
      </c>
      <c r="H282" s="1169"/>
      <c r="I282" s="1169"/>
      <c r="K282" s="145"/>
      <c r="L282" s="145"/>
    </row>
    <row r="283" spans="1:12" s="146" customFormat="1">
      <c r="A283" s="1169" t="s">
        <v>1200</v>
      </c>
      <c r="B283" s="1169"/>
      <c r="C283" s="1169" t="s">
        <v>1201</v>
      </c>
      <c r="D283" s="1169"/>
      <c r="E283" s="1169" t="s">
        <v>1202</v>
      </c>
      <c r="F283" s="1169"/>
      <c r="G283" s="1169" t="s">
        <v>1203</v>
      </c>
      <c r="H283" s="1169"/>
      <c r="I283" s="1169"/>
      <c r="K283" s="145"/>
      <c r="L283" s="145"/>
    </row>
    <row r="297" spans="1:9" ht="21">
      <c r="A297" s="1172" t="s">
        <v>826</v>
      </c>
      <c r="B297" s="1172"/>
      <c r="C297" s="1172"/>
      <c r="D297" s="1172"/>
      <c r="E297" s="1172"/>
      <c r="F297" s="1172"/>
      <c r="G297" s="1172"/>
      <c r="H297" s="1172"/>
      <c r="I297" s="1172"/>
    </row>
    <row r="298" spans="1:9" ht="21">
      <c r="A298" s="1172" t="s">
        <v>823</v>
      </c>
      <c r="B298" s="1172"/>
      <c r="C298" s="1172"/>
      <c r="D298" s="1172"/>
      <c r="E298" s="1172"/>
      <c r="F298" s="1172"/>
      <c r="G298" s="1172"/>
      <c r="H298" s="1172"/>
      <c r="I298" s="1172"/>
    </row>
    <row r="300" spans="1:9">
      <c r="A300" s="1173" t="s">
        <v>827</v>
      </c>
      <c r="B300" s="1173"/>
      <c r="C300" s="1173"/>
      <c r="D300" s="1173"/>
      <c r="E300" s="1173"/>
      <c r="F300" s="1173"/>
      <c r="G300" s="1173"/>
      <c r="H300" s="1173"/>
      <c r="I300" s="1173"/>
    </row>
    <row r="301" spans="1:9">
      <c r="A301" s="1174" t="s">
        <v>828</v>
      </c>
      <c r="B301" s="1174"/>
      <c r="C301" s="1174"/>
      <c r="D301" s="1174"/>
      <c r="E301" s="1174"/>
      <c r="F301" s="1174"/>
      <c r="G301" s="1174"/>
      <c r="H301" s="1174"/>
      <c r="I301" s="1174"/>
    </row>
    <row r="302" spans="1:9">
      <c r="A302" s="1174" t="s">
        <v>829</v>
      </c>
      <c r="B302" s="1174"/>
      <c r="C302" s="1174"/>
      <c r="D302" s="1174"/>
      <c r="E302" s="1174"/>
      <c r="F302" s="1174"/>
      <c r="G302" s="1174"/>
      <c r="H302" s="1174"/>
      <c r="I302" s="1174"/>
    </row>
    <row r="303" spans="1:9">
      <c r="A303" s="1178"/>
      <c r="B303" s="1178"/>
      <c r="C303" s="1178"/>
      <c r="D303" s="1178"/>
      <c r="E303" s="1178"/>
      <c r="F303" s="1178"/>
      <c r="G303" s="1178"/>
      <c r="H303" s="1178"/>
      <c r="I303" s="1178"/>
    </row>
    <row r="304" spans="1:9" ht="26.4">
      <c r="A304" s="138" t="s">
        <v>830</v>
      </c>
      <c r="B304" s="138" t="s">
        <v>831</v>
      </c>
      <c r="C304" s="138" t="s">
        <v>832</v>
      </c>
      <c r="D304" s="138" t="s">
        <v>833</v>
      </c>
      <c r="E304" s="138" t="s">
        <v>834</v>
      </c>
      <c r="F304" s="139" t="s">
        <v>835</v>
      </c>
      <c r="G304" s="138" t="s">
        <v>836</v>
      </c>
      <c r="H304" s="139" t="s">
        <v>837</v>
      </c>
      <c r="I304" s="139" t="s">
        <v>838</v>
      </c>
    </row>
    <row r="305" spans="1:12">
      <c r="A305" s="1158" t="s">
        <v>919</v>
      </c>
      <c r="B305" s="1159" t="s">
        <v>5070</v>
      </c>
      <c r="C305" s="1159" t="s">
        <v>906</v>
      </c>
      <c r="D305" s="1159" t="s">
        <v>5071</v>
      </c>
      <c r="E305" s="1159" t="s">
        <v>870</v>
      </c>
      <c r="F305" s="1158" t="s">
        <v>875</v>
      </c>
      <c r="G305" s="1158">
        <v>100</v>
      </c>
      <c r="H305" s="140" t="s">
        <v>845</v>
      </c>
      <c r="I305" s="141" t="s">
        <v>846</v>
      </c>
    </row>
    <row r="306" spans="1:12">
      <c r="A306" s="1158"/>
      <c r="B306" s="1159"/>
      <c r="C306" s="1159"/>
      <c r="D306" s="1159"/>
      <c r="E306" s="1159"/>
      <c r="F306" s="1158"/>
      <c r="G306" s="1158"/>
      <c r="H306" s="140" t="s">
        <v>847</v>
      </c>
      <c r="I306" s="142" t="s">
        <v>848</v>
      </c>
    </row>
    <row r="307" spans="1:12">
      <c r="A307" s="1158"/>
      <c r="B307" s="1159"/>
      <c r="C307" s="1159"/>
      <c r="D307" s="1159"/>
      <c r="E307" s="1159"/>
      <c r="F307" s="1158"/>
      <c r="G307" s="1158"/>
      <c r="H307" s="140" t="s">
        <v>849</v>
      </c>
      <c r="I307" s="143" t="s">
        <v>850</v>
      </c>
    </row>
    <row r="308" spans="1:12">
      <c r="A308" s="1158"/>
      <c r="B308" s="1159" t="s">
        <v>920</v>
      </c>
      <c r="C308" s="1159" t="s">
        <v>906</v>
      </c>
      <c r="D308" s="1159" t="s">
        <v>921</v>
      </c>
      <c r="E308" s="1159" t="s">
        <v>922</v>
      </c>
      <c r="F308" s="1158" t="s">
        <v>875</v>
      </c>
      <c r="G308" s="1158">
        <v>100</v>
      </c>
      <c r="H308" s="140" t="s">
        <v>845</v>
      </c>
      <c r="I308" s="141" t="s">
        <v>846</v>
      </c>
    </row>
    <row r="309" spans="1:12">
      <c r="A309" s="1158"/>
      <c r="B309" s="1159"/>
      <c r="C309" s="1159"/>
      <c r="D309" s="1159"/>
      <c r="E309" s="1159"/>
      <c r="F309" s="1158"/>
      <c r="G309" s="1158"/>
      <c r="H309" s="140" t="s">
        <v>847</v>
      </c>
      <c r="I309" s="142" t="s">
        <v>848</v>
      </c>
    </row>
    <row r="310" spans="1:12">
      <c r="A310" s="1158"/>
      <c r="B310" s="1159"/>
      <c r="C310" s="1159"/>
      <c r="D310" s="1159"/>
      <c r="E310" s="1159"/>
      <c r="F310" s="1158"/>
      <c r="G310" s="1158"/>
      <c r="H310" s="140" t="s">
        <v>849</v>
      </c>
      <c r="I310" s="143" t="s">
        <v>850</v>
      </c>
    </row>
    <row r="311" spans="1:12">
      <c r="A311" s="1158"/>
      <c r="B311" s="1159" t="s">
        <v>923</v>
      </c>
      <c r="C311" s="1159" t="s">
        <v>924</v>
      </c>
      <c r="D311" s="1159" t="s">
        <v>925</v>
      </c>
      <c r="E311" s="1159" t="s">
        <v>926</v>
      </c>
      <c r="F311" s="1158" t="s">
        <v>875</v>
      </c>
      <c r="G311" s="1158">
        <v>100</v>
      </c>
      <c r="H311" s="140" t="s">
        <v>845</v>
      </c>
      <c r="I311" s="141" t="s">
        <v>846</v>
      </c>
    </row>
    <row r="312" spans="1:12">
      <c r="A312" s="1158"/>
      <c r="B312" s="1159"/>
      <c r="C312" s="1159"/>
      <c r="D312" s="1159"/>
      <c r="E312" s="1159"/>
      <c r="F312" s="1158"/>
      <c r="G312" s="1158"/>
      <c r="H312" s="140" t="s">
        <v>847</v>
      </c>
      <c r="I312" s="142" t="s">
        <v>848</v>
      </c>
    </row>
    <row r="313" spans="1:12">
      <c r="A313" s="1158"/>
      <c r="B313" s="1159"/>
      <c r="C313" s="1159"/>
      <c r="D313" s="1159"/>
      <c r="E313" s="1159"/>
      <c r="F313" s="1158"/>
      <c r="G313" s="1158"/>
      <c r="H313" s="140" t="s">
        <v>849</v>
      </c>
      <c r="I313" s="143" t="s">
        <v>850</v>
      </c>
    </row>
    <row r="320" spans="1:12" s="146" customFormat="1">
      <c r="A320" s="1170" t="s">
        <v>1190</v>
      </c>
      <c r="B320" s="1170"/>
      <c r="C320" s="1171" t="s">
        <v>1191</v>
      </c>
      <c r="D320" s="1171"/>
      <c r="E320" s="1171" t="s">
        <v>1192</v>
      </c>
      <c r="F320" s="1171"/>
      <c r="G320" s="1171" t="s">
        <v>1193</v>
      </c>
      <c r="H320" s="1171"/>
      <c r="I320" s="1171"/>
      <c r="K320" s="145"/>
      <c r="L320" s="145"/>
    </row>
    <row r="321" spans="1:12" s="146" customFormat="1">
      <c r="A321" s="1169" t="s">
        <v>1194</v>
      </c>
      <c r="B321" s="1169"/>
      <c r="C321" s="1169" t="s">
        <v>1195</v>
      </c>
      <c r="D321" s="1169"/>
      <c r="E321" s="1169" t="s">
        <v>1195</v>
      </c>
      <c r="F321" s="1169"/>
      <c r="G321" s="1169" t="s">
        <v>1194</v>
      </c>
      <c r="H321" s="1169"/>
      <c r="I321" s="1169"/>
      <c r="K321" s="145"/>
      <c r="L321" s="145"/>
    </row>
    <row r="322" spans="1:12" s="146" customFormat="1">
      <c r="A322" s="1169" t="s">
        <v>1196</v>
      </c>
      <c r="B322" s="1169"/>
      <c r="C322" s="1169" t="s">
        <v>1197</v>
      </c>
      <c r="D322" s="1169"/>
      <c r="E322" s="1169" t="s">
        <v>1198</v>
      </c>
      <c r="F322" s="1169"/>
      <c r="G322" s="1169" t="s">
        <v>1199</v>
      </c>
      <c r="H322" s="1169"/>
      <c r="I322" s="1169"/>
      <c r="K322" s="145"/>
      <c r="L322" s="145"/>
    </row>
    <row r="323" spans="1:12" s="146" customFormat="1">
      <c r="A323" s="1169" t="s">
        <v>1200</v>
      </c>
      <c r="B323" s="1169"/>
      <c r="C323" s="1169" t="s">
        <v>1201</v>
      </c>
      <c r="D323" s="1169"/>
      <c r="E323" s="1169" t="s">
        <v>1202</v>
      </c>
      <c r="F323" s="1169"/>
      <c r="G323" s="1169" t="s">
        <v>1203</v>
      </c>
      <c r="H323" s="1169"/>
      <c r="I323" s="1169"/>
      <c r="K323" s="145"/>
      <c r="L323" s="145"/>
    </row>
    <row r="346" spans="1:9" ht="21">
      <c r="A346" s="1172" t="s">
        <v>826</v>
      </c>
      <c r="B346" s="1172"/>
      <c r="C346" s="1172"/>
      <c r="D346" s="1172"/>
      <c r="E346" s="1172"/>
      <c r="F346" s="1172"/>
      <c r="G346" s="1172"/>
      <c r="H346" s="1172"/>
      <c r="I346" s="1172"/>
    </row>
    <row r="347" spans="1:9" ht="21">
      <c r="A347" s="1172" t="s">
        <v>823</v>
      </c>
      <c r="B347" s="1172"/>
      <c r="C347" s="1172"/>
      <c r="D347" s="1172"/>
      <c r="E347" s="1172"/>
      <c r="F347" s="1172"/>
      <c r="G347" s="1172"/>
      <c r="H347" s="1172"/>
      <c r="I347" s="1172"/>
    </row>
    <row r="349" spans="1:9">
      <c r="A349" s="1173" t="s">
        <v>827</v>
      </c>
      <c r="B349" s="1173"/>
      <c r="C349" s="1173"/>
      <c r="D349" s="1173"/>
      <c r="E349" s="1173"/>
      <c r="F349" s="1173"/>
      <c r="G349" s="1173"/>
      <c r="H349" s="1173"/>
      <c r="I349" s="1173"/>
    </row>
    <row r="350" spans="1:9">
      <c r="A350" s="1174" t="s">
        <v>927</v>
      </c>
      <c r="B350" s="1174"/>
      <c r="C350" s="1174"/>
      <c r="D350" s="1174"/>
      <c r="E350" s="1174"/>
      <c r="F350" s="1174"/>
      <c r="G350" s="1174"/>
      <c r="H350" s="1174"/>
      <c r="I350" s="1174"/>
    </row>
    <row r="351" spans="1:9">
      <c r="A351" s="1174" t="s">
        <v>829</v>
      </c>
      <c r="B351" s="1174"/>
      <c r="C351" s="1174"/>
      <c r="D351" s="1174"/>
      <c r="E351" s="1174"/>
      <c r="F351" s="1174"/>
      <c r="G351" s="1174"/>
      <c r="H351" s="1174"/>
      <c r="I351" s="1174"/>
    </row>
    <row r="353" spans="1:9" ht="26.4">
      <c r="A353" s="139" t="s">
        <v>830</v>
      </c>
      <c r="B353" s="138" t="s">
        <v>831</v>
      </c>
      <c r="C353" s="138" t="s">
        <v>832</v>
      </c>
      <c r="D353" s="138" t="s">
        <v>833</v>
      </c>
      <c r="E353" s="138" t="s">
        <v>834</v>
      </c>
      <c r="F353" s="139" t="s">
        <v>835</v>
      </c>
      <c r="G353" s="138" t="s">
        <v>836</v>
      </c>
      <c r="H353" s="139" t="s">
        <v>837</v>
      </c>
      <c r="I353" s="139" t="s">
        <v>838</v>
      </c>
    </row>
    <row r="354" spans="1:9">
      <c r="A354" s="1158" t="s">
        <v>928</v>
      </c>
      <c r="B354" s="1158" t="s">
        <v>929</v>
      </c>
      <c r="C354" s="1159" t="s">
        <v>930</v>
      </c>
      <c r="D354" s="1159" t="s">
        <v>931</v>
      </c>
      <c r="E354" s="1158" t="s">
        <v>926</v>
      </c>
      <c r="F354" s="1158" t="s">
        <v>875</v>
      </c>
      <c r="G354" s="1158">
        <v>100</v>
      </c>
      <c r="H354" s="140" t="s">
        <v>845</v>
      </c>
      <c r="I354" s="141" t="s">
        <v>846</v>
      </c>
    </row>
    <row r="355" spans="1:9">
      <c r="A355" s="1158"/>
      <c r="B355" s="1158"/>
      <c r="C355" s="1159"/>
      <c r="D355" s="1159"/>
      <c r="E355" s="1158"/>
      <c r="F355" s="1158"/>
      <c r="G355" s="1158"/>
      <c r="H355" s="140" t="s">
        <v>847</v>
      </c>
      <c r="I355" s="142" t="s">
        <v>848</v>
      </c>
    </row>
    <row r="356" spans="1:9">
      <c r="A356" s="1158"/>
      <c r="B356" s="1158"/>
      <c r="C356" s="1159"/>
      <c r="D356" s="1159"/>
      <c r="E356" s="1158"/>
      <c r="F356" s="1158"/>
      <c r="G356" s="1158"/>
      <c r="H356" s="140" t="s">
        <v>849</v>
      </c>
      <c r="I356" s="143" t="s">
        <v>850</v>
      </c>
    </row>
    <row r="357" spans="1:9">
      <c r="A357" s="1158"/>
      <c r="B357" s="1158" t="s">
        <v>932</v>
      </c>
      <c r="C357" s="1159" t="s">
        <v>933</v>
      </c>
      <c r="D357" s="1159" t="s">
        <v>934</v>
      </c>
      <c r="E357" s="1158" t="s">
        <v>935</v>
      </c>
      <c r="F357" s="1158" t="s">
        <v>875</v>
      </c>
      <c r="G357" s="1158">
        <v>100</v>
      </c>
      <c r="H357" s="140" t="s">
        <v>845</v>
      </c>
      <c r="I357" s="141" t="s">
        <v>846</v>
      </c>
    </row>
    <row r="358" spans="1:9">
      <c r="A358" s="1158"/>
      <c r="B358" s="1158"/>
      <c r="C358" s="1159"/>
      <c r="D358" s="1159"/>
      <c r="E358" s="1158"/>
      <c r="F358" s="1158"/>
      <c r="G358" s="1158"/>
      <c r="H358" s="140" t="s">
        <v>847</v>
      </c>
      <c r="I358" s="142" t="s">
        <v>848</v>
      </c>
    </row>
    <row r="359" spans="1:9">
      <c r="A359" s="1158"/>
      <c r="B359" s="1158"/>
      <c r="C359" s="1159"/>
      <c r="D359" s="1159"/>
      <c r="E359" s="1158"/>
      <c r="F359" s="1158"/>
      <c r="G359" s="1158"/>
      <c r="H359" s="140" t="s">
        <v>849</v>
      </c>
      <c r="I359" s="143" t="s">
        <v>850</v>
      </c>
    </row>
    <row r="360" spans="1:9">
      <c r="A360" s="1158"/>
      <c r="B360" s="1180" t="s">
        <v>936</v>
      </c>
      <c r="C360" s="1159" t="s">
        <v>937</v>
      </c>
      <c r="D360" s="1159" t="s">
        <v>938</v>
      </c>
      <c r="E360" s="1158" t="s">
        <v>939</v>
      </c>
      <c r="F360" s="1158" t="s">
        <v>875</v>
      </c>
      <c r="G360" s="1158">
        <v>100</v>
      </c>
      <c r="H360" s="140" t="s">
        <v>845</v>
      </c>
      <c r="I360" s="141" t="s">
        <v>846</v>
      </c>
    </row>
    <row r="361" spans="1:9">
      <c r="A361" s="1158"/>
      <c r="B361" s="1180"/>
      <c r="C361" s="1159"/>
      <c r="D361" s="1159"/>
      <c r="E361" s="1158"/>
      <c r="F361" s="1158"/>
      <c r="G361" s="1158"/>
      <c r="H361" s="140" t="s">
        <v>847</v>
      </c>
      <c r="I361" s="142" t="s">
        <v>848</v>
      </c>
    </row>
    <row r="362" spans="1:9">
      <c r="A362" s="1158"/>
      <c r="B362" s="1180"/>
      <c r="C362" s="1159"/>
      <c r="D362" s="1159"/>
      <c r="E362" s="1158"/>
      <c r="F362" s="1158"/>
      <c r="G362" s="1158"/>
      <c r="H362" s="140" t="s">
        <v>849</v>
      </c>
      <c r="I362" s="143" t="s">
        <v>850</v>
      </c>
    </row>
    <row r="363" spans="1:9">
      <c r="A363" s="1158"/>
      <c r="B363" s="1180" t="s">
        <v>940</v>
      </c>
      <c r="C363" s="1159" t="s">
        <v>941</v>
      </c>
      <c r="D363" s="1159" t="s">
        <v>942</v>
      </c>
      <c r="E363" s="1158" t="s">
        <v>943</v>
      </c>
      <c r="F363" s="1158" t="s">
        <v>875</v>
      </c>
      <c r="G363" s="1158">
        <v>100</v>
      </c>
      <c r="H363" s="140" t="s">
        <v>845</v>
      </c>
      <c r="I363" s="141" t="s">
        <v>846</v>
      </c>
    </row>
    <row r="364" spans="1:9">
      <c r="A364" s="1158"/>
      <c r="B364" s="1180"/>
      <c r="C364" s="1159"/>
      <c r="D364" s="1159"/>
      <c r="E364" s="1158"/>
      <c r="F364" s="1158"/>
      <c r="G364" s="1158"/>
      <c r="H364" s="140" t="s">
        <v>847</v>
      </c>
      <c r="I364" s="142" t="s">
        <v>848</v>
      </c>
    </row>
    <row r="365" spans="1:9">
      <c r="A365" s="1158"/>
      <c r="B365" s="1180"/>
      <c r="C365" s="1159"/>
      <c r="D365" s="1159"/>
      <c r="E365" s="1158"/>
      <c r="F365" s="1158"/>
      <c r="G365" s="1158"/>
      <c r="H365" s="140" t="s">
        <v>849</v>
      </c>
      <c r="I365" s="143" t="s">
        <v>850</v>
      </c>
    </row>
    <row r="371" spans="1:12" s="146" customFormat="1">
      <c r="A371" s="1170" t="s">
        <v>1190</v>
      </c>
      <c r="B371" s="1170"/>
      <c r="C371" s="1171" t="s">
        <v>1191</v>
      </c>
      <c r="D371" s="1171"/>
      <c r="E371" s="1171" t="s">
        <v>1192</v>
      </c>
      <c r="F371" s="1171"/>
      <c r="G371" s="1171" t="s">
        <v>1193</v>
      </c>
      <c r="H371" s="1171"/>
      <c r="I371" s="1171"/>
      <c r="K371" s="145"/>
      <c r="L371" s="145"/>
    </row>
    <row r="372" spans="1:12" s="146" customFormat="1">
      <c r="A372" s="1169" t="s">
        <v>1194</v>
      </c>
      <c r="B372" s="1169"/>
      <c r="C372" s="1169" t="s">
        <v>1195</v>
      </c>
      <c r="D372" s="1169"/>
      <c r="E372" s="1169" t="s">
        <v>1195</v>
      </c>
      <c r="F372" s="1169"/>
      <c r="G372" s="1169" t="s">
        <v>1194</v>
      </c>
      <c r="H372" s="1169"/>
      <c r="I372" s="1169"/>
      <c r="K372" s="145"/>
      <c r="L372" s="145"/>
    </row>
    <row r="373" spans="1:12" s="146" customFormat="1">
      <c r="A373" s="1169" t="s">
        <v>1196</v>
      </c>
      <c r="B373" s="1169"/>
      <c r="C373" s="1169" t="s">
        <v>1197</v>
      </c>
      <c r="D373" s="1169"/>
      <c r="E373" s="1169" t="s">
        <v>1198</v>
      </c>
      <c r="F373" s="1169"/>
      <c r="G373" s="1169" t="s">
        <v>1199</v>
      </c>
      <c r="H373" s="1169"/>
      <c r="I373" s="1169"/>
      <c r="K373" s="145"/>
      <c r="L373" s="145"/>
    </row>
    <row r="374" spans="1:12" s="146" customFormat="1">
      <c r="A374" s="1169" t="s">
        <v>1200</v>
      </c>
      <c r="B374" s="1169"/>
      <c r="C374" s="1169" t="s">
        <v>1201</v>
      </c>
      <c r="D374" s="1169"/>
      <c r="E374" s="1169" t="s">
        <v>1202</v>
      </c>
      <c r="F374" s="1169"/>
      <c r="G374" s="1169" t="s">
        <v>1203</v>
      </c>
      <c r="H374" s="1169"/>
      <c r="I374" s="1169"/>
      <c r="K374" s="145"/>
      <c r="L374" s="145"/>
    </row>
    <row r="395" spans="1:9" ht="21">
      <c r="A395" s="1172" t="s">
        <v>826</v>
      </c>
      <c r="B395" s="1172"/>
      <c r="C395" s="1172"/>
      <c r="D395" s="1172"/>
      <c r="E395" s="1172"/>
      <c r="F395" s="1172"/>
      <c r="G395" s="1172"/>
      <c r="H395" s="1172"/>
      <c r="I395" s="1172"/>
    </row>
    <row r="396" spans="1:9" ht="21">
      <c r="A396" s="1172" t="s">
        <v>823</v>
      </c>
      <c r="B396" s="1172"/>
      <c r="C396" s="1172"/>
      <c r="D396" s="1172"/>
      <c r="E396" s="1172"/>
      <c r="F396" s="1172"/>
      <c r="G396" s="1172"/>
      <c r="H396" s="1172"/>
      <c r="I396" s="1172"/>
    </row>
    <row r="398" spans="1:9">
      <c r="A398" s="1173" t="s">
        <v>827</v>
      </c>
      <c r="B398" s="1173"/>
      <c r="C398" s="1173"/>
      <c r="D398" s="1173"/>
      <c r="E398" s="1173"/>
      <c r="F398" s="1173"/>
      <c r="G398" s="1173"/>
      <c r="H398" s="1173"/>
      <c r="I398" s="1173"/>
    </row>
    <row r="399" spans="1:9">
      <c r="A399" s="1174" t="s">
        <v>828</v>
      </c>
      <c r="B399" s="1174"/>
      <c r="C399" s="1174"/>
      <c r="D399" s="1174"/>
      <c r="E399" s="1174"/>
      <c r="F399" s="1174"/>
      <c r="G399" s="1174"/>
      <c r="H399" s="1174"/>
      <c r="I399" s="1174"/>
    </row>
    <row r="400" spans="1:9">
      <c r="A400" s="1174" t="s">
        <v>829</v>
      </c>
      <c r="B400" s="1174"/>
      <c r="C400" s="1174"/>
      <c r="D400" s="1174"/>
      <c r="E400" s="1174"/>
      <c r="F400" s="1174"/>
      <c r="G400" s="1174"/>
      <c r="H400" s="1174"/>
      <c r="I400" s="1174"/>
    </row>
    <row r="402" spans="1:9" ht="26.4">
      <c r="A402" s="139" t="s">
        <v>830</v>
      </c>
      <c r="B402" s="138" t="s">
        <v>831</v>
      </c>
      <c r="C402" s="138" t="s">
        <v>832</v>
      </c>
      <c r="D402" s="138" t="s">
        <v>833</v>
      </c>
      <c r="E402" s="138" t="s">
        <v>834</v>
      </c>
      <c r="F402" s="139" t="s">
        <v>835</v>
      </c>
      <c r="G402" s="138" t="s">
        <v>836</v>
      </c>
      <c r="H402" s="139" t="s">
        <v>837</v>
      </c>
      <c r="I402" s="139" t="s">
        <v>838</v>
      </c>
    </row>
    <row r="403" spans="1:9">
      <c r="A403" s="1158" t="s">
        <v>944</v>
      </c>
      <c r="B403" s="1165" t="s">
        <v>945</v>
      </c>
      <c r="C403" s="1165" t="s">
        <v>946</v>
      </c>
      <c r="D403" s="1165" t="s">
        <v>947</v>
      </c>
      <c r="E403" s="1158" t="s">
        <v>948</v>
      </c>
      <c r="F403" s="1158" t="s">
        <v>875</v>
      </c>
      <c r="G403" s="1158">
        <v>100</v>
      </c>
      <c r="H403" s="140" t="s">
        <v>845</v>
      </c>
      <c r="I403" s="141" t="s">
        <v>846</v>
      </c>
    </row>
    <row r="404" spans="1:9">
      <c r="A404" s="1158"/>
      <c r="B404" s="1166"/>
      <c r="C404" s="1166"/>
      <c r="D404" s="1166"/>
      <c r="E404" s="1158"/>
      <c r="F404" s="1158"/>
      <c r="G404" s="1158"/>
      <c r="H404" s="140" t="s">
        <v>847</v>
      </c>
      <c r="I404" s="142" t="s">
        <v>848</v>
      </c>
    </row>
    <row r="405" spans="1:9">
      <c r="A405" s="1158"/>
      <c r="B405" s="1167"/>
      <c r="C405" s="1167"/>
      <c r="D405" s="1167"/>
      <c r="E405" s="1158"/>
      <c r="F405" s="1158"/>
      <c r="G405" s="1158"/>
      <c r="H405" s="140" t="s">
        <v>849</v>
      </c>
      <c r="I405" s="143" t="s">
        <v>850</v>
      </c>
    </row>
    <row r="406" spans="1:9">
      <c r="A406" s="1158"/>
      <c r="B406" s="1165" t="s">
        <v>949</v>
      </c>
      <c r="C406" s="1165" t="s">
        <v>950</v>
      </c>
      <c r="D406" s="1165" t="s">
        <v>951</v>
      </c>
      <c r="E406" s="1158" t="s">
        <v>952</v>
      </c>
      <c r="F406" s="1158" t="s">
        <v>875</v>
      </c>
      <c r="G406" s="1158">
        <v>100</v>
      </c>
      <c r="H406" s="140" t="s">
        <v>845</v>
      </c>
      <c r="I406" s="141" t="s">
        <v>846</v>
      </c>
    </row>
    <row r="407" spans="1:9">
      <c r="A407" s="1158"/>
      <c r="B407" s="1166"/>
      <c r="C407" s="1166"/>
      <c r="D407" s="1166"/>
      <c r="E407" s="1158"/>
      <c r="F407" s="1158"/>
      <c r="G407" s="1158"/>
      <c r="H407" s="140" t="s">
        <v>847</v>
      </c>
      <c r="I407" s="142" t="s">
        <v>848</v>
      </c>
    </row>
    <row r="408" spans="1:9">
      <c r="A408" s="1158"/>
      <c r="B408" s="1167"/>
      <c r="C408" s="1167"/>
      <c r="D408" s="1167"/>
      <c r="E408" s="1158"/>
      <c r="F408" s="1158"/>
      <c r="G408" s="1158"/>
      <c r="H408" s="140" t="s">
        <v>849</v>
      </c>
      <c r="I408" s="143" t="s">
        <v>850</v>
      </c>
    </row>
    <row r="409" spans="1:9">
      <c r="A409" s="1158"/>
      <c r="B409" s="1165" t="s">
        <v>953</v>
      </c>
      <c r="C409" s="1165" t="s">
        <v>954</v>
      </c>
      <c r="D409" s="1165" t="s">
        <v>955</v>
      </c>
      <c r="E409" s="1158" t="s">
        <v>956</v>
      </c>
      <c r="F409" s="1158" t="s">
        <v>875</v>
      </c>
      <c r="G409" s="1158">
        <v>100</v>
      </c>
      <c r="H409" s="140" t="s">
        <v>845</v>
      </c>
      <c r="I409" s="141" t="s">
        <v>846</v>
      </c>
    </row>
    <row r="410" spans="1:9">
      <c r="A410" s="1158"/>
      <c r="B410" s="1166"/>
      <c r="C410" s="1166"/>
      <c r="D410" s="1166"/>
      <c r="E410" s="1158"/>
      <c r="F410" s="1158"/>
      <c r="G410" s="1158"/>
      <c r="H410" s="140" t="s">
        <v>847</v>
      </c>
      <c r="I410" s="142" t="s">
        <v>848</v>
      </c>
    </row>
    <row r="411" spans="1:9">
      <c r="A411" s="1158"/>
      <c r="B411" s="1167"/>
      <c r="C411" s="1167"/>
      <c r="D411" s="1167"/>
      <c r="E411" s="1158"/>
      <c r="F411" s="1158"/>
      <c r="G411" s="1158"/>
      <c r="H411" s="140" t="s">
        <v>849</v>
      </c>
      <c r="I411" s="143" t="s">
        <v>850</v>
      </c>
    </row>
    <row r="417" spans="1:12" s="146" customFormat="1">
      <c r="A417" s="1170" t="s">
        <v>1190</v>
      </c>
      <c r="B417" s="1170"/>
      <c r="C417" s="1171" t="s">
        <v>1191</v>
      </c>
      <c r="D417" s="1171"/>
      <c r="E417" s="1171" t="s">
        <v>1192</v>
      </c>
      <c r="F417" s="1171"/>
      <c r="G417" s="1171" t="s">
        <v>1193</v>
      </c>
      <c r="H417" s="1171"/>
      <c r="I417" s="1171"/>
      <c r="K417" s="145"/>
      <c r="L417" s="145"/>
    </row>
    <row r="418" spans="1:12" s="146" customFormat="1">
      <c r="A418" s="1169" t="s">
        <v>1194</v>
      </c>
      <c r="B418" s="1169"/>
      <c r="C418" s="1169" t="s">
        <v>1195</v>
      </c>
      <c r="D418" s="1169"/>
      <c r="E418" s="1169" t="s">
        <v>1195</v>
      </c>
      <c r="F418" s="1169"/>
      <c r="G418" s="1169" t="s">
        <v>1194</v>
      </c>
      <c r="H418" s="1169"/>
      <c r="I418" s="1169"/>
      <c r="K418" s="145"/>
      <c r="L418" s="145"/>
    </row>
    <row r="419" spans="1:12" s="146" customFormat="1">
      <c r="A419" s="1169" t="s">
        <v>1196</v>
      </c>
      <c r="B419" s="1169"/>
      <c r="C419" s="1169" t="s">
        <v>1197</v>
      </c>
      <c r="D419" s="1169"/>
      <c r="E419" s="1169" t="s">
        <v>1198</v>
      </c>
      <c r="F419" s="1169"/>
      <c r="G419" s="1169" t="s">
        <v>1199</v>
      </c>
      <c r="H419" s="1169"/>
      <c r="I419" s="1169"/>
      <c r="K419" s="145"/>
      <c r="L419" s="145"/>
    </row>
    <row r="420" spans="1:12" s="146" customFormat="1">
      <c r="A420" s="1169" t="s">
        <v>1200</v>
      </c>
      <c r="B420" s="1169"/>
      <c r="C420" s="1169" t="s">
        <v>1201</v>
      </c>
      <c r="D420" s="1169"/>
      <c r="E420" s="1169" t="s">
        <v>1202</v>
      </c>
      <c r="F420" s="1169"/>
      <c r="G420" s="1169" t="s">
        <v>1203</v>
      </c>
      <c r="H420" s="1169"/>
      <c r="I420" s="1169"/>
      <c r="K420" s="145"/>
      <c r="L420" s="145"/>
    </row>
    <row r="444" spans="1:9" ht="21">
      <c r="A444" s="1172" t="s">
        <v>826</v>
      </c>
      <c r="B444" s="1172"/>
      <c r="C444" s="1172"/>
      <c r="D444" s="1172"/>
      <c r="E444" s="1172"/>
      <c r="F444" s="1172"/>
      <c r="G444" s="1172"/>
      <c r="H444" s="1172"/>
      <c r="I444" s="1172"/>
    </row>
    <row r="445" spans="1:9" ht="21">
      <c r="A445" s="1172" t="s">
        <v>823</v>
      </c>
      <c r="B445" s="1172"/>
      <c r="C445" s="1172"/>
      <c r="D445" s="1172"/>
      <c r="E445" s="1172"/>
      <c r="F445" s="1172"/>
      <c r="G445" s="1172"/>
      <c r="H445" s="1172"/>
      <c r="I445" s="1172"/>
    </row>
    <row r="447" spans="1:9">
      <c r="A447" s="1173" t="s">
        <v>827</v>
      </c>
      <c r="B447" s="1173"/>
      <c r="C447" s="1173"/>
      <c r="D447" s="1173"/>
      <c r="E447" s="1173"/>
      <c r="F447" s="1173"/>
      <c r="G447" s="1173"/>
      <c r="H447" s="1173"/>
      <c r="I447" s="1173"/>
    </row>
    <row r="448" spans="1:9">
      <c r="A448" s="1174" t="s">
        <v>828</v>
      </c>
      <c r="B448" s="1174"/>
      <c r="C448" s="1174"/>
      <c r="D448" s="1174"/>
      <c r="E448" s="1174"/>
      <c r="F448" s="1174"/>
      <c r="G448" s="1174"/>
      <c r="H448" s="1174"/>
      <c r="I448" s="1174"/>
    </row>
    <row r="449" spans="1:9">
      <c r="A449" s="1174" t="s">
        <v>829</v>
      </c>
      <c r="B449" s="1174"/>
      <c r="C449" s="1174"/>
      <c r="D449" s="1174"/>
      <c r="E449" s="1174"/>
      <c r="F449" s="1174"/>
      <c r="G449" s="1174"/>
      <c r="H449" s="1174"/>
      <c r="I449" s="1174"/>
    </row>
    <row r="451" spans="1:9" ht="26.4">
      <c r="A451" s="138" t="s">
        <v>830</v>
      </c>
      <c r="B451" s="138" t="s">
        <v>831</v>
      </c>
      <c r="C451" s="138" t="s">
        <v>832</v>
      </c>
      <c r="D451" s="138" t="s">
        <v>833</v>
      </c>
      <c r="E451" s="138" t="s">
        <v>834</v>
      </c>
      <c r="F451" s="139" t="s">
        <v>835</v>
      </c>
      <c r="G451" s="138" t="s">
        <v>836</v>
      </c>
      <c r="H451" s="139" t="s">
        <v>837</v>
      </c>
      <c r="I451" s="139" t="s">
        <v>838</v>
      </c>
    </row>
    <row r="452" spans="1:9">
      <c r="A452" s="1158" t="s">
        <v>962</v>
      </c>
      <c r="B452" s="1162" t="s">
        <v>963</v>
      </c>
      <c r="C452" s="1165" t="s">
        <v>964</v>
      </c>
      <c r="D452" s="1165" t="s">
        <v>965</v>
      </c>
      <c r="E452" s="1158" t="s">
        <v>870</v>
      </c>
      <c r="F452" s="1158" t="s">
        <v>875</v>
      </c>
      <c r="G452" s="1158">
        <v>100</v>
      </c>
      <c r="H452" s="140" t="s">
        <v>845</v>
      </c>
      <c r="I452" s="141" t="s">
        <v>846</v>
      </c>
    </row>
    <row r="453" spans="1:9">
      <c r="A453" s="1158"/>
      <c r="B453" s="1163"/>
      <c r="C453" s="1166"/>
      <c r="D453" s="1166"/>
      <c r="E453" s="1158"/>
      <c r="F453" s="1158"/>
      <c r="G453" s="1158"/>
      <c r="H453" s="140" t="s">
        <v>847</v>
      </c>
      <c r="I453" s="142" t="s">
        <v>848</v>
      </c>
    </row>
    <row r="454" spans="1:9">
      <c r="A454" s="1158"/>
      <c r="B454" s="1164"/>
      <c r="C454" s="1167"/>
      <c r="D454" s="1167"/>
      <c r="E454" s="1158"/>
      <c r="F454" s="1158"/>
      <c r="G454" s="1158"/>
      <c r="H454" s="140" t="s">
        <v>849</v>
      </c>
      <c r="I454" s="143" t="s">
        <v>850</v>
      </c>
    </row>
    <row r="455" spans="1:9">
      <c r="A455" s="1158"/>
      <c r="B455" s="1162" t="s">
        <v>966</v>
      </c>
      <c r="C455" s="1165" t="s">
        <v>967</v>
      </c>
      <c r="D455" s="1165" t="s">
        <v>968</v>
      </c>
      <c r="E455" s="1158" t="s">
        <v>5072</v>
      </c>
      <c r="F455" s="1158" t="s">
        <v>875</v>
      </c>
      <c r="G455" s="1158">
        <v>100</v>
      </c>
      <c r="H455" s="140" t="s">
        <v>845</v>
      </c>
      <c r="I455" s="141" t="s">
        <v>846</v>
      </c>
    </row>
    <row r="456" spans="1:9">
      <c r="A456" s="1158"/>
      <c r="B456" s="1163"/>
      <c r="C456" s="1166"/>
      <c r="D456" s="1166"/>
      <c r="E456" s="1158"/>
      <c r="F456" s="1158"/>
      <c r="G456" s="1158"/>
      <c r="H456" s="140" t="s">
        <v>847</v>
      </c>
      <c r="I456" s="142" t="s">
        <v>848</v>
      </c>
    </row>
    <row r="457" spans="1:9">
      <c r="A457" s="1158"/>
      <c r="B457" s="1164"/>
      <c r="C457" s="1167"/>
      <c r="D457" s="1167"/>
      <c r="E457" s="1158"/>
      <c r="F457" s="1158"/>
      <c r="G457" s="1158"/>
      <c r="H457" s="140" t="s">
        <v>849</v>
      </c>
      <c r="I457" s="143" t="s">
        <v>850</v>
      </c>
    </row>
    <row r="458" spans="1:9">
      <c r="A458" s="1158"/>
      <c r="B458" s="1162" t="s">
        <v>905</v>
      </c>
      <c r="C458" s="1165" t="s">
        <v>969</v>
      </c>
      <c r="D458" s="1165" t="s">
        <v>907</v>
      </c>
      <c r="E458" s="1158" t="s">
        <v>863</v>
      </c>
      <c r="F458" s="1158" t="s">
        <v>875</v>
      </c>
      <c r="G458" s="1158">
        <v>100</v>
      </c>
      <c r="H458" s="140" t="s">
        <v>845</v>
      </c>
      <c r="I458" s="141" t="s">
        <v>846</v>
      </c>
    </row>
    <row r="459" spans="1:9">
      <c r="A459" s="1158"/>
      <c r="B459" s="1163"/>
      <c r="C459" s="1166"/>
      <c r="D459" s="1166"/>
      <c r="E459" s="1158"/>
      <c r="F459" s="1158"/>
      <c r="G459" s="1158"/>
      <c r="H459" s="140" t="s">
        <v>847</v>
      </c>
      <c r="I459" s="142" t="s">
        <v>848</v>
      </c>
    </row>
    <row r="460" spans="1:9">
      <c r="A460" s="1158"/>
      <c r="B460" s="1164"/>
      <c r="C460" s="1167"/>
      <c r="D460" s="1167"/>
      <c r="E460" s="1158"/>
      <c r="F460" s="1158"/>
      <c r="G460" s="1158"/>
      <c r="H460" s="140" t="s">
        <v>849</v>
      </c>
      <c r="I460" s="143" t="s">
        <v>850</v>
      </c>
    </row>
    <row r="467" spans="1:12" s="146" customFormat="1">
      <c r="A467" s="1170" t="s">
        <v>1190</v>
      </c>
      <c r="B467" s="1170"/>
      <c r="C467" s="1171" t="s">
        <v>1191</v>
      </c>
      <c r="D467" s="1171"/>
      <c r="E467" s="1171" t="s">
        <v>1192</v>
      </c>
      <c r="F467" s="1171"/>
      <c r="G467" s="1171" t="s">
        <v>1193</v>
      </c>
      <c r="H467" s="1171"/>
      <c r="I467" s="1171"/>
      <c r="K467" s="145"/>
      <c r="L467" s="145"/>
    </row>
    <row r="468" spans="1:12" s="146" customFormat="1">
      <c r="A468" s="1169" t="s">
        <v>1194</v>
      </c>
      <c r="B468" s="1169"/>
      <c r="C468" s="1169" t="s">
        <v>1195</v>
      </c>
      <c r="D468" s="1169"/>
      <c r="E468" s="1169" t="s">
        <v>1195</v>
      </c>
      <c r="F468" s="1169"/>
      <c r="G468" s="1169" t="s">
        <v>1194</v>
      </c>
      <c r="H468" s="1169"/>
      <c r="I468" s="1169"/>
      <c r="K468" s="145"/>
      <c r="L468" s="145"/>
    </row>
    <row r="469" spans="1:12" s="146" customFormat="1">
      <c r="A469" s="1169" t="s">
        <v>1196</v>
      </c>
      <c r="B469" s="1169"/>
      <c r="C469" s="1169" t="s">
        <v>1197</v>
      </c>
      <c r="D469" s="1169"/>
      <c r="E469" s="1169" t="s">
        <v>1198</v>
      </c>
      <c r="F469" s="1169"/>
      <c r="G469" s="1169" t="s">
        <v>1199</v>
      </c>
      <c r="H469" s="1169"/>
      <c r="I469" s="1169"/>
      <c r="K469" s="145"/>
      <c r="L469" s="145"/>
    </row>
    <row r="470" spans="1:12" s="146" customFormat="1">
      <c r="A470" s="1169" t="s">
        <v>1200</v>
      </c>
      <c r="B470" s="1169"/>
      <c r="C470" s="1169" t="s">
        <v>1201</v>
      </c>
      <c r="D470" s="1169"/>
      <c r="E470" s="1169" t="s">
        <v>1202</v>
      </c>
      <c r="F470" s="1169"/>
      <c r="G470" s="1169" t="s">
        <v>1203</v>
      </c>
      <c r="H470" s="1169"/>
      <c r="I470" s="1169"/>
      <c r="K470" s="145"/>
      <c r="L470" s="145"/>
    </row>
    <row r="493" spans="1:9" ht="21">
      <c r="A493" s="1172" t="s">
        <v>826</v>
      </c>
      <c r="B493" s="1172"/>
      <c r="C493" s="1172"/>
      <c r="D493" s="1172"/>
      <c r="E493" s="1172"/>
      <c r="F493" s="1172"/>
      <c r="G493" s="1172"/>
      <c r="H493" s="1172"/>
      <c r="I493" s="1172"/>
    </row>
    <row r="494" spans="1:9" ht="21">
      <c r="A494" s="1172" t="s">
        <v>823</v>
      </c>
      <c r="B494" s="1172"/>
      <c r="C494" s="1172"/>
      <c r="D494" s="1172"/>
      <c r="E494" s="1172"/>
      <c r="F494" s="1172"/>
      <c r="G494" s="1172"/>
      <c r="H494" s="1172"/>
      <c r="I494" s="1172"/>
    </row>
    <row r="496" spans="1:9">
      <c r="A496" s="1173" t="s">
        <v>827</v>
      </c>
      <c r="B496" s="1173"/>
      <c r="C496" s="1173"/>
      <c r="D496" s="1173"/>
      <c r="E496" s="1173"/>
      <c r="F496" s="1173"/>
      <c r="G496" s="1173"/>
      <c r="H496" s="1173"/>
      <c r="I496" s="1173"/>
    </row>
    <row r="497" spans="1:9">
      <c r="A497" s="1174" t="s">
        <v>970</v>
      </c>
      <c r="B497" s="1174"/>
      <c r="C497" s="1174"/>
      <c r="D497" s="1174"/>
      <c r="E497" s="1174"/>
      <c r="F497" s="1174"/>
      <c r="G497" s="1174"/>
      <c r="H497" s="1174"/>
      <c r="I497" s="1174"/>
    </row>
    <row r="498" spans="1:9">
      <c r="A498" s="1174" t="s">
        <v>829</v>
      </c>
      <c r="B498" s="1174"/>
      <c r="C498" s="1174"/>
      <c r="D498" s="1174"/>
      <c r="E498" s="1174"/>
      <c r="F498" s="1174"/>
      <c r="G498" s="1174"/>
      <c r="H498" s="1174"/>
      <c r="I498" s="1174"/>
    </row>
    <row r="500" spans="1:9" ht="26.4">
      <c r="A500" s="138" t="s">
        <v>830</v>
      </c>
      <c r="B500" s="138" t="s">
        <v>831</v>
      </c>
      <c r="C500" s="138" t="s">
        <v>832</v>
      </c>
      <c r="D500" s="138" t="s">
        <v>833</v>
      </c>
      <c r="E500" s="138" t="s">
        <v>834</v>
      </c>
      <c r="F500" s="139" t="s">
        <v>835</v>
      </c>
      <c r="G500" s="138" t="s">
        <v>836</v>
      </c>
      <c r="H500" s="139" t="s">
        <v>837</v>
      </c>
      <c r="I500" s="139" t="s">
        <v>838</v>
      </c>
    </row>
    <row r="501" spans="1:9">
      <c r="A501" s="1158" t="s">
        <v>971</v>
      </c>
      <c r="B501" s="1175" t="s">
        <v>972</v>
      </c>
      <c r="C501" s="1165" t="s">
        <v>973</v>
      </c>
      <c r="D501" s="1165" t="s">
        <v>974</v>
      </c>
      <c r="E501" s="1158" t="s">
        <v>975</v>
      </c>
      <c r="F501" s="1158" t="s">
        <v>875</v>
      </c>
      <c r="G501" s="1158">
        <v>100</v>
      </c>
      <c r="H501" s="140" t="s">
        <v>845</v>
      </c>
      <c r="I501" s="141" t="s">
        <v>846</v>
      </c>
    </row>
    <row r="502" spans="1:9">
      <c r="A502" s="1158"/>
      <c r="B502" s="1176"/>
      <c r="C502" s="1166"/>
      <c r="D502" s="1166"/>
      <c r="E502" s="1158"/>
      <c r="F502" s="1158"/>
      <c r="G502" s="1158"/>
      <c r="H502" s="140" t="s">
        <v>847</v>
      </c>
      <c r="I502" s="142" t="s">
        <v>848</v>
      </c>
    </row>
    <row r="503" spans="1:9">
      <c r="A503" s="1158"/>
      <c r="B503" s="1177"/>
      <c r="C503" s="1167"/>
      <c r="D503" s="1167"/>
      <c r="E503" s="1158"/>
      <c r="F503" s="1158"/>
      <c r="G503" s="1158"/>
      <c r="H503" s="140" t="s">
        <v>849</v>
      </c>
      <c r="I503" s="143" t="s">
        <v>850</v>
      </c>
    </row>
    <row r="504" spans="1:9">
      <c r="A504" s="1158"/>
      <c r="B504" s="1175" t="s">
        <v>972</v>
      </c>
      <c r="C504" s="1165" t="s">
        <v>976</v>
      </c>
      <c r="D504" s="1165" t="s">
        <v>977</v>
      </c>
      <c r="E504" s="1158" t="s">
        <v>426</v>
      </c>
      <c r="F504" s="1158" t="s">
        <v>875</v>
      </c>
      <c r="G504" s="1158">
        <v>100</v>
      </c>
      <c r="H504" s="140" t="s">
        <v>845</v>
      </c>
      <c r="I504" s="141" t="s">
        <v>846</v>
      </c>
    </row>
    <row r="505" spans="1:9">
      <c r="A505" s="1158"/>
      <c r="B505" s="1176"/>
      <c r="C505" s="1166"/>
      <c r="D505" s="1166"/>
      <c r="E505" s="1158"/>
      <c r="F505" s="1158"/>
      <c r="G505" s="1158"/>
      <c r="H505" s="140" t="s">
        <v>847</v>
      </c>
      <c r="I505" s="142" t="s">
        <v>848</v>
      </c>
    </row>
    <row r="506" spans="1:9">
      <c r="A506" s="1158"/>
      <c r="B506" s="1177"/>
      <c r="C506" s="1167"/>
      <c r="D506" s="1167"/>
      <c r="E506" s="1158"/>
      <c r="F506" s="1158"/>
      <c r="G506" s="1158"/>
      <c r="H506" s="140" t="s">
        <v>849</v>
      </c>
      <c r="I506" s="143" t="s">
        <v>850</v>
      </c>
    </row>
    <row r="507" spans="1:9">
      <c r="A507" s="1158"/>
      <c r="B507" s="1162" t="s">
        <v>978</v>
      </c>
      <c r="C507" s="1165" t="s">
        <v>979</v>
      </c>
      <c r="D507" s="1165" t="s">
        <v>980</v>
      </c>
      <c r="E507" s="1158" t="s">
        <v>981</v>
      </c>
      <c r="F507" s="1158" t="s">
        <v>875</v>
      </c>
      <c r="G507" s="1158">
        <v>100</v>
      </c>
      <c r="H507" s="140" t="s">
        <v>845</v>
      </c>
      <c r="I507" s="141" t="s">
        <v>846</v>
      </c>
    </row>
    <row r="508" spans="1:9">
      <c r="A508" s="1158"/>
      <c r="B508" s="1163"/>
      <c r="C508" s="1166"/>
      <c r="D508" s="1166"/>
      <c r="E508" s="1158"/>
      <c r="F508" s="1158"/>
      <c r="G508" s="1158"/>
      <c r="H508" s="140" t="s">
        <v>847</v>
      </c>
      <c r="I508" s="142" t="s">
        <v>848</v>
      </c>
    </row>
    <row r="509" spans="1:9">
      <c r="A509" s="1158"/>
      <c r="B509" s="1164"/>
      <c r="C509" s="1167"/>
      <c r="D509" s="1167"/>
      <c r="E509" s="1158"/>
      <c r="F509" s="1158"/>
      <c r="G509" s="1158"/>
      <c r="H509" s="140" t="s">
        <v>849</v>
      </c>
      <c r="I509" s="143" t="s">
        <v>850</v>
      </c>
    </row>
    <row r="517" spans="1:12" s="146" customFormat="1">
      <c r="A517" s="1170" t="s">
        <v>1190</v>
      </c>
      <c r="B517" s="1170"/>
      <c r="C517" s="1171" t="s">
        <v>1191</v>
      </c>
      <c r="D517" s="1171"/>
      <c r="E517" s="1171" t="s">
        <v>1192</v>
      </c>
      <c r="F517" s="1171"/>
      <c r="G517" s="1171" t="s">
        <v>1193</v>
      </c>
      <c r="H517" s="1171"/>
      <c r="I517" s="1171"/>
      <c r="K517" s="145"/>
      <c r="L517" s="145"/>
    </row>
    <row r="518" spans="1:12" s="146" customFormat="1">
      <c r="A518" s="1169" t="s">
        <v>1194</v>
      </c>
      <c r="B518" s="1169"/>
      <c r="C518" s="1169" t="s">
        <v>1195</v>
      </c>
      <c r="D518" s="1169"/>
      <c r="E518" s="1169" t="s">
        <v>1195</v>
      </c>
      <c r="F518" s="1169"/>
      <c r="G518" s="1169" t="s">
        <v>1194</v>
      </c>
      <c r="H518" s="1169"/>
      <c r="I518" s="1169"/>
      <c r="K518" s="145"/>
      <c r="L518" s="145"/>
    </row>
    <row r="519" spans="1:12" s="146" customFormat="1">
      <c r="A519" s="1169" t="s">
        <v>1196</v>
      </c>
      <c r="B519" s="1169"/>
      <c r="C519" s="1169" t="s">
        <v>1197</v>
      </c>
      <c r="D519" s="1169"/>
      <c r="E519" s="1169" t="s">
        <v>1198</v>
      </c>
      <c r="F519" s="1169"/>
      <c r="G519" s="1169" t="s">
        <v>1199</v>
      </c>
      <c r="H519" s="1169"/>
      <c r="I519" s="1169"/>
      <c r="K519" s="145"/>
      <c r="L519" s="145"/>
    </row>
    <row r="520" spans="1:12" s="146" customFormat="1">
      <c r="A520" s="1169" t="s">
        <v>1200</v>
      </c>
      <c r="B520" s="1169"/>
      <c r="C520" s="1169" t="s">
        <v>1201</v>
      </c>
      <c r="D520" s="1169"/>
      <c r="E520" s="1169" t="s">
        <v>1202</v>
      </c>
      <c r="F520" s="1169"/>
      <c r="G520" s="1169" t="s">
        <v>1203</v>
      </c>
      <c r="H520" s="1169"/>
      <c r="I520" s="1169"/>
      <c r="K520" s="145"/>
      <c r="L520" s="145"/>
    </row>
    <row r="542" spans="1:9" ht="21">
      <c r="A542" s="1172" t="s">
        <v>826</v>
      </c>
      <c r="B542" s="1172"/>
      <c r="C542" s="1172"/>
      <c r="D542" s="1172"/>
      <c r="E542" s="1172"/>
      <c r="F542" s="1172"/>
      <c r="G542" s="1172"/>
      <c r="H542" s="1172"/>
      <c r="I542" s="1172"/>
    </row>
    <row r="543" spans="1:9" ht="21">
      <c r="A543" s="1172" t="s">
        <v>823</v>
      </c>
      <c r="B543" s="1172"/>
      <c r="C543" s="1172"/>
      <c r="D543" s="1172"/>
      <c r="E543" s="1172"/>
      <c r="F543" s="1172"/>
      <c r="G543" s="1172"/>
      <c r="H543" s="1172"/>
      <c r="I543" s="1172"/>
    </row>
    <row r="545" spans="1:9">
      <c r="A545" s="1173" t="s">
        <v>827</v>
      </c>
      <c r="B545" s="1173"/>
      <c r="C545" s="1173"/>
      <c r="D545" s="1173"/>
      <c r="E545" s="1173"/>
      <c r="F545" s="1173"/>
      <c r="G545" s="1173"/>
      <c r="H545" s="1173"/>
      <c r="I545" s="1173"/>
    </row>
    <row r="546" spans="1:9">
      <c r="A546" s="1174" t="s">
        <v>982</v>
      </c>
      <c r="B546" s="1174"/>
      <c r="C546" s="1174"/>
      <c r="D546" s="1174"/>
      <c r="E546" s="1174"/>
      <c r="F546" s="1174"/>
      <c r="G546" s="1174"/>
      <c r="H546" s="1174"/>
      <c r="I546" s="1174"/>
    </row>
    <row r="547" spans="1:9">
      <c r="A547" s="1174" t="s">
        <v>829</v>
      </c>
      <c r="B547" s="1174"/>
      <c r="C547" s="1174"/>
      <c r="D547" s="1174"/>
      <c r="E547" s="1174"/>
      <c r="F547" s="1174"/>
      <c r="G547" s="1174"/>
      <c r="H547" s="1174"/>
      <c r="I547" s="1174"/>
    </row>
    <row r="549" spans="1:9" ht="26.4">
      <c r="A549" s="138" t="s">
        <v>830</v>
      </c>
      <c r="B549" s="138" t="s">
        <v>831</v>
      </c>
      <c r="C549" s="138" t="s">
        <v>832</v>
      </c>
      <c r="D549" s="138" t="s">
        <v>833</v>
      </c>
      <c r="E549" s="138" t="s">
        <v>834</v>
      </c>
      <c r="F549" s="139" t="s">
        <v>835</v>
      </c>
      <c r="G549" s="138" t="s">
        <v>836</v>
      </c>
      <c r="H549" s="139" t="s">
        <v>837</v>
      </c>
      <c r="I549" s="139" t="s">
        <v>838</v>
      </c>
    </row>
    <row r="550" spans="1:9" ht="15" customHeight="1">
      <c r="A550" s="1158" t="s">
        <v>983</v>
      </c>
      <c r="B550" s="1183" t="s">
        <v>984</v>
      </c>
      <c r="C550" s="1159" t="s">
        <v>985</v>
      </c>
      <c r="D550" s="1159" t="s">
        <v>986</v>
      </c>
      <c r="E550" s="1158" t="s">
        <v>987</v>
      </c>
      <c r="F550" s="1158" t="s">
        <v>875</v>
      </c>
      <c r="G550" s="1158">
        <v>100</v>
      </c>
      <c r="H550" s="140" t="s">
        <v>845</v>
      </c>
      <c r="I550" s="141" t="s">
        <v>846</v>
      </c>
    </row>
    <row r="551" spans="1:9">
      <c r="A551" s="1158"/>
      <c r="B551" s="1183"/>
      <c r="C551" s="1159"/>
      <c r="D551" s="1159"/>
      <c r="E551" s="1158"/>
      <c r="F551" s="1158"/>
      <c r="G551" s="1158"/>
      <c r="H551" s="140" t="s">
        <v>847</v>
      </c>
      <c r="I551" s="142" t="s">
        <v>848</v>
      </c>
    </row>
    <row r="552" spans="1:9">
      <c r="A552" s="1158"/>
      <c r="B552" s="1183"/>
      <c r="C552" s="1159"/>
      <c r="D552" s="1159"/>
      <c r="E552" s="1158"/>
      <c r="F552" s="1158"/>
      <c r="G552" s="1158"/>
      <c r="H552" s="140" t="s">
        <v>849</v>
      </c>
      <c r="I552" s="143" t="s">
        <v>850</v>
      </c>
    </row>
    <row r="553" spans="1:9">
      <c r="A553" s="1158"/>
      <c r="B553" s="1183" t="s">
        <v>988</v>
      </c>
      <c r="C553" s="1159" t="s">
        <v>989</v>
      </c>
      <c r="D553" s="1159" t="s">
        <v>990</v>
      </c>
      <c r="E553" s="1158" t="s">
        <v>991</v>
      </c>
      <c r="F553" s="1158" t="s">
        <v>875</v>
      </c>
      <c r="G553" s="1158">
        <v>100</v>
      </c>
      <c r="H553" s="140" t="s">
        <v>845</v>
      </c>
      <c r="I553" s="141" t="s">
        <v>846</v>
      </c>
    </row>
    <row r="554" spans="1:9">
      <c r="A554" s="1158"/>
      <c r="B554" s="1183"/>
      <c r="C554" s="1159"/>
      <c r="D554" s="1159"/>
      <c r="E554" s="1158"/>
      <c r="F554" s="1158"/>
      <c r="G554" s="1158"/>
      <c r="H554" s="140" t="s">
        <v>847</v>
      </c>
      <c r="I554" s="142" t="s">
        <v>848</v>
      </c>
    </row>
    <row r="555" spans="1:9">
      <c r="A555" s="1158"/>
      <c r="B555" s="1183"/>
      <c r="C555" s="1159"/>
      <c r="D555" s="1159"/>
      <c r="E555" s="1158"/>
      <c r="F555" s="1158"/>
      <c r="G555" s="1158"/>
      <c r="H555" s="140" t="s">
        <v>849</v>
      </c>
      <c r="I555" s="143" t="s">
        <v>850</v>
      </c>
    </row>
    <row r="556" spans="1:9">
      <c r="A556" s="1158"/>
      <c r="B556" s="1158" t="s">
        <v>992</v>
      </c>
      <c r="C556" s="1159" t="s">
        <v>993</v>
      </c>
      <c r="D556" s="1159" t="s">
        <v>994</v>
      </c>
      <c r="E556" s="1158" t="s">
        <v>995</v>
      </c>
      <c r="F556" s="1158" t="s">
        <v>875</v>
      </c>
      <c r="G556" s="1158">
        <v>100</v>
      </c>
      <c r="H556" s="140" t="s">
        <v>845</v>
      </c>
      <c r="I556" s="141" t="s">
        <v>846</v>
      </c>
    </row>
    <row r="557" spans="1:9">
      <c r="A557" s="1158"/>
      <c r="B557" s="1158"/>
      <c r="C557" s="1159"/>
      <c r="D557" s="1159"/>
      <c r="E557" s="1158"/>
      <c r="F557" s="1158"/>
      <c r="G557" s="1158"/>
      <c r="H557" s="140" t="s">
        <v>847</v>
      </c>
      <c r="I557" s="142" t="s">
        <v>848</v>
      </c>
    </row>
    <row r="558" spans="1:9">
      <c r="A558" s="1158"/>
      <c r="B558" s="1158"/>
      <c r="C558" s="1159"/>
      <c r="D558" s="1159"/>
      <c r="E558" s="1158"/>
      <c r="F558" s="1158"/>
      <c r="G558" s="1158"/>
      <c r="H558" s="140" t="s">
        <v>849</v>
      </c>
      <c r="I558" s="143" t="s">
        <v>850</v>
      </c>
    </row>
    <row r="559" spans="1:9">
      <c r="A559" s="1158"/>
      <c r="B559" s="1168" t="s">
        <v>996</v>
      </c>
      <c r="C559" s="1159" t="s">
        <v>997</v>
      </c>
      <c r="D559" s="1159" t="s">
        <v>998</v>
      </c>
      <c r="E559" s="1158" t="s">
        <v>999</v>
      </c>
      <c r="F559" s="1158" t="s">
        <v>875</v>
      </c>
      <c r="G559" s="1158">
        <v>100</v>
      </c>
      <c r="H559" s="140" t="s">
        <v>845</v>
      </c>
      <c r="I559" s="141" t="s">
        <v>846</v>
      </c>
    </row>
    <row r="560" spans="1:9">
      <c r="A560" s="1158"/>
      <c r="B560" s="1168"/>
      <c r="C560" s="1159"/>
      <c r="D560" s="1159"/>
      <c r="E560" s="1158"/>
      <c r="F560" s="1158"/>
      <c r="G560" s="1158"/>
      <c r="H560" s="140" t="s">
        <v>847</v>
      </c>
      <c r="I560" s="142" t="s">
        <v>848</v>
      </c>
    </row>
    <row r="561" spans="1:9">
      <c r="A561" s="1158"/>
      <c r="B561" s="1168"/>
      <c r="C561" s="1159"/>
      <c r="D561" s="1159"/>
      <c r="E561" s="1158"/>
      <c r="F561" s="1158"/>
      <c r="G561" s="1158"/>
      <c r="H561" s="140" t="s">
        <v>849</v>
      </c>
      <c r="I561" s="143" t="s">
        <v>850</v>
      </c>
    </row>
    <row r="562" spans="1:9">
      <c r="A562" s="1158"/>
      <c r="B562" s="1168" t="s">
        <v>5073</v>
      </c>
      <c r="C562" s="1159" t="s">
        <v>5074</v>
      </c>
      <c r="D562" s="1159" t="s">
        <v>5078</v>
      </c>
      <c r="E562" s="1158" t="s">
        <v>5075</v>
      </c>
      <c r="F562" s="1158" t="s">
        <v>875</v>
      </c>
      <c r="G562" s="1158">
        <v>100</v>
      </c>
      <c r="H562" s="140" t="s">
        <v>845</v>
      </c>
      <c r="I562" s="141" t="s">
        <v>846</v>
      </c>
    </row>
    <row r="563" spans="1:9">
      <c r="A563" s="1158"/>
      <c r="B563" s="1168"/>
      <c r="C563" s="1159"/>
      <c r="D563" s="1159"/>
      <c r="E563" s="1158"/>
      <c r="F563" s="1158"/>
      <c r="G563" s="1158"/>
      <c r="H563" s="140" t="s">
        <v>847</v>
      </c>
      <c r="I563" s="142" t="s">
        <v>848</v>
      </c>
    </row>
    <row r="564" spans="1:9">
      <c r="A564" s="1158"/>
      <c r="B564" s="1168"/>
      <c r="C564" s="1159"/>
      <c r="D564" s="1159"/>
      <c r="E564" s="1158"/>
      <c r="F564" s="1158"/>
      <c r="G564" s="1158"/>
      <c r="H564" s="140" t="s">
        <v>849</v>
      </c>
      <c r="I564" s="143" t="s">
        <v>850</v>
      </c>
    </row>
    <row r="565" spans="1:9" ht="15" customHeight="1">
      <c r="A565" s="1158"/>
      <c r="B565" s="1168" t="s">
        <v>5076</v>
      </c>
      <c r="C565" s="1159" t="s">
        <v>5077</v>
      </c>
      <c r="D565" s="1159" t="s">
        <v>5078</v>
      </c>
      <c r="E565" s="1158" t="s">
        <v>5079</v>
      </c>
      <c r="F565" s="1158" t="s">
        <v>875</v>
      </c>
      <c r="G565" s="1158">
        <v>100</v>
      </c>
      <c r="H565" s="140" t="s">
        <v>845</v>
      </c>
      <c r="I565" s="141" t="s">
        <v>846</v>
      </c>
    </row>
    <row r="566" spans="1:9">
      <c r="A566" s="1158"/>
      <c r="B566" s="1168"/>
      <c r="C566" s="1159"/>
      <c r="D566" s="1159"/>
      <c r="E566" s="1158"/>
      <c r="F566" s="1158"/>
      <c r="G566" s="1158"/>
      <c r="H566" s="140" t="s">
        <v>847</v>
      </c>
      <c r="I566" s="142" t="s">
        <v>848</v>
      </c>
    </row>
    <row r="567" spans="1:9">
      <c r="A567" s="1158"/>
      <c r="B567" s="1168"/>
      <c r="C567" s="1159"/>
      <c r="D567" s="1159"/>
      <c r="E567" s="1158"/>
      <c r="F567" s="1158"/>
      <c r="G567" s="1158"/>
      <c r="H567" s="140" t="s">
        <v>849</v>
      </c>
      <c r="I567" s="143" t="s">
        <v>850</v>
      </c>
    </row>
    <row r="568" spans="1:9" ht="15" customHeight="1">
      <c r="A568" s="1158"/>
      <c r="B568" s="1168" t="s">
        <v>5082</v>
      </c>
      <c r="C568" s="1159" t="s">
        <v>5081</v>
      </c>
      <c r="D568" s="1159" t="s">
        <v>5084</v>
      </c>
      <c r="E568" s="1168" t="s">
        <v>5080</v>
      </c>
      <c r="F568" s="1158" t="s">
        <v>875</v>
      </c>
      <c r="G568" s="1158">
        <v>100</v>
      </c>
      <c r="H568" s="140" t="s">
        <v>845</v>
      </c>
      <c r="I568" s="141" t="s">
        <v>846</v>
      </c>
    </row>
    <row r="569" spans="1:9">
      <c r="A569" s="1158"/>
      <c r="B569" s="1168"/>
      <c r="C569" s="1159"/>
      <c r="D569" s="1159"/>
      <c r="E569" s="1168"/>
      <c r="F569" s="1158"/>
      <c r="G569" s="1158"/>
      <c r="H569" s="140" t="s">
        <v>847</v>
      </c>
      <c r="I569" s="142" t="s">
        <v>848</v>
      </c>
    </row>
    <row r="570" spans="1:9">
      <c r="A570" s="1158"/>
      <c r="B570" s="1168"/>
      <c r="C570" s="1159"/>
      <c r="D570" s="1159"/>
      <c r="E570" s="1168"/>
      <c r="F570" s="1158"/>
      <c r="G570" s="1158"/>
      <c r="H570" s="140" t="s">
        <v>849</v>
      </c>
      <c r="I570" s="143" t="s">
        <v>850</v>
      </c>
    </row>
    <row r="571" spans="1:9">
      <c r="A571" s="1158"/>
      <c r="B571" s="1168" t="s">
        <v>5083</v>
      </c>
      <c r="C571" s="1159" t="s">
        <v>5081</v>
      </c>
      <c r="D571" s="1159" t="s">
        <v>5085</v>
      </c>
      <c r="E571" s="1168" t="s">
        <v>5086</v>
      </c>
      <c r="F571" s="1158" t="s">
        <v>875</v>
      </c>
      <c r="G571" s="1158">
        <v>100</v>
      </c>
      <c r="H571" s="140" t="s">
        <v>845</v>
      </c>
      <c r="I571" s="141" t="s">
        <v>846</v>
      </c>
    </row>
    <row r="572" spans="1:9">
      <c r="A572" s="1158"/>
      <c r="B572" s="1168"/>
      <c r="C572" s="1159"/>
      <c r="D572" s="1159"/>
      <c r="E572" s="1168"/>
      <c r="F572" s="1158"/>
      <c r="G572" s="1158"/>
      <c r="H572" s="140" t="s">
        <v>847</v>
      </c>
      <c r="I572" s="142" t="s">
        <v>848</v>
      </c>
    </row>
    <row r="573" spans="1:9">
      <c r="A573" s="1158"/>
      <c r="B573" s="1168"/>
      <c r="C573" s="1159"/>
      <c r="D573" s="1159"/>
      <c r="E573" s="1168"/>
      <c r="F573" s="1158"/>
      <c r="G573" s="1158"/>
      <c r="H573" s="140" t="s">
        <v>849</v>
      </c>
      <c r="I573" s="143" t="s">
        <v>850</v>
      </c>
    </row>
    <row r="574" spans="1:9">
      <c r="A574" s="1158"/>
      <c r="B574" s="1168" t="s">
        <v>5087</v>
      </c>
      <c r="C574" s="1159" t="s">
        <v>5090</v>
      </c>
      <c r="D574" s="1159" t="s">
        <v>5088</v>
      </c>
      <c r="E574" s="1168" t="s">
        <v>5089</v>
      </c>
      <c r="F574" s="1158" t="s">
        <v>875</v>
      </c>
      <c r="G574" s="1158">
        <v>100</v>
      </c>
      <c r="H574" s="140" t="s">
        <v>845</v>
      </c>
      <c r="I574" s="141" t="s">
        <v>846</v>
      </c>
    </row>
    <row r="575" spans="1:9">
      <c r="A575" s="1158"/>
      <c r="B575" s="1168"/>
      <c r="C575" s="1159"/>
      <c r="D575" s="1159"/>
      <c r="E575" s="1168"/>
      <c r="F575" s="1158"/>
      <c r="G575" s="1158"/>
      <c r="H575" s="140" t="s">
        <v>847</v>
      </c>
      <c r="I575" s="142" t="s">
        <v>848</v>
      </c>
    </row>
    <row r="576" spans="1:9">
      <c r="A576" s="1158"/>
      <c r="B576" s="1168"/>
      <c r="C576" s="1159"/>
      <c r="D576" s="1159"/>
      <c r="E576" s="1168"/>
      <c r="F576" s="1158"/>
      <c r="G576" s="1158"/>
      <c r="H576" s="140" t="s">
        <v>849</v>
      </c>
      <c r="I576" s="143" t="s">
        <v>850</v>
      </c>
    </row>
    <row r="582" spans="1:12" s="146" customFormat="1">
      <c r="A582" s="1170" t="s">
        <v>1190</v>
      </c>
      <c r="B582" s="1170"/>
      <c r="C582" s="1171" t="s">
        <v>1191</v>
      </c>
      <c r="D582" s="1171"/>
      <c r="E582" s="1171" t="s">
        <v>1192</v>
      </c>
      <c r="F582" s="1171"/>
      <c r="G582" s="1171" t="s">
        <v>1193</v>
      </c>
      <c r="H582" s="1171"/>
      <c r="I582" s="1171"/>
      <c r="K582" s="145"/>
      <c r="L582" s="145"/>
    </row>
    <row r="583" spans="1:12" s="146" customFormat="1">
      <c r="A583" s="1169" t="s">
        <v>1194</v>
      </c>
      <c r="B583" s="1169"/>
      <c r="C583" s="1169" t="s">
        <v>1195</v>
      </c>
      <c r="D583" s="1169"/>
      <c r="E583" s="1169" t="s">
        <v>1195</v>
      </c>
      <c r="F583" s="1169"/>
      <c r="G583" s="1169" t="s">
        <v>1194</v>
      </c>
      <c r="H583" s="1169"/>
      <c r="I583" s="1169"/>
      <c r="K583" s="145"/>
      <c r="L583" s="145"/>
    </row>
    <row r="584" spans="1:12" s="146" customFormat="1">
      <c r="A584" s="1169" t="s">
        <v>1196</v>
      </c>
      <c r="B584" s="1169"/>
      <c r="C584" s="1169" t="s">
        <v>1197</v>
      </c>
      <c r="D584" s="1169"/>
      <c r="E584" s="1169" t="s">
        <v>1198</v>
      </c>
      <c r="F584" s="1169"/>
      <c r="G584" s="1169" t="s">
        <v>1199</v>
      </c>
      <c r="H584" s="1169"/>
      <c r="I584" s="1169"/>
      <c r="K584" s="145"/>
      <c r="L584" s="145"/>
    </row>
    <row r="585" spans="1:12" s="146" customFormat="1">
      <c r="A585" s="1169" t="s">
        <v>1200</v>
      </c>
      <c r="B585" s="1169"/>
      <c r="C585" s="1169" t="s">
        <v>1201</v>
      </c>
      <c r="D585" s="1169"/>
      <c r="E585" s="1169" t="s">
        <v>1202</v>
      </c>
      <c r="F585" s="1169"/>
      <c r="G585" s="1169" t="s">
        <v>1203</v>
      </c>
      <c r="H585" s="1169"/>
      <c r="I585" s="1169"/>
      <c r="K585" s="145"/>
      <c r="L585" s="145"/>
    </row>
    <row r="586" spans="1:12" s="146" customFormat="1">
      <c r="A586" s="904"/>
      <c r="B586" s="904"/>
      <c r="C586" s="904"/>
      <c r="D586" s="904"/>
      <c r="E586" s="904"/>
      <c r="F586" s="904"/>
      <c r="G586" s="904"/>
      <c r="H586" s="904"/>
      <c r="I586" s="904"/>
      <c r="K586" s="145"/>
      <c r="L586" s="145"/>
    </row>
    <row r="587" spans="1:12" s="146" customFormat="1">
      <c r="A587" s="904"/>
      <c r="B587" s="904"/>
      <c r="C587" s="904"/>
      <c r="D587" s="904"/>
      <c r="E587" s="904"/>
      <c r="F587" s="904"/>
      <c r="G587" s="904"/>
      <c r="H587" s="904"/>
      <c r="I587" s="904"/>
      <c r="K587" s="145"/>
      <c r="L587" s="145"/>
    </row>
    <row r="588" spans="1:12" s="146" customFormat="1">
      <c r="A588" s="904"/>
      <c r="B588" s="904"/>
      <c r="C588" s="904"/>
      <c r="D588" s="904"/>
      <c r="E588" s="904"/>
      <c r="F588" s="904"/>
      <c r="G588" s="904"/>
      <c r="H588" s="904"/>
      <c r="I588" s="904"/>
      <c r="K588" s="145"/>
      <c r="L588" s="145"/>
    </row>
    <row r="592" spans="1:12" ht="21">
      <c r="A592" s="1172" t="s">
        <v>826</v>
      </c>
      <c r="B592" s="1172"/>
      <c r="C592" s="1172"/>
      <c r="D592" s="1172"/>
      <c r="E592" s="1172"/>
      <c r="F592" s="1172"/>
      <c r="G592" s="1172"/>
      <c r="H592" s="1172"/>
      <c r="I592" s="1172"/>
    </row>
    <row r="593" spans="1:9" ht="21">
      <c r="A593" s="1172" t="s">
        <v>823</v>
      </c>
      <c r="B593" s="1172"/>
      <c r="C593" s="1172"/>
      <c r="D593" s="1172"/>
      <c r="E593" s="1172"/>
      <c r="F593" s="1172"/>
      <c r="G593" s="1172"/>
      <c r="H593" s="1172"/>
      <c r="I593" s="1172"/>
    </row>
    <row r="595" spans="1:9">
      <c r="A595" s="1173" t="s">
        <v>827</v>
      </c>
      <c r="B595" s="1173"/>
      <c r="C595" s="1173"/>
      <c r="D595" s="1173"/>
      <c r="E595" s="1173"/>
      <c r="F595" s="1173"/>
      <c r="G595" s="1173"/>
      <c r="H595" s="1173"/>
      <c r="I595" s="1173"/>
    </row>
    <row r="596" spans="1:9">
      <c r="A596" s="1173" t="s">
        <v>982</v>
      </c>
      <c r="B596" s="1173"/>
      <c r="C596" s="1173"/>
      <c r="D596" s="1173"/>
      <c r="E596" s="1173"/>
      <c r="F596" s="1173"/>
      <c r="G596" s="1173"/>
      <c r="H596" s="1173"/>
      <c r="I596" s="1173"/>
    </row>
    <row r="597" spans="1:9">
      <c r="A597" s="1174" t="s">
        <v>829</v>
      </c>
      <c r="B597" s="1174"/>
      <c r="C597" s="1174"/>
      <c r="D597" s="1174"/>
      <c r="E597" s="1174"/>
      <c r="F597" s="1174"/>
      <c r="G597" s="1174"/>
      <c r="H597" s="1174"/>
      <c r="I597" s="1174"/>
    </row>
    <row r="599" spans="1:9" ht="26.4">
      <c r="A599" s="138" t="s">
        <v>830</v>
      </c>
      <c r="B599" s="138" t="s">
        <v>831</v>
      </c>
      <c r="C599" s="138" t="s">
        <v>832</v>
      </c>
      <c r="D599" s="138" t="s">
        <v>833</v>
      </c>
      <c r="E599" s="138" t="s">
        <v>834</v>
      </c>
      <c r="F599" s="139" t="s">
        <v>835</v>
      </c>
      <c r="G599" s="138" t="s">
        <v>836</v>
      </c>
      <c r="H599" s="139" t="s">
        <v>837</v>
      </c>
      <c r="I599" s="139" t="s">
        <v>838</v>
      </c>
    </row>
    <row r="600" spans="1:9">
      <c r="A600" s="1158" t="s">
        <v>1000</v>
      </c>
      <c r="B600" s="1168" t="s">
        <v>1001</v>
      </c>
      <c r="C600" s="1159" t="s">
        <v>1002</v>
      </c>
      <c r="D600" s="1159" t="s">
        <v>1003</v>
      </c>
      <c r="E600" s="1158" t="s">
        <v>960</v>
      </c>
      <c r="F600" s="1158" t="s">
        <v>875</v>
      </c>
      <c r="G600" s="1158">
        <v>100</v>
      </c>
      <c r="H600" s="140" t="s">
        <v>845</v>
      </c>
      <c r="I600" s="141" t="s">
        <v>846</v>
      </c>
    </row>
    <row r="601" spans="1:9">
      <c r="A601" s="1158"/>
      <c r="B601" s="1168"/>
      <c r="C601" s="1159"/>
      <c r="D601" s="1159"/>
      <c r="E601" s="1158"/>
      <c r="F601" s="1158"/>
      <c r="G601" s="1158"/>
      <c r="H601" s="140" t="s">
        <v>847</v>
      </c>
      <c r="I601" s="142" t="s">
        <v>848</v>
      </c>
    </row>
    <row r="602" spans="1:9">
      <c r="A602" s="1158"/>
      <c r="B602" s="1168"/>
      <c r="C602" s="1159"/>
      <c r="D602" s="1159"/>
      <c r="E602" s="1158"/>
      <c r="F602" s="1158"/>
      <c r="G602" s="1158"/>
      <c r="H602" s="140" t="s">
        <v>849</v>
      </c>
      <c r="I602" s="143" t="s">
        <v>850</v>
      </c>
    </row>
    <row r="603" spans="1:9">
      <c r="A603" s="1158"/>
      <c r="B603" s="1168" t="s">
        <v>1004</v>
      </c>
      <c r="C603" s="1159" t="s">
        <v>1005</v>
      </c>
      <c r="D603" s="1159" t="s">
        <v>1006</v>
      </c>
      <c r="E603" s="1158" t="s">
        <v>1007</v>
      </c>
      <c r="F603" s="1158" t="s">
        <v>875</v>
      </c>
      <c r="G603" s="1158">
        <v>100</v>
      </c>
      <c r="H603" s="140" t="s">
        <v>845</v>
      </c>
      <c r="I603" s="141" t="s">
        <v>846</v>
      </c>
    </row>
    <row r="604" spans="1:9">
      <c r="A604" s="1158"/>
      <c r="B604" s="1168"/>
      <c r="C604" s="1159"/>
      <c r="D604" s="1159"/>
      <c r="E604" s="1158"/>
      <c r="F604" s="1158"/>
      <c r="G604" s="1158"/>
      <c r="H604" s="140" t="s">
        <v>847</v>
      </c>
      <c r="I604" s="142" t="s">
        <v>848</v>
      </c>
    </row>
    <row r="605" spans="1:9">
      <c r="A605" s="1158"/>
      <c r="B605" s="1168"/>
      <c r="C605" s="1159"/>
      <c r="D605" s="1159"/>
      <c r="E605" s="1158"/>
      <c r="F605" s="1158"/>
      <c r="G605" s="1158"/>
      <c r="H605" s="140" t="s">
        <v>849</v>
      </c>
      <c r="I605" s="143" t="s">
        <v>850</v>
      </c>
    </row>
    <row r="606" spans="1:9">
      <c r="A606" s="1158"/>
      <c r="B606" s="1168" t="s">
        <v>1008</v>
      </c>
      <c r="C606" s="1159" t="s">
        <v>1009</v>
      </c>
      <c r="D606" s="1159" t="s">
        <v>1010</v>
      </c>
      <c r="E606" s="1158" t="s">
        <v>1011</v>
      </c>
      <c r="F606" s="1158" t="s">
        <v>875</v>
      </c>
      <c r="G606" s="1158">
        <v>100</v>
      </c>
      <c r="H606" s="140" t="s">
        <v>845</v>
      </c>
      <c r="I606" s="141" t="s">
        <v>846</v>
      </c>
    </row>
    <row r="607" spans="1:9">
      <c r="A607" s="1158"/>
      <c r="B607" s="1168"/>
      <c r="C607" s="1159"/>
      <c r="D607" s="1159"/>
      <c r="E607" s="1158"/>
      <c r="F607" s="1158"/>
      <c r="G607" s="1158"/>
      <c r="H607" s="140" t="s">
        <v>847</v>
      </c>
      <c r="I607" s="142" t="s">
        <v>848</v>
      </c>
    </row>
    <row r="608" spans="1:9">
      <c r="A608" s="1158"/>
      <c r="B608" s="1168"/>
      <c r="C608" s="1159"/>
      <c r="D608" s="1159"/>
      <c r="E608" s="1158"/>
      <c r="F608" s="1158"/>
      <c r="G608" s="1158"/>
      <c r="H608" s="140" t="s">
        <v>849</v>
      </c>
      <c r="I608" s="143" t="s">
        <v>850</v>
      </c>
    </row>
    <row r="609" spans="1:12">
      <c r="A609" s="1158"/>
      <c r="B609" s="1168" t="s">
        <v>5093</v>
      </c>
      <c r="C609" s="1159" t="s">
        <v>5094</v>
      </c>
      <c r="D609" s="1159" t="s">
        <v>5091</v>
      </c>
      <c r="E609" s="1158" t="s">
        <v>5092</v>
      </c>
      <c r="F609" s="1158" t="s">
        <v>875</v>
      </c>
      <c r="G609" s="1158">
        <v>100</v>
      </c>
      <c r="H609" s="140" t="s">
        <v>845</v>
      </c>
      <c r="I609" s="141" t="s">
        <v>846</v>
      </c>
    </row>
    <row r="610" spans="1:12">
      <c r="A610" s="1158"/>
      <c r="B610" s="1168"/>
      <c r="C610" s="1159"/>
      <c r="D610" s="1159"/>
      <c r="E610" s="1158"/>
      <c r="F610" s="1158"/>
      <c r="G610" s="1158"/>
      <c r="H610" s="140" t="s">
        <v>847</v>
      </c>
      <c r="I610" s="142" t="s">
        <v>848</v>
      </c>
    </row>
    <row r="611" spans="1:12">
      <c r="A611" s="1158"/>
      <c r="B611" s="1168"/>
      <c r="C611" s="1159"/>
      <c r="D611" s="1159"/>
      <c r="E611" s="1158"/>
      <c r="F611" s="1158"/>
      <c r="G611" s="1158"/>
      <c r="H611" s="140" t="s">
        <v>849</v>
      </c>
      <c r="I611" s="143" t="s">
        <v>850</v>
      </c>
    </row>
    <row r="616" spans="1:12" s="146" customFormat="1">
      <c r="A616" s="1170" t="s">
        <v>1190</v>
      </c>
      <c r="B616" s="1170"/>
      <c r="C616" s="1171" t="s">
        <v>1191</v>
      </c>
      <c r="D616" s="1171"/>
      <c r="E616" s="1171" t="s">
        <v>1192</v>
      </c>
      <c r="F616" s="1171"/>
      <c r="G616" s="1171" t="s">
        <v>1193</v>
      </c>
      <c r="H616" s="1171"/>
      <c r="I616" s="1171"/>
      <c r="K616" s="145"/>
      <c r="L616" s="145"/>
    </row>
    <row r="617" spans="1:12" s="146" customFormat="1">
      <c r="A617" s="1169" t="s">
        <v>1194</v>
      </c>
      <c r="B617" s="1169"/>
      <c r="C617" s="1169" t="s">
        <v>1195</v>
      </c>
      <c r="D617" s="1169"/>
      <c r="E617" s="1169" t="s">
        <v>1195</v>
      </c>
      <c r="F617" s="1169"/>
      <c r="G617" s="1169" t="s">
        <v>1194</v>
      </c>
      <c r="H617" s="1169"/>
      <c r="I617" s="1169"/>
      <c r="K617" s="145"/>
      <c r="L617" s="145"/>
    </row>
    <row r="618" spans="1:12" s="146" customFormat="1">
      <c r="A618" s="1169" t="s">
        <v>1196</v>
      </c>
      <c r="B618" s="1169"/>
      <c r="C618" s="1169" t="s">
        <v>1197</v>
      </c>
      <c r="D618" s="1169"/>
      <c r="E618" s="1169" t="s">
        <v>1198</v>
      </c>
      <c r="F618" s="1169"/>
      <c r="G618" s="1169" t="s">
        <v>1199</v>
      </c>
      <c r="H618" s="1169"/>
      <c r="I618" s="1169"/>
      <c r="K618" s="145"/>
      <c r="L618" s="145"/>
    </row>
    <row r="619" spans="1:12" s="146" customFormat="1">
      <c r="A619" s="1169" t="s">
        <v>1200</v>
      </c>
      <c r="B619" s="1169"/>
      <c r="C619" s="1169" t="s">
        <v>1201</v>
      </c>
      <c r="D619" s="1169"/>
      <c r="E619" s="1169" t="s">
        <v>1202</v>
      </c>
      <c r="F619" s="1169"/>
      <c r="G619" s="1169" t="s">
        <v>1203</v>
      </c>
      <c r="H619" s="1169"/>
      <c r="I619" s="1169"/>
      <c r="K619" s="145"/>
      <c r="L619" s="145"/>
    </row>
    <row r="642" spans="1:9" ht="21">
      <c r="A642" s="1172" t="s">
        <v>826</v>
      </c>
      <c r="B642" s="1172"/>
      <c r="C642" s="1172"/>
      <c r="D642" s="1172"/>
      <c r="E642" s="1172"/>
      <c r="F642" s="1172"/>
      <c r="G642" s="1172"/>
      <c r="H642" s="1172"/>
      <c r="I642" s="1172"/>
    </row>
    <row r="643" spans="1:9" ht="21">
      <c r="A643" s="1172" t="s">
        <v>823</v>
      </c>
      <c r="B643" s="1172"/>
      <c r="C643" s="1172"/>
      <c r="D643" s="1172"/>
      <c r="E643" s="1172"/>
      <c r="F643" s="1172"/>
      <c r="G643" s="1172"/>
      <c r="H643" s="1172"/>
      <c r="I643" s="1172"/>
    </row>
    <row r="645" spans="1:9">
      <c r="A645" s="1173" t="s">
        <v>827</v>
      </c>
      <c r="B645" s="1173"/>
      <c r="C645" s="1173"/>
      <c r="D645" s="1173"/>
      <c r="E645" s="1173"/>
      <c r="F645" s="1173"/>
      <c r="G645" s="1173"/>
      <c r="H645" s="1173"/>
      <c r="I645" s="1173"/>
    </row>
    <row r="646" spans="1:9">
      <c r="A646" s="1182" t="s">
        <v>970</v>
      </c>
      <c r="B646" s="1174"/>
      <c r="C646" s="1174"/>
      <c r="D646" s="1174"/>
      <c r="E646" s="1174"/>
      <c r="F646" s="1174"/>
      <c r="G646" s="1174"/>
      <c r="H646" s="1174"/>
      <c r="I646" s="1174"/>
    </row>
    <row r="647" spans="1:9">
      <c r="A647" s="1182" t="s">
        <v>829</v>
      </c>
      <c r="B647" s="1174"/>
      <c r="C647" s="1174"/>
      <c r="D647" s="1174"/>
      <c r="E647" s="1174"/>
      <c r="F647" s="1174"/>
      <c r="G647" s="1174"/>
      <c r="H647" s="1174"/>
      <c r="I647" s="1174"/>
    </row>
    <row r="649" spans="1:9" ht="26.4">
      <c r="A649" s="138" t="s">
        <v>830</v>
      </c>
      <c r="B649" s="138" t="s">
        <v>831</v>
      </c>
      <c r="C649" s="138" t="s">
        <v>832</v>
      </c>
      <c r="D649" s="138" t="s">
        <v>833</v>
      </c>
      <c r="E649" s="138" t="s">
        <v>834</v>
      </c>
      <c r="F649" s="139" t="s">
        <v>835</v>
      </c>
      <c r="G649" s="138" t="s">
        <v>836</v>
      </c>
      <c r="H649" s="139" t="s">
        <v>837</v>
      </c>
      <c r="I649" s="139" t="s">
        <v>838</v>
      </c>
    </row>
    <row r="650" spans="1:9">
      <c r="A650" s="1158" t="s">
        <v>1012</v>
      </c>
      <c r="B650" s="1181" t="s">
        <v>1013</v>
      </c>
      <c r="C650" s="1159" t="s">
        <v>1014</v>
      </c>
      <c r="D650" s="1159" t="s">
        <v>1015</v>
      </c>
      <c r="E650" s="1158" t="s">
        <v>1016</v>
      </c>
      <c r="F650" s="1158" t="s">
        <v>875</v>
      </c>
      <c r="G650" s="1158">
        <v>100</v>
      </c>
      <c r="H650" s="140" t="s">
        <v>845</v>
      </c>
      <c r="I650" s="141" t="s">
        <v>846</v>
      </c>
    </row>
    <row r="651" spans="1:9">
      <c r="A651" s="1158"/>
      <c r="B651" s="1181"/>
      <c r="C651" s="1159"/>
      <c r="D651" s="1159"/>
      <c r="E651" s="1158"/>
      <c r="F651" s="1158"/>
      <c r="G651" s="1158"/>
      <c r="H651" s="140" t="s">
        <v>847</v>
      </c>
      <c r="I651" s="142" t="s">
        <v>848</v>
      </c>
    </row>
    <row r="652" spans="1:9">
      <c r="A652" s="1158"/>
      <c r="B652" s="1181"/>
      <c r="C652" s="1159"/>
      <c r="D652" s="1159"/>
      <c r="E652" s="1158"/>
      <c r="F652" s="1158"/>
      <c r="G652" s="1158"/>
      <c r="H652" s="140" t="s">
        <v>849</v>
      </c>
      <c r="I652" s="143" t="s">
        <v>850</v>
      </c>
    </row>
    <row r="653" spans="1:9">
      <c r="A653" s="1158"/>
      <c r="B653" s="1181" t="s">
        <v>1017</v>
      </c>
      <c r="C653" s="1159" t="s">
        <v>1018</v>
      </c>
      <c r="D653" s="1159" t="s">
        <v>1019</v>
      </c>
      <c r="E653" s="1158" t="s">
        <v>960</v>
      </c>
      <c r="F653" s="1158" t="s">
        <v>875</v>
      </c>
      <c r="G653" s="1158">
        <v>100</v>
      </c>
      <c r="H653" s="140" t="s">
        <v>845</v>
      </c>
      <c r="I653" s="141" t="s">
        <v>846</v>
      </c>
    </row>
    <row r="654" spans="1:9">
      <c r="A654" s="1158"/>
      <c r="B654" s="1181"/>
      <c r="C654" s="1159"/>
      <c r="D654" s="1159"/>
      <c r="E654" s="1158"/>
      <c r="F654" s="1158"/>
      <c r="G654" s="1158"/>
      <c r="H654" s="140" t="s">
        <v>847</v>
      </c>
      <c r="I654" s="142" t="s">
        <v>848</v>
      </c>
    </row>
    <row r="655" spans="1:9">
      <c r="A655" s="1158"/>
      <c r="B655" s="1181"/>
      <c r="C655" s="1159"/>
      <c r="D655" s="1159"/>
      <c r="E655" s="1158"/>
      <c r="F655" s="1158"/>
      <c r="G655" s="1158"/>
      <c r="H655" s="140" t="s">
        <v>849</v>
      </c>
      <c r="I655" s="143" t="s">
        <v>850</v>
      </c>
    </row>
    <row r="656" spans="1:9">
      <c r="A656" s="1158"/>
      <c r="B656" s="1181" t="s">
        <v>1013</v>
      </c>
      <c r="C656" s="1159" t="s">
        <v>1020</v>
      </c>
      <c r="D656" s="1159" t="s">
        <v>1021</v>
      </c>
      <c r="E656" s="1158" t="s">
        <v>960</v>
      </c>
      <c r="F656" s="1158" t="s">
        <v>875</v>
      </c>
      <c r="G656" s="1158">
        <v>100</v>
      </c>
      <c r="H656" s="140" t="s">
        <v>845</v>
      </c>
      <c r="I656" s="141" t="s">
        <v>846</v>
      </c>
    </row>
    <row r="657" spans="1:12">
      <c r="A657" s="1158"/>
      <c r="B657" s="1181"/>
      <c r="C657" s="1159"/>
      <c r="D657" s="1159"/>
      <c r="E657" s="1158"/>
      <c r="F657" s="1158"/>
      <c r="G657" s="1158"/>
      <c r="H657" s="140" t="s">
        <v>847</v>
      </c>
      <c r="I657" s="142" t="s">
        <v>848</v>
      </c>
    </row>
    <row r="658" spans="1:12">
      <c r="A658" s="1158"/>
      <c r="B658" s="1181"/>
      <c r="C658" s="1159"/>
      <c r="D658" s="1159"/>
      <c r="E658" s="1158"/>
      <c r="F658" s="1158"/>
      <c r="G658" s="1158"/>
      <c r="H658" s="140" t="s">
        <v>849</v>
      </c>
      <c r="I658" s="143" t="s">
        <v>850</v>
      </c>
    </row>
    <row r="659" spans="1:12">
      <c r="A659" s="1158"/>
      <c r="B659" s="1181" t="s">
        <v>1022</v>
      </c>
      <c r="C659" s="1159" t="s">
        <v>1023</v>
      </c>
      <c r="D659" s="1159" t="s">
        <v>1024</v>
      </c>
      <c r="E659" s="1158" t="s">
        <v>1025</v>
      </c>
      <c r="F659" s="1158" t="s">
        <v>875</v>
      </c>
      <c r="G659" s="1158">
        <v>100</v>
      </c>
      <c r="H659" s="140" t="s">
        <v>845</v>
      </c>
      <c r="I659" s="141" t="s">
        <v>846</v>
      </c>
    </row>
    <row r="660" spans="1:12">
      <c r="A660" s="1158"/>
      <c r="B660" s="1181"/>
      <c r="C660" s="1159"/>
      <c r="D660" s="1159"/>
      <c r="E660" s="1158"/>
      <c r="F660" s="1158"/>
      <c r="G660" s="1158"/>
      <c r="H660" s="140" t="s">
        <v>847</v>
      </c>
      <c r="I660" s="142" t="s">
        <v>848</v>
      </c>
    </row>
    <row r="661" spans="1:12">
      <c r="A661" s="1158"/>
      <c r="B661" s="1181"/>
      <c r="C661" s="1159"/>
      <c r="D661" s="1159"/>
      <c r="E661" s="1158"/>
      <c r="F661" s="1158"/>
      <c r="G661" s="1158"/>
      <c r="H661" s="140" t="s">
        <v>849</v>
      </c>
      <c r="I661" s="143" t="s">
        <v>850</v>
      </c>
    </row>
    <row r="667" spans="1:12" s="146" customFormat="1">
      <c r="A667" s="1170" t="s">
        <v>1190</v>
      </c>
      <c r="B667" s="1170"/>
      <c r="C667" s="1171" t="s">
        <v>1191</v>
      </c>
      <c r="D667" s="1171"/>
      <c r="E667" s="1171" t="s">
        <v>1192</v>
      </c>
      <c r="F667" s="1171"/>
      <c r="G667" s="1171" t="s">
        <v>1193</v>
      </c>
      <c r="H667" s="1171"/>
      <c r="I667" s="1171"/>
      <c r="K667" s="145"/>
      <c r="L667" s="145"/>
    </row>
    <row r="668" spans="1:12" s="146" customFormat="1">
      <c r="A668" s="1169" t="s">
        <v>1194</v>
      </c>
      <c r="B668" s="1169"/>
      <c r="C668" s="1169" t="s">
        <v>1195</v>
      </c>
      <c r="D668" s="1169"/>
      <c r="E668" s="1169" t="s">
        <v>1195</v>
      </c>
      <c r="F668" s="1169"/>
      <c r="G668" s="1169" t="s">
        <v>1194</v>
      </c>
      <c r="H668" s="1169"/>
      <c r="I668" s="1169"/>
      <c r="K668" s="145"/>
      <c r="L668" s="145"/>
    </row>
    <row r="669" spans="1:12" s="146" customFormat="1">
      <c r="A669" s="1169" t="s">
        <v>1196</v>
      </c>
      <c r="B669" s="1169"/>
      <c r="C669" s="1169" t="s">
        <v>1197</v>
      </c>
      <c r="D669" s="1169"/>
      <c r="E669" s="1169" t="s">
        <v>1198</v>
      </c>
      <c r="F669" s="1169"/>
      <c r="G669" s="1169" t="s">
        <v>1199</v>
      </c>
      <c r="H669" s="1169"/>
      <c r="I669" s="1169"/>
      <c r="K669" s="145"/>
      <c r="L669" s="145"/>
    </row>
    <row r="670" spans="1:12" s="146" customFormat="1">
      <c r="A670" s="1169" t="s">
        <v>1200</v>
      </c>
      <c r="B670" s="1169"/>
      <c r="C670" s="1169" t="s">
        <v>1201</v>
      </c>
      <c r="D670" s="1169"/>
      <c r="E670" s="1169" t="s">
        <v>1202</v>
      </c>
      <c r="F670" s="1169"/>
      <c r="G670" s="1169" t="s">
        <v>1203</v>
      </c>
      <c r="H670" s="1169"/>
      <c r="I670" s="1169"/>
      <c r="K670" s="145"/>
      <c r="L670" s="145"/>
    </row>
    <row r="691" spans="1:9" ht="21">
      <c r="A691" s="1172" t="s">
        <v>826</v>
      </c>
      <c r="B691" s="1172"/>
      <c r="C691" s="1172"/>
      <c r="D691" s="1172"/>
      <c r="E691" s="1172"/>
      <c r="F691" s="1172"/>
      <c r="G691" s="1172"/>
      <c r="H691" s="1172"/>
      <c r="I691" s="1172"/>
    </row>
    <row r="692" spans="1:9" ht="21">
      <c r="A692" s="1172" t="s">
        <v>823</v>
      </c>
      <c r="B692" s="1172"/>
      <c r="C692" s="1172"/>
      <c r="D692" s="1172"/>
      <c r="E692" s="1172"/>
      <c r="F692" s="1172"/>
      <c r="G692" s="1172"/>
      <c r="H692" s="1172"/>
      <c r="I692" s="1172"/>
    </row>
    <row r="694" spans="1:9">
      <c r="A694" s="1173" t="s">
        <v>827</v>
      </c>
      <c r="B694" s="1173"/>
      <c r="C694" s="1173"/>
      <c r="D694" s="1173"/>
      <c r="E694" s="1173"/>
      <c r="F694" s="1173"/>
      <c r="G694" s="1173"/>
      <c r="H694" s="1173"/>
      <c r="I694" s="1173"/>
    </row>
    <row r="695" spans="1:9">
      <c r="A695" s="1174" t="s">
        <v>982</v>
      </c>
      <c r="B695" s="1174"/>
      <c r="C695" s="1174"/>
      <c r="D695" s="1174"/>
      <c r="E695" s="1174"/>
      <c r="F695" s="1174"/>
      <c r="G695" s="1174"/>
      <c r="H695" s="1174"/>
      <c r="I695" s="1174"/>
    </row>
    <row r="696" spans="1:9">
      <c r="A696" s="1174" t="s">
        <v>829</v>
      </c>
      <c r="B696" s="1174"/>
      <c r="C696" s="1174"/>
      <c r="D696" s="1174"/>
      <c r="E696" s="1174"/>
      <c r="F696" s="1174"/>
      <c r="G696" s="1174"/>
      <c r="H696" s="1174"/>
      <c r="I696" s="1174"/>
    </row>
    <row r="698" spans="1:9" ht="26.4">
      <c r="A698" s="138" t="s">
        <v>830</v>
      </c>
      <c r="B698" s="138" t="s">
        <v>831</v>
      </c>
      <c r="C698" s="138" t="s">
        <v>832</v>
      </c>
      <c r="D698" s="138" t="s">
        <v>833</v>
      </c>
      <c r="E698" s="138" t="s">
        <v>834</v>
      </c>
      <c r="F698" s="139" t="s">
        <v>835</v>
      </c>
      <c r="G698" s="138" t="s">
        <v>836</v>
      </c>
      <c r="H698" s="139" t="s">
        <v>837</v>
      </c>
      <c r="I698" s="139" t="s">
        <v>838</v>
      </c>
    </row>
    <row r="699" spans="1:9">
      <c r="A699" s="1159" t="s">
        <v>1026</v>
      </c>
      <c r="B699" s="1159" t="s">
        <v>1027</v>
      </c>
      <c r="C699" s="1159" t="s">
        <v>1028</v>
      </c>
      <c r="D699" s="1159" t="s">
        <v>1029</v>
      </c>
      <c r="E699" s="1158" t="s">
        <v>1030</v>
      </c>
      <c r="F699" s="1158" t="s">
        <v>844</v>
      </c>
      <c r="G699" s="1158">
        <v>100</v>
      </c>
      <c r="H699" s="140" t="s">
        <v>845</v>
      </c>
      <c r="I699" s="141" t="s">
        <v>846</v>
      </c>
    </row>
    <row r="700" spans="1:9">
      <c r="A700" s="1159"/>
      <c r="B700" s="1159"/>
      <c r="C700" s="1159"/>
      <c r="D700" s="1159"/>
      <c r="E700" s="1158"/>
      <c r="F700" s="1158"/>
      <c r="G700" s="1158"/>
      <c r="H700" s="140" t="s">
        <v>847</v>
      </c>
      <c r="I700" s="142" t="s">
        <v>848</v>
      </c>
    </row>
    <row r="701" spans="1:9">
      <c r="A701" s="1159"/>
      <c r="B701" s="1159"/>
      <c r="C701" s="1159"/>
      <c r="D701" s="1159"/>
      <c r="E701" s="1158"/>
      <c r="F701" s="1158"/>
      <c r="G701" s="1158"/>
      <c r="H701" s="140" t="s">
        <v>849</v>
      </c>
      <c r="I701" s="143" t="s">
        <v>850</v>
      </c>
    </row>
    <row r="702" spans="1:9">
      <c r="A702" s="1159"/>
      <c r="B702" s="1159" t="s">
        <v>1031</v>
      </c>
      <c r="C702" s="1159" t="s">
        <v>1032</v>
      </c>
      <c r="D702" s="1159" t="s">
        <v>1033</v>
      </c>
      <c r="E702" s="1158" t="s">
        <v>1034</v>
      </c>
      <c r="F702" s="1158" t="s">
        <v>844</v>
      </c>
      <c r="G702" s="1158">
        <v>100</v>
      </c>
      <c r="H702" s="140" t="s">
        <v>845</v>
      </c>
      <c r="I702" s="141" t="s">
        <v>846</v>
      </c>
    </row>
    <row r="703" spans="1:9">
      <c r="A703" s="1159"/>
      <c r="B703" s="1159"/>
      <c r="C703" s="1159"/>
      <c r="D703" s="1159"/>
      <c r="E703" s="1158"/>
      <c r="F703" s="1158"/>
      <c r="G703" s="1158"/>
      <c r="H703" s="140" t="s">
        <v>847</v>
      </c>
      <c r="I703" s="142" t="s">
        <v>848</v>
      </c>
    </row>
    <row r="704" spans="1:9">
      <c r="A704" s="1159"/>
      <c r="B704" s="1159"/>
      <c r="C704" s="1159"/>
      <c r="D704" s="1159"/>
      <c r="E704" s="1158"/>
      <c r="F704" s="1158"/>
      <c r="G704" s="1158"/>
      <c r="H704" s="140" t="s">
        <v>849</v>
      </c>
      <c r="I704" s="143" t="s">
        <v>850</v>
      </c>
    </row>
    <row r="710" spans="1:12" s="146" customFormat="1">
      <c r="A710" s="1170" t="s">
        <v>1190</v>
      </c>
      <c r="B710" s="1170"/>
      <c r="C710" s="1171" t="s">
        <v>1191</v>
      </c>
      <c r="D710" s="1171"/>
      <c r="E710" s="1171" t="s">
        <v>1192</v>
      </c>
      <c r="F710" s="1171"/>
      <c r="G710" s="1171" t="s">
        <v>1193</v>
      </c>
      <c r="H710" s="1171"/>
      <c r="I710" s="1171"/>
      <c r="K710" s="145"/>
      <c r="L710" s="145"/>
    </row>
    <row r="711" spans="1:12" s="146" customFormat="1">
      <c r="A711" s="1169" t="s">
        <v>1194</v>
      </c>
      <c r="B711" s="1169"/>
      <c r="C711" s="1169" t="s">
        <v>1195</v>
      </c>
      <c r="D711" s="1169"/>
      <c r="E711" s="1169" t="s">
        <v>1195</v>
      </c>
      <c r="F711" s="1169"/>
      <c r="G711" s="1169" t="s">
        <v>1194</v>
      </c>
      <c r="H711" s="1169"/>
      <c r="I711" s="1169"/>
      <c r="K711" s="145"/>
      <c r="L711" s="145"/>
    </row>
    <row r="712" spans="1:12" s="146" customFormat="1">
      <c r="A712" s="1169" t="s">
        <v>1196</v>
      </c>
      <c r="B712" s="1169"/>
      <c r="C712" s="1169" t="s">
        <v>1197</v>
      </c>
      <c r="D712" s="1169"/>
      <c r="E712" s="1169" t="s">
        <v>1198</v>
      </c>
      <c r="F712" s="1169"/>
      <c r="G712" s="1169" t="s">
        <v>1199</v>
      </c>
      <c r="H712" s="1169"/>
      <c r="I712" s="1169"/>
      <c r="K712" s="145"/>
      <c r="L712" s="145"/>
    </row>
    <row r="713" spans="1:12" s="146" customFormat="1">
      <c r="A713" s="1169" t="s">
        <v>1200</v>
      </c>
      <c r="B713" s="1169"/>
      <c r="C713" s="1169" t="s">
        <v>1201</v>
      </c>
      <c r="D713" s="1169"/>
      <c r="E713" s="1169" t="s">
        <v>1202</v>
      </c>
      <c r="F713" s="1169"/>
      <c r="G713" s="1169" t="s">
        <v>1203</v>
      </c>
      <c r="H713" s="1169"/>
      <c r="I713" s="1169"/>
      <c r="K713" s="145"/>
      <c r="L713" s="145"/>
    </row>
    <row r="740" spans="1:9" ht="21">
      <c r="A740" s="1172" t="s">
        <v>826</v>
      </c>
      <c r="B740" s="1172"/>
      <c r="C740" s="1172"/>
      <c r="D740" s="1172"/>
      <c r="E740" s="1172"/>
      <c r="F740" s="1172"/>
      <c r="G740" s="1172"/>
      <c r="H740" s="1172"/>
      <c r="I740" s="1172"/>
    </row>
    <row r="741" spans="1:9" ht="21">
      <c r="A741" s="1172" t="s">
        <v>823</v>
      </c>
      <c r="B741" s="1172"/>
      <c r="C741" s="1172"/>
      <c r="D741" s="1172"/>
      <c r="E741" s="1172"/>
      <c r="F741" s="1172"/>
      <c r="G741" s="1172"/>
      <c r="H741" s="1172"/>
      <c r="I741" s="1172"/>
    </row>
    <row r="743" spans="1:9">
      <c r="A743" s="1173" t="s">
        <v>827</v>
      </c>
      <c r="B743" s="1173"/>
      <c r="C743" s="1173"/>
      <c r="D743" s="1173"/>
      <c r="E743" s="1173"/>
      <c r="F743" s="1173"/>
      <c r="G743" s="1173"/>
      <c r="H743" s="1173"/>
      <c r="I743" s="1173"/>
    </row>
    <row r="744" spans="1:9">
      <c r="A744" s="1174" t="s">
        <v>982</v>
      </c>
      <c r="B744" s="1174"/>
      <c r="C744" s="1174"/>
      <c r="D744" s="1174"/>
      <c r="E744" s="1174"/>
      <c r="F744" s="1174"/>
      <c r="G744" s="1174"/>
      <c r="H744" s="1174"/>
      <c r="I744" s="1174"/>
    </row>
    <row r="745" spans="1:9">
      <c r="A745" s="1174" t="s">
        <v>829</v>
      </c>
      <c r="B745" s="1174"/>
      <c r="C745" s="1174"/>
      <c r="D745" s="1174"/>
      <c r="E745" s="1174"/>
      <c r="F745" s="1174"/>
      <c r="G745" s="1174"/>
      <c r="H745" s="1174"/>
      <c r="I745" s="1174"/>
    </row>
    <row r="747" spans="1:9" ht="26.4">
      <c r="A747" s="138" t="s">
        <v>830</v>
      </c>
      <c r="B747" s="138" t="s">
        <v>831</v>
      </c>
      <c r="C747" s="138" t="s">
        <v>832</v>
      </c>
      <c r="D747" s="138" t="s">
        <v>833</v>
      </c>
      <c r="E747" s="138" t="s">
        <v>834</v>
      </c>
      <c r="F747" s="139" t="s">
        <v>835</v>
      </c>
      <c r="G747" s="138" t="s">
        <v>836</v>
      </c>
      <c r="H747" s="139" t="s">
        <v>837</v>
      </c>
      <c r="I747" s="139" t="s">
        <v>838</v>
      </c>
    </row>
    <row r="748" spans="1:9">
      <c r="A748" s="1159" t="s">
        <v>1035</v>
      </c>
      <c r="B748" s="1165" t="s">
        <v>1036</v>
      </c>
      <c r="C748" s="1165" t="s">
        <v>1037</v>
      </c>
      <c r="D748" s="1165" t="s">
        <v>1038</v>
      </c>
      <c r="E748" s="1158" t="s">
        <v>1039</v>
      </c>
      <c r="F748" s="1158" t="s">
        <v>844</v>
      </c>
      <c r="G748" s="1158">
        <v>100</v>
      </c>
      <c r="H748" s="140" t="s">
        <v>845</v>
      </c>
      <c r="I748" s="141" t="s">
        <v>846</v>
      </c>
    </row>
    <row r="749" spans="1:9">
      <c r="A749" s="1159"/>
      <c r="B749" s="1166"/>
      <c r="C749" s="1166"/>
      <c r="D749" s="1166"/>
      <c r="E749" s="1158"/>
      <c r="F749" s="1158"/>
      <c r="G749" s="1158"/>
      <c r="H749" s="140" t="s">
        <v>847</v>
      </c>
      <c r="I749" s="142" t="s">
        <v>848</v>
      </c>
    </row>
    <row r="750" spans="1:9">
      <c r="A750" s="1159"/>
      <c r="B750" s="1167"/>
      <c r="C750" s="1167"/>
      <c r="D750" s="1167"/>
      <c r="E750" s="1158"/>
      <c r="F750" s="1158"/>
      <c r="G750" s="1158"/>
      <c r="H750" s="140" t="s">
        <v>849</v>
      </c>
      <c r="I750" s="143" t="s">
        <v>850</v>
      </c>
    </row>
    <row r="751" spans="1:9">
      <c r="A751" s="1159"/>
      <c r="B751" s="1165" t="s">
        <v>1036</v>
      </c>
      <c r="C751" s="1165" t="s">
        <v>1037</v>
      </c>
      <c r="D751" s="1165" t="s">
        <v>1038</v>
      </c>
      <c r="E751" s="1158" t="s">
        <v>1039</v>
      </c>
      <c r="F751" s="1158" t="s">
        <v>844</v>
      </c>
      <c r="G751" s="1158">
        <v>100</v>
      </c>
      <c r="H751" s="140" t="s">
        <v>845</v>
      </c>
      <c r="I751" s="141" t="s">
        <v>846</v>
      </c>
    </row>
    <row r="752" spans="1:9">
      <c r="A752" s="1159"/>
      <c r="B752" s="1166"/>
      <c r="C752" s="1166"/>
      <c r="D752" s="1166"/>
      <c r="E752" s="1158"/>
      <c r="F752" s="1158"/>
      <c r="G752" s="1158"/>
      <c r="H752" s="140" t="s">
        <v>847</v>
      </c>
      <c r="I752" s="142" t="s">
        <v>848</v>
      </c>
    </row>
    <row r="753" spans="1:12">
      <c r="A753" s="1159"/>
      <c r="B753" s="1167"/>
      <c r="C753" s="1167"/>
      <c r="D753" s="1167"/>
      <c r="E753" s="1158"/>
      <c r="F753" s="1158"/>
      <c r="G753" s="1158"/>
      <c r="H753" s="140" t="s">
        <v>849</v>
      </c>
      <c r="I753" s="143" t="s">
        <v>850</v>
      </c>
    </row>
    <row r="754" spans="1:12">
      <c r="A754" s="1159"/>
      <c r="B754" s="1165" t="s">
        <v>1040</v>
      </c>
      <c r="C754" s="1165" t="s">
        <v>5095</v>
      </c>
      <c r="D754" s="1165" t="s">
        <v>1041</v>
      </c>
      <c r="E754" s="1158" t="s">
        <v>1042</v>
      </c>
      <c r="F754" s="1158" t="s">
        <v>875</v>
      </c>
      <c r="G754" s="1158">
        <v>100</v>
      </c>
      <c r="H754" s="140" t="s">
        <v>845</v>
      </c>
      <c r="I754" s="141" t="s">
        <v>846</v>
      </c>
    </row>
    <row r="755" spans="1:12">
      <c r="A755" s="1159"/>
      <c r="B755" s="1166"/>
      <c r="C755" s="1166"/>
      <c r="D755" s="1166"/>
      <c r="E755" s="1158"/>
      <c r="F755" s="1158"/>
      <c r="G755" s="1158"/>
      <c r="H755" s="140" t="s">
        <v>847</v>
      </c>
      <c r="I755" s="142" t="s">
        <v>848</v>
      </c>
    </row>
    <row r="756" spans="1:12">
      <c r="A756" s="1159"/>
      <c r="B756" s="1167"/>
      <c r="C756" s="1167"/>
      <c r="D756" s="1167"/>
      <c r="E756" s="1158"/>
      <c r="F756" s="1158"/>
      <c r="G756" s="1158"/>
      <c r="H756" s="140" t="s">
        <v>849</v>
      </c>
      <c r="I756" s="143" t="s">
        <v>850</v>
      </c>
    </row>
    <row r="757" spans="1:12">
      <c r="A757" s="1159"/>
      <c r="B757" s="1165" t="s">
        <v>1043</v>
      </c>
      <c r="C757" s="1165" t="s">
        <v>1044</v>
      </c>
      <c r="D757" s="1165" t="s">
        <v>1045</v>
      </c>
      <c r="E757" s="1158" t="s">
        <v>1030</v>
      </c>
      <c r="F757" s="1158" t="s">
        <v>875</v>
      </c>
      <c r="G757" s="1158">
        <v>100</v>
      </c>
      <c r="H757" s="140" t="s">
        <v>845</v>
      </c>
      <c r="I757" s="141" t="s">
        <v>846</v>
      </c>
    </row>
    <row r="758" spans="1:12">
      <c r="A758" s="1159"/>
      <c r="B758" s="1166"/>
      <c r="C758" s="1166"/>
      <c r="D758" s="1166"/>
      <c r="E758" s="1158"/>
      <c r="F758" s="1158"/>
      <c r="G758" s="1158"/>
      <c r="H758" s="140" t="s">
        <v>847</v>
      </c>
      <c r="I758" s="142" t="s">
        <v>848</v>
      </c>
    </row>
    <row r="759" spans="1:12">
      <c r="A759" s="1159"/>
      <c r="B759" s="1167"/>
      <c r="C759" s="1167"/>
      <c r="D759" s="1167"/>
      <c r="E759" s="1158"/>
      <c r="F759" s="1158"/>
      <c r="G759" s="1158"/>
      <c r="H759" s="140" t="s">
        <v>849</v>
      </c>
      <c r="I759" s="143" t="s">
        <v>850</v>
      </c>
    </row>
    <row r="764" spans="1:12" s="146" customFormat="1">
      <c r="A764" s="1170" t="s">
        <v>1190</v>
      </c>
      <c r="B764" s="1170"/>
      <c r="C764" s="1171" t="s">
        <v>1191</v>
      </c>
      <c r="D764" s="1171"/>
      <c r="E764" s="1171" t="s">
        <v>1192</v>
      </c>
      <c r="F764" s="1171"/>
      <c r="G764" s="1171" t="s">
        <v>1193</v>
      </c>
      <c r="H764" s="1171"/>
      <c r="I764" s="1171"/>
      <c r="K764" s="145"/>
      <c r="L764" s="145"/>
    </row>
    <row r="765" spans="1:12" s="146" customFormat="1">
      <c r="A765" s="1169" t="s">
        <v>1194</v>
      </c>
      <c r="B765" s="1169"/>
      <c r="C765" s="1169" t="s">
        <v>1195</v>
      </c>
      <c r="D765" s="1169"/>
      <c r="E765" s="1169" t="s">
        <v>1195</v>
      </c>
      <c r="F765" s="1169"/>
      <c r="G765" s="1169" t="s">
        <v>1194</v>
      </c>
      <c r="H765" s="1169"/>
      <c r="I765" s="1169"/>
      <c r="K765" s="145"/>
      <c r="L765" s="145"/>
    </row>
    <row r="766" spans="1:12" s="146" customFormat="1">
      <c r="A766" s="1169" t="s">
        <v>1196</v>
      </c>
      <c r="B766" s="1169"/>
      <c r="C766" s="1169" t="s">
        <v>1197</v>
      </c>
      <c r="D766" s="1169"/>
      <c r="E766" s="1169" t="s">
        <v>1198</v>
      </c>
      <c r="F766" s="1169"/>
      <c r="G766" s="1169" t="s">
        <v>1199</v>
      </c>
      <c r="H766" s="1169"/>
      <c r="I766" s="1169"/>
      <c r="K766" s="145"/>
      <c r="L766" s="145"/>
    </row>
    <row r="767" spans="1:12" s="146" customFormat="1">
      <c r="A767" s="1169" t="s">
        <v>1200</v>
      </c>
      <c r="B767" s="1169"/>
      <c r="C767" s="1169" t="s">
        <v>1201</v>
      </c>
      <c r="D767" s="1169"/>
      <c r="E767" s="1169" t="s">
        <v>1202</v>
      </c>
      <c r="F767" s="1169"/>
      <c r="G767" s="1169" t="s">
        <v>1203</v>
      </c>
      <c r="H767" s="1169"/>
      <c r="I767" s="1169"/>
      <c r="K767" s="145"/>
      <c r="L767" s="145"/>
    </row>
    <row r="789" spans="1:9" ht="21">
      <c r="A789" s="1172" t="s">
        <v>826</v>
      </c>
      <c r="B789" s="1172"/>
      <c r="C789" s="1172"/>
      <c r="D789" s="1172"/>
      <c r="E789" s="1172"/>
      <c r="F789" s="1172"/>
      <c r="G789" s="1172"/>
      <c r="H789" s="1172"/>
      <c r="I789" s="1172"/>
    </row>
    <row r="790" spans="1:9" ht="21">
      <c r="A790" s="1172" t="s">
        <v>823</v>
      </c>
      <c r="B790" s="1172"/>
      <c r="C790" s="1172"/>
      <c r="D790" s="1172"/>
      <c r="E790" s="1172"/>
      <c r="F790" s="1172"/>
      <c r="G790" s="1172"/>
      <c r="H790" s="1172"/>
      <c r="I790" s="1172"/>
    </row>
    <row r="792" spans="1:9">
      <c r="A792" s="1173" t="s">
        <v>827</v>
      </c>
      <c r="B792" s="1173"/>
      <c r="C792" s="1173"/>
      <c r="D792" s="1173"/>
      <c r="E792" s="1173"/>
      <c r="F792" s="1173"/>
      <c r="G792" s="1173"/>
      <c r="H792" s="1173"/>
      <c r="I792" s="1173"/>
    </row>
    <row r="793" spans="1:9">
      <c r="A793" s="1174" t="s">
        <v>828</v>
      </c>
      <c r="B793" s="1174"/>
      <c r="C793" s="1174"/>
      <c r="D793" s="1174"/>
      <c r="E793" s="1174"/>
      <c r="F793" s="1174"/>
      <c r="G793" s="1174"/>
      <c r="H793" s="1174"/>
      <c r="I793" s="1174"/>
    </row>
    <row r="794" spans="1:9">
      <c r="A794" s="1174" t="s">
        <v>829</v>
      </c>
      <c r="B794" s="1174"/>
      <c r="C794" s="1174"/>
      <c r="D794" s="1174"/>
      <c r="E794" s="1174"/>
      <c r="F794" s="1174"/>
      <c r="G794" s="1174"/>
      <c r="H794" s="1174"/>
      <c r="I794" s="1174"/>
    </row>
    <row r="796" spans="1:9" ht="26.4">
      <c r="A796" s="138" t="s">
        <v>830</v>
      </c>
      <c r="B796" s="138" t="s">
        <v>831</v>
      </c>
      <c r="C796" s="138" t="s">
        <v>832</v>
      </c>
      <c r="D796" s="138" t="s">
        <v>833</v>
      </c>
      <c r="E796" s="138" t="s">
        <v>834</v>
      </c>
      <c r="F796" s="139" t="s">
        <v>835</v>
      </c>
      <c r="G796" s="138" t="s">
        <v>836</v>
      </c>
      <c r="H796" s="139" t="s">
        <v>837</v>
      </c>
      <c r="I796" s="139" t="s">
        <v>838</v>
      </c>
    </row>
    <row r="797" spans="1:9">
      <c r="A797" s="1159" t="s">
        <v>1046</v>
      </c>
      <c r="B797" s="1165" t="s">
        <v>1047</v>
      </c>
      <c r="C797" s="1165" t="s">
        <v>1048</v>
      </c>
      <c r="D797" s="1165" t="s">
        <v>1049</v>
      </c>
      <c r="E797" s="1158" t="s">
        <v>1050</v>
      </c>
      <c r="F797" s="1158" t="s">
        <v>875</v>
      </c>
      <c r="G797" s="1158">
        <v>100</v>
      </c>
      <c r="H797" s="140" t="s">
        <v>845</v>
      </c>
      <c r="I797" s="141" t="s">
        <v>846</v>
      </c>
    </row>
    <row r="798" spans="1:9">
      <c r="A798" s="1159"/>
      <c r="B798" s="1166"/>
      <c r="C798" s="1166"/>
      <c r="D798" s="1166"/>
      <c r="E798" s="1158"/>
      <c r="F798" s="1158"/>
      <c r="G798" s="1158"/>
      <c r="H798" s="140" t="s">
        <v>847</v>
      </c>
      <c r="I798" s="142" t="s">
        <v>848</v>
      </c>
    </row>
    <row r="799" spans="1:9">
      <c r="A799" s="1159"/>
      <c r="B799" s="1167"/>
      <c r="C799" s="1167"/>
      <c r="D799" s="1167"/>
      <c r="E799" s="1158"/>
      <c r="F799" s="1158"/>
      <c r="G799" s="1158"/>
      <c r="H799" s="140" t="s">
        <v>849</v>
      </c>
      <c r="I799" s="143" t="s">
        <v>850</v>
      </c>
    </row>
    <row r="800" spans="1:9">
      <c r="A800" s="1159"/>
      <c r="B800" s="1165" t="s">
        <v>949</v>
      </c>
      <c r="C800" s="1165" t="s">
        <v>1051</v>
      </c>
      <c r="D800" s="1165" t="s">
        <v>1052</v>
      </c>
      <c r="E800" s="1158" t="s">
        <v>961</v>
      </c>
      <c r="F800" s="1158" t="s">
        <v>875</v>
      </c>
      <c r="G800" s="1158">
        <v>100</v>
      </c>
      <c r="H800" s="140" t="s">
        <v>845</v>
      </c>
      <c r="I800" s="141" t="s">
        <v>846</v>
      </c>
    </row>
    <row r="801" spans="1:12">
      <c r="A801" s="1159"/>
      <c r="B801" s="1166"/>
      <c r="C801" s="1166"/>
      <c r="D801" s="1166"/>
      <c r="E801" s="1158"/>
      <c r="F801" s="1158"/>
      <c r="G801" s="1158"/>
      <c r="H801" s="140" t="s">
        <v>847</v>
      </c>
      <c r="I801" s="142" t="s">
        <v>848</v>
      </c>
    </row>
    <row r="802" spans="1:12">
      <c r="A802" s="1159"/>
      <c r="B802" s="1167"/>
      <c r="C802" s="1167"/>
      <c r="D802" s="1167"/>
      <c r="E802" s="1158"/>
      <c r="F802" s="1158"/>
      <c r="G802" s="1158"/>
      <c r="H802" s="140" t="s">
        <v>849</v>
      </c>
      <c r="I802" s="143" t="s">
        <v>850</v>
      </c>
    </row>
    <row r="808" spans="1:12" s="146" customFormat="1">
      <c r="A808" s="1170" t="s">
        <v>1190</v>
      </c>
      <c r="B808" s="1170"/>
      <c r="C808" s="1171" t="s">
        <v>1191</v>
      </c>
      <c r="D808" s="1171"/>
      <c r="E808" s="1171" t="s">
        <v>1192</v>
      </c>
      <c r="F808" s="1171"/>
      <c r="G808" s="1171" t="s">
        <v>1193</v>
      </c>
      <c r="H808" s="1171"/>
      <c r="I808" s="1171"/>
      <c r="K808" s="145"/>
      <c r="L808" s="145"/>
    </row>
    <row r="809" spans="1:12" s="146" customFormat="1">
      <c r="A809" s="1169" t="s">
        <v>1194</v>
      </c>
      <c r="B809" s="1169"/>
      <c r="C809" s="1169" t="s">
        <v>1195</v>
      </c>
      <c r="D809" s="1169"/>
      <c r="E809" s="1169" t="s">
        <v>1195</v>
      </c>
      <c r="F809" s="1169"/>
      <c r="G809" s="1169" t="s">
        <v>1194</v>
      </c>
      <c r="H809" s="1169"/>
      <c r="I809" s="1169"/>
      <c r="K809" s="145"/>
      <c r="L809" s="145"/>
    </row>
    <row r="810" spans="1:12" s="146" customFormat="1">
      <c r="A810" s="1169" t="s">
        <v>1196</v>
      </c>
      <c r="B810" s="1169"/>
      <c r="C810" s="1169" t="s">
        <v>1197</v>
      </c>
      <c r="D810" s="1169"/>
      <c r="E810" s="1169" t="s">
        <v>1198</v>
      </c>
      <c r="F810" s="1169"/>
      <c r="G810" s="1169" t="s">
        <v>1199</v>
      </c>
      <c r="H810" s="1169"/>
      <c r="I810" s="1169"/>
      <c r="K810" s="145"/>
      <c r="L810" s="145"/>
    </row>
    <row r="811" spans="1:12" s="146" customFormat="1">
      <c r="A811" s="1169" t="s">
        <v>1200</v>
      </c>
      <c r="B811" s="1169"/>
      <c r="C811" s="1169" t="s">
        <v>1201</v>
      </c>
      <c r="D811" s="1169"/>
      <c r="E811" s="1169" t="s">
        <v>1202</v>
      </c>
      <c r="F811" s="1169"/>
      <c r="G811" s="1169" t="s">
        <v>1203</v>
      </c>
      <c r="H811" s="1169"/>
      <c r="I811" s="1169"/>
      <c r="K811" s="145"/>
      <c r="L811" s="145"/>
    </row>
    <row r="838" spans="1:9" ht="21">
      <c r="A838" s="1172" t="s">
        <v>826</v>
      </c>
      <c r="B838" s="1172"/>
      <c r="C838" s="1172"/>
      <c r="D838" s="1172"/>
      <c r="E838" s="1172"/>
      <c r="F838" s="1172"/>
      <c r="G838" s="1172"/>
      <c r="H838" s="1172"/>
      <c r="I838" s="1172"/>
    </row>
    <row r="839" spans="1:9" ht="21">
      <c r="A839" s="1172" t="s">
        <v>823</v>
      </c>
      <c r="B839" s="1172"/>
      <c r="C839" s="1172"/>
      <c r="D839" s="1172"/>
      <c r="E839" s="1172"/>
      <c r="F839" s="1172"/>
      <c r="G839" s="1172"/>
      <c r="H839" s="1172"/>
      <c r="I839" s="1172"/>
    </row>
    <row r="841" spans="1:9">
      <c r="A841" s="1173" t="s">
        <v>827</v>
      </c>
      <c r="B841" s="1173"/>
      <c r="C841" s="1173"/>
      <c r="D841" s="1173"/>
      <c r="E841" s="1173"/>
      <c r="F841" s="1173"/>
      <c r="G841" s="1173"/>
      <c r="H841" s="1173"/>
      <c r="I841" s="1173"/>
    </row>
    <row r="842" spans="1:9">
      <c r="A842" s="1174" t="s">
        <v>970</v>
      </c>
      <c r="B842" s="1174"/>
      <c r="C842" s="1174"/>
      <c r="D842" s="1174"/>
      <c r="E842" s="1174"/>
      <c r="F842" s="1174"/>
      <c r="G842" s="1174"/>
      <c r="H842" s="1174"/>
      <c r="I842" s="1174"/>
    </row>
    <row r="843" spans="1:9">
      <c r="A843" s="1174" t="s">
        <v>829</v>
      </c>
      <c r="B843" s="1174"/>
      <c r="C843" s="1174"/>
      <c r="D843" s="1174"/>
      <c r="E843" s="1174"/>
      <c r="F843" s="1174"/>
      <c r="G843" s="1174"/>
      <c r="H843" s="1174"/>
      <c r="I843" s="1174"/>
    </row>
    <row r="845" spans="1:9" ht="26.4">
      <c r="A845" s="138" t="s">
        <v>830</v>
      </c>
      <c r="B845" s="138" t="s">
        <v>831</v>
      </c>
      <c r="C845" s="138" t="s">
        <v>832</v>
      </c>
      <c r="D845" s="138" t="s">
        <v>833</v>
      </c>
      <c r="E845" s="138" t="s">
        <v>834</v>
      </c>
      <c r="F845" s="139" t="s">
        <v>835</v>
      </c>
      <c r="G845" s="138" t="s">
        <v>836</v>
      </c>
      <c r="H845" s="139" t="s">
        <v>837</v>
      </c>
      <c r="I845" s="139" t="s">
        <v>838</v>
      </c>
    </row>
    <row r="846" spans="1:9">
      <c r="A846" s="1159" t="s">
        <v>767</v>
      </c>
      <c r="B846" s="1159" t="s">
        <v>1053</v>
      </c>
      <c r="C846" s="1159" t="s">
        <v>1054</v>
      </c>
      <c r="D846" s="1159" t="s">
        <v>1049</v>
      </c>
      <c r="E846" s="1158" t="s">
        <v>883</v>
      </c>
      <c r="F846" s="1158" t="s">
        <v>875</v>
      </c>
      <c r="G846" s="1158">
        <v>100</v>
      </c>
      <c r="H846" s="140" t="s">
        <v>845</v>
      </c>
      <c r="I846" s="141" t="s">
        <v>846</v>
      </c>
    </row>
    <row r="847" spans="1:9">
      <c r="A847" s="1159"/>
      <c r="B847" s="1159"/>
      <c r="C847" s="1159"/>
      <c r="D847" s="1159"/>
      <c r="E847" s="1158"/>
      <c r="F847" s="1158"/>
      <c r="G847" s="1158"/>
      <c r="H847" s="140" t="s">
        <v>847</v>
      </c>
      <c r="I847" s="142" t="s">
        <v>848</v>
      </c>
    </row>
    <row r="848" spans="1:9">
      <c r="A848" s="1159"/>
      <c r="B848" s="1159"/>
      <c r="C848" s="1159"/>
      <c r="D848" s="1159"/>
      <c r="E848" s="1158"/>
      <c r="F848" s="1158"/>
      <c r="G848" s="1158"/>
      <c r="H848" s="140" t="s">
        <v>849</v>
      </c>
      <c r="I848" s="143" t="s">
        <v>850</v>
      </c>
    </row>
    <row r="849" spans="1:9">
      <c r="A849" s="1159"/>
      <c r="B849" s="1159" t="s">
        <v>5096</v>
      </c>
      <c r="C849" s="1159" t="s">
        <v>1055</v>
      </c>
      <c r="D849" s="1159" t="s">
        <v>1056</v>
      </c>
      <c r="E849" s="1158" t="s">
        <v>1057</v>
      </c>
      <c r="F849" s="1158" t="s">
        <v>875</v>
      </c>
      <c r="G849" s="1158">
        <v>100</v>
      </c>
      <c r="H849" s="140" t="s">
        <v>845</v>
      </c>
      <c r="I849" s="141" t="s">
        <v>846</v>
      </c>
    </row>
    <row r="850" spans="1:9">
      <c r="A850" s="1159"/>
      <c r="B850" s="1159"/>
      <c r="C850" s="1159"/>
      <c r="D850" s="1159"/>
      <c r="E850" s="1158"/>
      <c r="F850" s="1158"/>
      <c r="G850" s="1158"/>
      <c r="H850" s="140" t="s">
        <v>847</v>
      </c>
      <c r="I850" s="142" t="s">
        <v>848</v>
      </c>
    </row>
    <row r="851" spans="1:9">
      <c r="A851" s="1159"/>
      <c r="B851" s="1159"/>
      <c r="C851" s="1159"/>
      <c r="D851" s="1159"/>
      <c r="E851" s="1158"/>
      <c r="F851" s="1158"/>
      <c r="G851" s="1158"/>
      <c r="H851" s="140" t="s">
        <v>849</v>
      </c>
      <c r="I851" s="143" t="s">
        <v>850</v>
      </c>
    </row>
    <row r="852" spans="1:9">
      <c r="A852" s="1159"/>
      <c r="B852" s="1159" t="s">
        <v>1074</v>
      </c>
      <c r="C852" s="1159" t="s">
        <v>1055</v>
      </c>
      <c r="D852" s="1159" t="s">
        <v>1056</v>
      </c>
      <c r="E852" s="1158" t="s">
        <v>5098</v>
      </c>
      <c r="F852" s="1158" t="s">
        <v>844</v>
      </c>
      <c r="G852" s="1158">
        <v>100</v>
      </c>
      <c r="H852" s="140" t="s">
        <v>845</v>
      </c>
      <c r="I852" s="141" t="s">
        <v>846</v>
      </c>
    </row>
    <row r="853" spans="1:9">
      <c r="A853" s="1159"/>
      <c r="B853" s="1159"/>
      <c r="C853" s="1159"/>
      <c r="D853" s="1159"/>
      <c r="E853" s="1158"/>
      <c r="F853" s="1158"/>
      <c r="G853" s="1158"/>
      <c r="H853" s="140" t="s">
        <v>847</v>
      </c>
      <c r="I853" s="142" t="s">
        <v>848</v>
      </c>
    </row>
    <row r="854" spans="1:9">
      <c r="A854" s="1159"/>
      <c r="B854" s="1159"/>
      <c r="C854" s="1159"/>
      <c r="D854" s="1159"/>
      <c r="E854" s="1158"/>
      <c r="F854" s="1158"/>
      <c r="G854" s="1158"/>
      <c r="H854" s="140" t="s">
        <v>849</v>
      </c>
      <c r="I854" s="143" t="s">
        <v>850</v>
      </c>
    </row>
    <row r="855" spans="1:9">
      <c r="A855" s="1159"/>
      <c r="B855" s="1159" t="s">
        <v>1047</v>
      </c>
      <c r="C855" s="1159" t="s">
        <v>1054</v>
      </c>
      <c r="D855" s="1159" t="s">
        <v>1049</v>
      </c>
      <c r="E855" s="1158" t="s">
        <v>1058</v>
      </c>
      <c r="F855" s="1158" t="s">
        <v>875</v>
      </c>
      <c r="G855" s="1158">
        <v>100</v>
      </c>
      <c r="H855" s="140" t="s">
        <v>845</v>
      </c>
      <c r="I855" s="141" t="s">
        <v>846</v>
      </c>
    </row>
    <row r="856" spans="1:9">
      <c r="A856" s="1159"/>
      <c r="B856" s="1159"/>
      <c r="C856" s="1159"/>
      <c r="D856" s="1159"/>
      <c r="E856" s="1158"/>
      <c r="F856" s="1158"/>
      <c r="G856" s="1158"/>
      <c r="H856" s="140" t="s">
        <v>847</v>
      </c>
      <c r="I856" s="142" t="s">
        <v>848</v>
      </c>
    </row>
    <row r="857" spans="1:9">
      <c r="A857" s="1159"/>
      <c r="B857" s="1159"/>
      <c r="C857" s="1159"/>
      <c r="D857" s="1159"/>
      <c r="E857" s="1158"/>
      <c r="F857" s="1158"/>
      <c r="G857" s="1158"/>
      <c r="H857" s="140" t="s">
        <v>849</v>
      </c>
      <c r="I857" s="143" t="s">
        <v>850</v>
      </c>
    </row>
    <row r="858" spans="1:9">
      <c r="A858" s="1159"/>
      <c r="B858" s="1159" t="s">
        <v>5097</v>
      </c>
      <c r="C858" s="1159" t="s">
        <v>1055</v>
      </c>
      <c r="D858" s="1159" t="s">
        <v>1059</v>
      </c>
      <c r="E858" s="1158" t="s">
        <v>861</v>
      </c>
      <c r="F858" s="1158" t="s">
        <v>844</v>
      </c>
      <c r="G858" s="1158">
        <v>100</v>
      </c>
      <c r="H858" s="140" t="s">
        <v>845</v>
      </c>
      <c r="I858" s="141" t="s">
        <v>846</v>
      </c>
    </row>
    <row r="859" spans="1:9">
      <c r="A859" s="1159"/>
      <c r="B859" s="1159"/>
      <c r="C859" s="1159"/>
      <c r="D859" s="1159"/>
      <c r="E859" s="1158"/>
      <c r="F859" s="1158"/>
      <c r="G859" s="1158"/>
      <c r="H859" s="140" t="s">
        <v>847</v>
      </c>
      <c r="I859" s="142" t="s">
        <v>848</v>
      </c>
    </row>
    <row r="860" spans="1:9">
      <c r="A860" s="1159"/>
      <c r="B860" s="1159"/>
      <c r="C860" s="1159"/>
      <c r="D860" s="1159"/>
      <c r="E860" s="1158"/>
      <c r="F860" s="1158"/>
      <c r="G860" s="1158"/>
      <c r="H860" s="140" t="s">
        <v>849</v>
      </c>
      <c r="I860" s="143" t="s">
        <v>850</v>
      </c>
    </row>
    <row r="867" spans="1:12" s="146" customFormat="1">
      <c r="A867" s="1170" t="s">
        <v>1190</v>
      </c>
      <c r="B867" s="1170"/>
      <c r="C867" s="1171" t="s">
        <v>1191</v>
      </c>
      <c r="D867" s="1171"/>
      <c r="E867" s="1171" t="s">
        <v>1192</v>
      </c>
      <c r="F867" s="1171"/>
      <c r="G867" s="1171" t="s">
        <v>1193</v>
      </c>
      <c r="H867" s="1171"/>
      <c r="I867" s="1171"/>
      <c r="K867" s="145"/>
      <c r="L867" s="145"/>
    </row>
    <row r="868" spans="1:12" s="146" customFormat="1">
      <c r="A868" s="1169" t="s">
        <v>1194</v>
      </c>
      <c r="B868" s="1169"/>
      <c r="C868" s="1169" t="s">
        <v>1195</v>
      </c>
      <c r="D868" s="1169"/>
      <c r="E868" s="1169" t="s">
        <v>1195</v>
      </c>
      <c r="F868" s="1169"/>
      <c r="G868" s="1169" t="s">
        <v>1194</v>
      </c>
      <c r="H868" s="1169"/>
      <c r="I868" s="1169"/>
      <c r="K868" s="145"/>
      <c r="L868" s="145"/>
    </row>
    <row r="869" spans="1:12" s="146" customFormat="1">
      <c r="A869" s="1169" t="s">
        <v>1196</v>
      </c>
      <c r="B869" s="1169"/>
      <c r="C869" s="1169" t="s">
        <v>1197</v>
      </c>
      <c r="D869" s="1169"/>
      <c r="E869" s="1169" t="s">
        <v>1198</v>
      </c>
      <c r="F869" s="1169"/>
      <c r="G869" s="1169" t="s">
        <v>1199</v>
      </c>
      <c r="H869" s="1169"/>
      <c r="I869" s="1169"/>
      <c r="K869" s="145"/>
      <c r="L869" s="145"/>
    </row>
    <row r="870" spans="1:12" s="146" customFormat="1">
      <c r="A870" s="1169" t="s">
        <v>1200</v>
      </c>
      <c r="B870" s="1169"/>
      <c r="C870" s="1169" t="s">
        <v>1201</v>
      </c>
      <c r="D870" s="1169"/>
      <c r="E870" s="1169" t="s">
        <v>1202</v>
      </c>
      <c r="F870" s="1169"/>
      <c r="G870" s="1169" t="s">
        <v>1203</v>
      </c>
      <c r="H870" s="1169"/>
      <c r="I870" s="1169"/>
      <c r="K870" s="145"/>
      <c r="L870" s="145"/>
    </row>
    <row r="888" spans="1:9" ht="21">
      <c r="A888" s="1172" t="s">
        <v>826</v>
      </c>
      <c r="B888" s="1172"/>
      <c r="C888" s="1172"/>
      <c r="D888" s="1172"/>
      <c r="E888" s="1172"/>
      <c r="F888" s="1172"/>
      <c r="G888" s="1172"/>
      <c r="H888" s="1172"/>
      <c r="I888" s="1172"/>
    </row>
    <row r="889" spans="1:9" ht="21">
      <c r="A889" s="1172" t="s">
        <v>823</v>
      </c>
      <c r="B889" s="1172"/>
      <c r="C889" s="1172"/>
      <c r="D889" s="1172"/>
      <c r="E889" s="1172"/>
      <c r="F889" s="1172"/>
      <c r="G889" s="1172"/>
      <c r="H889" s="1172"/>
      <c r="I889" s="1172"/>
    </row>
    <row r="891" spans="1:9">
      <c r="A891" s="1173" t="s">
        <v>827</v>
      </c>
      <c r="B891" s="1173"/>
      <c r="C891" s="1173"/>
      <c r="D891" s="1173"/>
      <c r="E891" s="1173"/>
      <c r="F891" s="1173"/>
      <c r="G891" s="1173"/>
      <c r="H891" s="1173"/>
      <c r="I891" s="1173"/>
    </row>
    <row r="892" spans="1:9">
      <c r="A892" s="1174" t="s">
        <v>970</v>
      </c>
      <c r="B892" s="1174"/>
      <c r="C892" s="1174"/>
      <c r="D892" s="1174"/>
      <c r="E892" s="1174"/>
      <c r="F892" s="1174"/>
      <c r="G892" s="1174"/>
      <c r="H892" s="1174"/>
      <c r="I892" s="1174"/>
    </row>
    <row r="893" spans="1:9">
      <c r="A893" s="1174" t="s">
        <v>829</v>
      </c>
      <c r="B893" s="1174"/>
      <c r="C893" s="1174"/>
      <c r="D893" s="1174"/>
      <c r="E893" s="1174"/>
      <c r="F893" s="1174"/>
      <c r="G893" s="1174"/>
      <c r="H893" s="1174"/>
      <c r="I893" s="1174"/>
    </row>
    <row r="895" spans="1:9" ht="26.4">
      <c r="A895" s="138" t="s">
        <v>830</v>
      </c>
      <c r="B895" s="138" t="s">
        <v>831</v>
      </c>
      <c r="C895" s="138" t="s">
        <v>832</v>
      </c>
      <c r="D895" s="138" t="s">
        <v>833</v>
      </c>
      <c r="E895" s="138" t="s">
        <v>834</v>
      </c>
      <c r="F895" s="139" t="s">
        <v>835</v>
      </c>
      <c r="G895" s="138" t="s">
        <v>836</v>
      </c>
      <c r="H895" s="139" t="s">
        <v>837</v>
      </c>
      <c r="I895" s="139" t="s">
        <v>838</v>
      </c>
    </row>
    <row r="896" spans="1:9">
      <c r="A896" s="1158" t="s">
        <v>1060</v>
      </c>
      <c r="B896" s="1159" t="s">
        <v>1061</v>
      </c>
      <c r="C896" s="1159" t="s">
        <v>1062</v>
      </c>
      <c r="D896" s="1159" t="s">
        <v>1063</v>
      </c>
      <c r="E896" s="1158" t="s">
        <v>1039</v>
      </c>
      <c r="F896" s="1158" t="s">
        <v>844</v>
      </c>
      <c r="G896" s="1158">
        <v>100</v>
      </c>
      <c r="H896" s="140" t="s">
        <v>845</v>
      </c>
      <c r="I896" s="141" t="s">
        <v>846</v>
      </c>
    </row>
    <row r="897" spans="1:12">
      <c r="A897" s="1158"/>
      <c r="B897" s="1159"/>
      <c r="C897" s="1159"/>
      <c r="D897" s="1159"/>
      <c r="E897" s="1158"/>
      <c r="F897" s="1158"/>
      <c r="G897" s="1158"/>
      <c r="H897" s="140" t="s">
        <v>847</v>
      </c>
      <c r="I897" s="142" t="s">
        <v>848</v>
      </c>
    </row>
    <row r="898" spans="1:12">
      <c r="A898" s="1158"/>
      <c r="B898" s="1159"/>
      <c r="C898" s="1159"/>
      <c r="D898" s="1159"/>
      <c r="E898" s="1158"/>
      <c r="F898" s="1158"/>
      <c r="G898" s="1158"/>
      <c r="H898" s="140" t="s">
        <v>849</v>
      </c>
      <c r="I898" s="143" t="s">
        <v>850</v>
      </c>
    </row>
    <row r="899" spans="1:12">
      <c r="A899" s="1158"/>
      <c r="B899" s="1159" t="s">
        <v>1064</v>
      </c>
      <c r="C899" s="1159" t="s">
        <v>1065</v>
      </c>
      <c r="D899" s="1159" t="s">
        <v>1066</v>
      </c>
      <c r="E899" s="1158" t="s">
        <v>429</v>
      </c>
      <c r="F899" s="1158" t="s">
        <v>844</v>
      </c>
      <c r="G899" s="1158">
        <v>100</v>
      </c>
      <c r="H899" s="140" t="s">
        <v>845</v>
      </c>
      <c r="I899" s="141" t="s">
        <v>846</v>
      </c>
    </row>
    <row r="900" spans="1:12">
      <c r="A900" s="1158"/>
      <c r="B900" s="1159"/>
      <c r="C900" s="1159"/>
      <c r="D900" s="1159"/>
      <c r="E900" s="1158"/>
      <c r="F900" s="1158"/>
      <c r="G900" s="1158"/>
      <c r="H900" s="140" t="s">
        <v>847</v>
      </c>
      <c r="I900" s="142" t="s">
        <v>848</v>
      </c>
    </row>
    <row r="901" spans="1:12">
      <c r="A901" s="1158"/>
      <c r="B901" s="1159"/>
      <c r="C901" s="1159"/>
      <c r="D901" s="1159"/>
      <c r="E901" s="1158"/>
      <c r="F901" s="1158"/>
      <c r="G901" s="1158"/>
      <c r="H901" s="140" t="s">
        <v>849</v>
      </c>
      <c r="I901" s="143" t="s">
        <v>850</v>
      </c>
    </row>
    <row r="902" spans="1:12">
      <c r="A902" s="1158"/>
      <c r="B902" s="1159" t="s">
        <v>1067</v>
      </c>
      <c r="C902" s="1159" t="s">
        <v>1068</v>
      </c>
      <c r="D902" s="1159" t="s">
        <v>1069</v>
      </c>
      <c r="E902" s="1158" t="s">
        <v>861</v>
      </c>
      <c r="F902" s="1158" t="s">
        <v>844</v>
      </c>
      <c r="G902" s="1158">
        <v>100</v>
      </c>
      <c r="H902" s="140" t="s">
        <v>845</v>
      </c>
      <c r="I902" s="141" t="s">
        <v>846</v>
      </c>
    </row>
    <row r="903" spans="1:12">
      <c r="A903" s="1158"/>
      <c r="B903" s="1159"/>
      <c r="C903" s="1159"/>
      <c r="D903" s="1159"/>
      <c r="E903" s="1158"/>
      <c r="F903" s="1158"/>
      <c r="G903" s="1158"/>
      <c r="H903" s="140" t="s">
        <v>847</v>
      </c>
      <c r="I903" s="142" t="s">
        <v>848</v>
      </c>
    </row>
    <row r="904" spans="1:12">
      <c r="A904" s="1158"/>
      <c r="B904" s="1159"/>
      <c r="C904" s="1159"/>
      <c r="D904" s="1159"/>
      <c r="E904" s="1158"/>
      <c r="F904" s="1158"/>
      <c r="G904" s="1158"/>
      <c r="H904" s="140" t="s">
        <v>849</v>
      </c>
      <c r="I904" s="143" t="s">
        <v>850</v>
      </c>
    </row>
    <row r="911" spans="1:12" s="146" customFormat="1">
      <c r="A911" s="1170" t="s">
        <v>1190</v>
      </c>
      <c r="B911" s="1170"/>
      <c r="C911" s="1171" t="s">
        <v>1191</v>
      </c>
      <c r="D911" s="1171"/>
      <c r="E911" s="1171" t="s">
        <v>1192</v>
      </c>
      <c r="F911" s="1171"/>
      <c r="G911" s="1171" t="s">
        <v>1193</v>
      </c>
      <c r="H911" s="1171"/>
      <c r="I911" s="1171"/>
      <c r="K911" s="145"/>
      <c r="L911" s="145"/>
    </row>
    <row r="912" spans="1:12" s="146" customFormat="1">
      <c r="A912" s="1169" t="s">
        <v>1194</v>
      </c>
      <c r="B912" s="1169"/>
      <c r="C912" s="1169" t="s">
        <v>1195</v>
      </c>
      <c r="D912" s="1169"/>
      <c r="E912" s="1169" t="s">
        <v>1195</v>
      </c>
      <c r="F912" s="1169"/>
      <c r="G912" s="1169" t="s">
        <v>1194</v>
      </c>
      <c r="H912" s="1169"/>
      <c r="I912" s="1169"/>
      <c r="K912" s="145"/>
      <c r="L912" s="145"/>
    </row>
    <row r="913" spans="1:12" s="146" customFormat="1">
      <c r="A913" s="1169" t="s">
        <v>1196</v>
      </c>
      <c r="B913" s="1169"/>
      <c r="C913" s="1169" t="s">
        <v>1197</v>
      </c>
      <c r="D913" s="1169"/>
      <c r="E913" s="1169" t="s">
        <v>1198</v>
      </c>
      <c r="F913" s="1169"/>
      <c r="G913" s="1169" t="s">
        <v>1199</v>
      </c>
      <c r="H913" s="1169"/>
      <c r="I913" s="1169"/>
      <c r="K913" s="145"/>
      <c r="L913" s="145"/>
    </row>
    <row r="914" spans="1:12" s="146" customFormat="1">
      <c r="A914" s="1169" t="s">
        <v>1200</v>
      </c>
      <c r="B914" s="1169"/>
      <c r="C914" s="1169" t="s">
        <v>1201</v>
      </c>
      <c r="D914" s="1169"/>
      <c r="E914" s="1169" t="s">
        <v>1202</v>
      </c>
      <c r="F914" s="1169"/>
      <c r="G914" s="1169" t="s">
        <v>1203</v>
      </c>
      <c r="H914" s="1169"/>
      <c r="I914" s="1169"/>
      <c r="K914" s="145"/>
      <c r="L914" s="145"/>
    </row>
    <row r="938" spans="1:9" ht="21">
      <c r="A938" s="1172" t="s">
        <v>826</v>
      </c>
      <c r="B938" s="1172"/>
      <c r="C938" s="1172"/>
      <c r="D938" s="1172"/>
      <c r="E938" s="1172"/>
      <c r="F938" s="1172"/>
      <c r="G938" s="1172"/>
      <c r="H938" s="1172"/>
      <c r="I938" s="1172"/>
    </row>
    <row r="939" spans="1:9" ht="21">
      <c r="A939" s="1172" t="s">
        <v>823</v>
      </c>
      <c r="B939" s="1172"/>
      <c r="C939" s="1172"/>
      <c r="D939" s="1172"/>
      <c r="E939" s="1172"/>
      <c r="F939" s="1172"/>
      <c r="G939" s="1172"/>
      <c r="H939" s="1172"/>
      <c r="I939" s="1172"/>
    </row>
    <row r="941" spans="1:9">
      <c r="A941" s="1173" t="s">
        <v>827</v>
      </c>
      <c r="B941" s="1173"/>
      <c r="C941" s="1173"/>
      <c r="D941" s="1173"/>
      <c r="E941" s="1173"/>
      <c r="F941" s="1173"/>
      <c r="G941" s="1173"/>
      <c r="H941" s="1173"/>
      <c r="I941" s="1173"/>
    </row>
    <row r="942" spans="1:9">
      <c r="A942" s="1174" t="s">
        <v>982</v>
      </c>
      <c r="B942" s="1174"/>
      <c r="C942" s="1174"/>
      <c r="D942" s="1174"/>
      <c r="E942" s="1174"/>
      <c r="F942" s="1174"/>
      <c r="G942" s="1174"/>
      <c r="H942" s="1174"/>
      <c r="I942" s="1174"/>
    </row>
    <row r="943" spans="1:9">
      <c r="A943" s="1174" t="s">
        <v>829</v>
      </c>
      <c r="B943" s="1174"/>
      <c r="C943" s="1174"/>
      <c r="D943" s="1174"/>
      <c r="E943" s="1174"/>
      <c r="F943" s="1174"/>
      <c r="G943" s="1174"/>
      <c r="H943" s="1174"/>
      <c r="I943" s="1174"/>
    </row>
    <row r="945" spans="1:9" ht="26.4">
      <c r="A945" s="138" t="s">
        <v>830</v>
      </c>
      <c r="B945" s="138" t="s">
        <v>831</v>
      </c>
      <c r="C945" s="138" t="s">
        <v>832</v>
      </c>
      <c r="D945" s="138" t="s">
        <v>833</v>
      </c>
      <c r="E945" s="138" t="s">
        <v>834</v>
      </c>
      <c r="F945" s="139" t="s">
        <v>835</v>
      </c>
      <c r="G945" s="138" t="s">
        <v>836</v>
      </c>
      <c r="H945" s="139" t="s">
        <v>837</v>
      </c>
      <c r="I945" s="139" t="s">
        <v>838</v>
      </c>
    </row>
    <row r="946" spans="1:9">
      <c r="A946" s="1158" t="s">
        <v>1070</v>
      </c>
      <c r="B946" s="1165" t="s">
        <v>1071</v>
      </c>
      <c r="C946" s="1165" t="s">
        <v>1072</v>
      </c>
      <c r="D946" s="1165" t="s">
        <v>1073</v>
      </c>
      <c r="E946" s="1158" t="s">
        <v>960</v>
      </c>
      <c r="F946" s="1158" t="s">
        <v>844</v>
      </c>
      <c r="G946" s="1158">
        <v>100</v>
      </c>
      <c r="H946" s="140" t="s">
        <v>845</v>
      </c>
      <c r="I946" s="141" t="s">
        <v>846</v>
      </c>
    </row>
    <row r="947" spans="1:9">
      <c r="A947" s="1158"/>
      <c r="B947" s="1166"/>
      <c r="C947" s="1166"/>
      <c r="D947" s="1166"/>
      <c r="E947" s="1158"/>
      <c r="F947" s="1158"/>
      <c r="G947" s="1158"/>
      <c r="H947" s="140" t="s">
        <v>847</v>
      </c>
      <c r="I947" s="142" t="s">
        <v>848</v>
      </c>
    </row>
    <row r="948" spans="1:9">
      <c r="A948" s="1158"/>
      <c r="B948" s="1167"/>
      <c r="C948" s="1167"/>
      <c r="D948" s="1167"/>
      <c r="E948" s="1158"/>
      <c r="F948" s="1158"/>
      <c r="G948" s="1158"/>
      <c r="H948" s="140" t="s">
        <v>849</v>
      </c>
      <c r="I948" s="143" t="s">
        <v>850</v>
      </c>
    </row>
    <row r="949" spans="1:9">
      <c r="A949" s="1158"/>
      <c r="B949" s="1165" t="s">
        <v>1074</v>
      </c>
      <c r="C949" s="1165" t="s">
        <v>1075</v>
      </c>
      <c r="D949" s="1165" t="s">
        <v>1076</v>
      </c>
      <c r="E949" s="1158" t="s">
        <v>1077</v>
      </c>
      <c r="F949" s="1158" t="s">
        <v>844</v>
      </c>
      <c r="G949" s="1158">
        <v>100</v>
      </c>
      <c r="H949" s="140" t="s">
        <v>845</v>
      </c>
      <c r="I949" s="141" t="s">
        <v>846</v>
      </c>
    </row>
    <row r="950" spans="1:9">
      <c r="A950" s="1158"/>
      <c r="B950" s="1166"/>
      <c r="C950" s="1166"/>
      <c r="D950" s="1166"/>
      <c r="E950" s="1158"/>
      <c r="F950" s="1158"/>
      <c r="G950" s="1158"/>
      <c r="H950" s="140" t="s">
        <v>847</v>
      </c>
      <c r="I950" s="142" t="s">
        <v>848</v>
      </c>
    </row>
    <row r="951" spans="1:9">
      <c r="A951" s="1158"/>
      <c r="B951" s="1167"/>
      <c r="C951" s="1167"/>
      <c r="D951" s="1167"/>
      <c r="E951" s="1158"/>
      <c r="F951" s="1158"/>
      <c r="G951" s="1158"/>
      <c r="H951" s="140" t="s">
        <v>849</v>
      </c>
      <c r="I951" s="143" t="s">
        <v>850</v>
      </c>
    </row>
    <row r="952" spans="1:9">
      <c r="A952" s="1158"/>
      <c r="B952" s="1165" t="s">
        <v>1078</v>
      </c>
      <c r="C952" s="1165" t="s">
        <v>1079</v>
      </c>
      <c r="D952" s="1165" t="s">
        <v>1080</v>
      </c>
      <c r="E952" s="1158" t="s">
        <v>1081</v>
      </c>
      <c r="F952" s="1158" t="s">
        <v>844</v>
      </c>
      <c r="G952" s="1158">
        <v>100</v>
      </c>
      <c r="H952" s="140" t="s">
        <v>845</v>
      </c>
      <c r="I952" s="141" t="s">
        <v>846</v>
      </c>
    </row>
    <row r="953" spans="1:9">
      <c r="A953" s="1158"/>
      <c r="B953" s="1166"/>
      <c r="C953" s="1166"/>
      <c r="D953" s="1166"/>
      <c r="E953" s="1158"/>
      <c r="F953" s="1158"/>
      <c r="G953" s="1158"/>
      <c r="H953" s="140" t="s">
        <v>847</v>
      </c>
      <c r="I953" s="142" t="s">
        <v>848</v>
      </c>
    </row>
    <row r="954" spans="1:9">
      <c r="A954" s="1158"/>
      <c r="B954" s="1167"/>
      <c r="C954" s="1167"/>
      <c r="D954" s="1167"/>
      <c r="E954" s="1158"/>
      <c r="F954" s="1158"/>
      <c r="G954" s="1158"/>
      <c r="H954" s="140" t="s">
        <v>849</v>
      </c>
      <c r="I954" s="143" t="s">
        <v>850</v>
      </c>
    </row>
    <row r="965" spans="1:12" s="146" customFormat="1">
      <c r="A965" s="1170" t="s">
        <v>1190</v>
      </c>
      <c r="B965" s="1170"/>
      <c r="C965" s="1171" t="s">
        <v>1191</v>
      </c>
      <c r="D965" s="1171"/>
      <c r="E965" s="1171" t="s">
        <v>1192</v>
      </c>
      <c r="F965" s="1171"/>
      <c r="G965" s="1171" t="s">
        <v>1193</v>
      </c>
      <c r="H965" s="1171"/>
      <c r="I965" s="1171"/>
      <c r="K965" s="145"/>
      <c r="L965" s="145"/>
    </row>
    <row r="966" spans="1:12" s="146" customFormat="1">
      <c r="A966" s="1169" t="s">
        <v>1194</v>
      </c>
      <c r="B966" s="1169"/>
      <c r="C966" s="1169" t="s">
        <v>1195</v>
      </c>
      <c r="D966" s="1169"/>
      <c r="E966" s="1169" t="s">
        <v>1195</v>
      </c>
      <c r="F966" s="1169"/>
      <c r="G966" s="1169" t="s">
        <v>1194</v>
      </c>
      <c r="H966" s="1169"/>
      <c r="I966" s="1169"/>
      <c r="K966" s="145"/>
      <c r="L966" s="145"/>
    </row>
    <row r="967" spans="1:12" s="146" customFormat="1">
      <c r="A967" s="1169" t="s">
        <v>1196</v>
      </c>
      <c r="B967" s="1169"/>
      <c r="C967" s="1169" t="s">
        <v>1197</v>
      </c>
      <c r="D967" s="1169"/>
      <c r="E967" s="1169" t="s">
        <v>1198</v>
      </c>
      <c r="F967" s="1169"/>
      <c r="G967" s="1169" t="s">
        <v>1199</v>
      </c>
      <c r="H967" s="1169"/>
      <c r="I967" s="1169"/>
      <c r="K967" s="145"/>
      <c r="L967" s="145"/>
    </row>
    <row r="968" spans="1:12" s="146" customFormat="1">
      <c r="A968" s="1169" t="s">
        <v>1200</v>
      </c>
      <c r="B968" s="1169"/>
      <c r="C968" s="1169" t="s">
        <v>1201</v>
      </c>
      <c r="D968" s="1169"/>
      <c r="E968" s="1169" t="s">
        <v>1202</v>
      </c>
      <c r="F968" s="1169"/>
      <c r="G968" s="1169" t="s">
        <v>1203</v>
      </c>
      <c r="H968" s="1169"/>
      <c r="I968" s="1169"/>
      <c r="K968" s="145"/>
      <c r="L968" s="145"/>
    </row>
    <row r="988" spans="1:9" ht="21">
      <c r="A988" s="1172" t="s">
        <v>826</v>
      </c>
      <c r="B988" s="1172"/>
      <c r="C988" s="1172"/>
      <c r="D988" s="1172"/>
      <c r="E988" s="1172"/>
      <c r="F988" s="1172"/>
      <c r="G988" s="1172"/>
      <c r="H988" s="1172"/>
      <c r="I988" s="1172"/>
    </row>
    <row r="989" spans="1:9" ht="21">
      <c r="A989" s="1172" t="s">
        <v>823</v>
      </c>
      <c r="B989" s="1172"/>
      <c r="C989" s="1172"/>
      <c r="D989" s="1172"/>
      <c r="E989" s="1172"/>
      <c r="F989" s="1172"/>
      <c r="G989" s="1172"/>
      <c r="H989" s="1172"/>
      <c r="I989" s="1172"/>
    </row>
    <row r="991" spans="1:9">
      <c r="A991" s="1173" t="s">
        <v>827</v>
      </c>
      <c r="B991" s="1173"/>
      <c r="C991" s="1173"/>
      <c r="D991" s="1173"/>
      <c r="E991" s="1173"/>
      <c r="F991" s="1173"/>
      <c r="G991" s="1173"/>
      <c r="H991" s="1173"/>
      <c r="I991" s="1173"/>
    </row>
    <row r="992" spans="1:9">
      <c r="A992" s="1174" t="s">
        <v>828</v>
      </c>
      <c r="B992" s="1174"/>
      <c r="C992" s="1174"/>
      <c r="D992" s="1174"/>
      <c r="E992" s="1174"/>
      <c r="F992" s="1174"/>
      <c r="G992" s="1174"/>
      <c r="H992" s="1174"/>
      <c r="I992" s="1174"/>
    </row>
    <row r="993" spans="1:9">
      <c r="A993" s="1174" t="s">
        <v>829</v>
      </c>
      <c r="B993" s="1174"/>
      <c r="C993" s="1174"/>
      <c r="D993" s="1174"/>
      <c r="E993" s="1174"/>
      <c r="F993" s="1174"/>
      <c r="G993" s="1174"/>
      <c r="H993" s="1174"/>
      <c r="I993" s="1174"/>
    </row>
    <row r="995" spans="1:9" ht="26.4">
      <c r="A995" s="138" t="s">
        <v>830</v>
      </c>
      <c r="B995" s="138" t="s">
        <v>831</v>
      </c>
      <c r="C995" s="138" t="s">
        <v>832</v>
      </c>
      <c r="D995" s="138" t="s">
        <v>833</v>
      </c>
      <c r="E995" s="138" t="s">
        <v>834</v>
      </c>
      <c r="F995" s="139" t="s">
        <v>835</v>
      </c>
      <c r="G995" s="138" t="s">
        <v>836</v>
      </c>
      <c r="H995" s="139" t="s">
        <v>837</v>
      </c>
      <c r="I995" s="139" t="s">
        <v>838</v>
      </c>
    </row>
    <row r="996" spans="1:9">
      <c r="A996" s="1158" t="s">
        <v>1082</v>
      </c>
      <c r="B996" s="1159" t="s">
        <v>1083</v>
      </c>
      <c r="C996" s="1159" t="s">
        <v>1084</v>
      </c>
      <c r="D996" s="1159" t="s">
        <v>1085</v>
      </c>
      <c r="E996" s="1158" t="s">
        <v>1086</v>
      </c>
      <c r="F996" s="1158" t="s">
        <v>844</v>
      </c>
      <c r="G996" s="1158">
        <v>100</v>
      </c>
      <c r="H996" s="140" t="s">
        <v>845</v>
      </c>
      <c r="I996" s="141" t="s">
        <v>846</v>
      </c>
    </row>
    <row r="997" spans="1:9">
      <c r="A997" s="1158"/>
      <c r="B997" s="1159"/>
      <c r="C997" s="1159"/>
      <c r="D997" s="1159"/>
      <c r="E997" s="1158"/>
      <c r="F997" s="1158"/>
      <c r="G997" s="1158"/>
      <c r="H997" s="140" t="s">
        <v>847</v>
      </c>
      <c r="I997" s="142" t="s">
        <v>848</v>
      </c>
    </row>
    <row r="998" spans="1:9">
      <c r="A998" s="1158"/>
      <c r="B998" s="1159"/>
      <c r="C998" s="1159"/>
      <c r="D998" s="1159"/>
      <c r="E998" s="1158"/>
      <c r="F998" s="1158"/>
      <c r="G998" s="1158"/>
      <c r="H998" s="140" t="s">
        <v>849</v>
      </c>
      <c r="I998" s="143" t="s">
        <v>850</v>
      </c>
    </row>
    <row r="999" spans="1:9">
      <c r="A999" s="1158"/>
      <c r="B999" s="1159" t="s">
        <v>1087</v>
      </c>
      <c r="C999" s="1159" t="s">
        <v>1088</v>
      </c>
      <c r="D999" s="1159" t="s">
        <v>1029</v>
      </c>
      <c r="E999" s="1158" t="s">
        <v>1030</v>
      </c>
      <c r="F999" s="1158" t="s">
        <v>844</v>
      </c>
      <c r="G999" s="1158">
        <v>100</v>
      </c>
      <c r="H999" s="140" t="s">
        <v>845</v>
      </c>
      <c r="I999" s="141" t="s">
        <v>846</v>
      </c>
    </row>
    <row r="1000" spans="1:9">
      <c r="A1000" s="1158"/>
      <c r="B1000" s="1159"/>
      <c r="C1000" s="1159"/>
      <c r="D1000" s="1159"/>
      <c r="E1000" s="1158"/>
      <c r="F1000" s="1158"/>
      <c r="G1000" s="1158"/>
      <c r="H1000" s="140" t="s">
        <v>847</v>
      </c>
      <c r="I1000" s="142" t="s">
        <v>848</v>
      </c>
    </row>
    <row r="1001" spans="1:9">
      <c r="A1001" s="1158"/>
      <c r="B1001" s="1159"/>
      <c r="C1001" s="1159"/>
      <c r="D1001" s="1159"/>
      <c r="E1001" s="1158"/>
      <c r="F1001" s="1158"/>
      <c r="G1001" s="1158"/>
      <c r="H1001" s="140" t="s">
        <v>849</v>
      </c>
      <c r="I1001" s="143" t="s">
        <v>850</v>
      </c>
    </row>
    <row r="1002" spans="1:9">
      <c r="A1002" s="1158"/>
      <c r="B1002" s="1159" t="s">
        <v>1089</v>
      </c>
      <c r="C1002" s="1159" t="s">
        <v>1090</v>
      </c>
      <c r="D1002" s="1159" t="s">
        <v>1091</v>
      </c>
      <c r="E1002" s="1158" t="s">
        <v>939</v>
      </c>
      <c r="F1002" s="1158" t="s">
        <v>844</v>
      </c>
      <c r="G1002" s="1158">
        <v>100</v>
      </c>
      <c r="H1002" s="140" t="s">
        <v>845</v>
      </c>
      <c r="I1002" s="141" t="s">
        <v>846</v>
      </c>
    </row>
    <row r="1003" spans="1:9">
      <c r="A1003" s="1158"/>
      <c r="B1003" s="1159"/>
      <c r="C1003" s="1159"/>
      <c r="D1003" s="1159"/>
      <c r="E1003" s="1158"/>
      <c r="F1003" s="1158"/>
      <c r="G1003" s="1158"/>
      <c r="H1003" s="140" t="s">
        <v>847</v>
      </c>
      <c r="I1003" s="142" t="s">
        <v>848</v>
      </c>
    </row>
    <row r="1004" spans="1:9">
      <c r="A1004" s="1158"/>
      <c r="B1004" s="1159"/>
      <c r="C1004" s="1159"/>
      <c r="D1004" s="1159"/>
      <c r="E1004" s="1158"/>
      <c r="F1004" s="1158"/>
      <c r="G1004" s="1158"/>
      <c r="H1004" s="140" t="s">
        <v>849</v>
      </c>
      <c r="I1004" s="143" t="s">
        <v>850</v>
      </c>
    </row>
    <row r="1005" spans="1:9">
      <c r="A1005" s="1158"/>
      <c r="B1005" s="1159" t="s">
        <v>1092</v>
      </c>
      <c r="C1005" s="1159" t="s">
        <v>1093</v>
      </c>
      <c r="D1005" s="1159" t="s">
        <v>1094</v>
      </c>
      <c r="E1005" s="1158" t="s">
        <v>981</v>
      </c>
      <c r="F1005" s="1158" t="s">
        <v>844</v>
      </c>
      <c r="G1005" s="1158">
        <v>100</v>
      </c>
      <c r="H1005" s="140" t="s">
        <v>845</v>
      </c>
      <c r="I1005" s="141" t="s">
        <v>846</v>
      </c>
    </row>
    <row r="1006" spans="1:9">
      <c r="A1006" s="1158"/>
      <c r="B1006" s="1159"/>
      <c r="C1006" s="1159"/>
      <c r="D1006" s="1159"/>
      <c r="E1006" s="1158"/>
      <c r="F1006" s="1158"/>
      <c r="G1006" s="1158"/>
      <c r="H1006" s="140" t="s">
        <v>847</v>
      </c>
      <c r="I1006" s="142" t="s">
        <v>848</v>
      </c>
    </row>
    <row r="1007" spans="1:9">
      <c r="A1007" s="1158"/>
      <c r="B1007" s="1159"/>
      <c r="C1007" s="1159"/>
      <c r="D1007" s="1159"/>
      <c r="E1007" s="1158"/>
      <c r="F1007" s="1158"/>
      <c r="G1007" s="1158"/>
      <c r="H1007" s="140" t="s">
        <v>849</v>
      </c>
      <c r="I1007" s="143" t="s">
        <v>850</v>
      </c>
    </row>
    <row r="1013" spans="1:12" s="146" customFormat="1">
      <c r="A1013" s="1170" t="s">
        <v>1190</v>
      </c>
      <c r="B1013" s="1170"/>
      <c r="C1013" s="1171" t="s">
        <v>1191</v>
      </c>
      <c r="D1013" s="1171"/>
      <c r="E1013" s="1171" t="s">
        <v>1192</v>
      </c>
      <c r="F1013" s="1171"/>
      <c r="G1013" s="1171" t="s">
        <v>1193</v>
      </c>
      <c r="H1013" s="1171"/>
      <c r="I1013" s="1171"/>
      <c r="K1013" s="145"/>
      <c r="L1013" s="145"/>
    </row>
    <row r="1014" spans="1:12" s="146" customFormat="1">
      <c r="A1014" s="1169" t="s">
        <v>1194</v>
      </c>
      <c r="B1014" s="1169"/>
      <c r="C1014" s="1169" t="s">
        <v>1195</v>
      </c>
      <c r="D1014" s="1169"/>
      <c r="E1014" s="1169" t="s">
        <v>1195</v>
      </c>
      <c r="F1014" s="1169"/>
      <c r="G1014" s="1169" t="s">
        <v>1194</v>
      </c>
      <c r="H1014" s="1169"/>
      <c r="I1014" s="1169"/>
      <c r="K1014" s="145"/>
      <c r="L1014" s="145"/>
    </row>
    <row r="1015" spans="1:12" s="146" customFormat="1">
      <c r="A1015" s="1169" t="s">
        <v>1196</v>
      </c>
      <c r="B1015" s="1169"/>
      <c r="C1015" s="1169" t="s">
        <v>1197</v>
      </c>
      <c r="D1015" s="1169"/>
      <c r="E1015" s="1169" t="s">
        <v>1198</v>
      </c>
      <c r="F1015" s="1169"/>
      <c r="G1015" s="1169" t="s">
        <v>1199</v>
      </c>
      <c r="H1015" s="1169"/>
      <c r="I1015" s="1169"/>
      <c r="K1015" s="145"/>
      <c r="L1015" s="145"/>
    </row>
    <row r="1016" spans="1:12" s="146" customFormat="1">
      <c r="A1016" s="1169" t="s">
        <v>1200</v>
      </c>
      <c r="B1016" s="1169"/>
      <c r="C1016" s="1169" t="s">
        <v>1201</v>
      </c>
      <c r="D1016" s="1169"/>
      <c r="E1016" s="1169" t="s">
        <v>1202</v>
      </c>
      <c r="F1016" s="1169"/>
      <c r="G1016" s="1169" t="s">
        <v>1203</v>
      </c>
      <c r="H1016" s="1169"/>
      <c r="I1016" s="1169"/>
      <c r="K1016" s="145"/>
      <c r="L1016" s="145"/>
    </row>
    <row r="1037" spans="1:9" ht="21">
      <c r="A1037" s="1172" t="s">
        <v>826</v>
      </c>
      <c r="B1037" s="1172"/>
      <c r="C1037" s="1172"/>
      <c r="D1037" s="1172"/>
      <c r="E1037" s="1172"/>
      <c r="F1037" s="1172"/>
      <c r="G1037" s="1172"/>
      <c r="H1037" s="1172"/>
      <c r="I1037" s="1172"/>
    </row>
    <row r="1038" spans="1:9" ht="21">
      <c r="A1038" s="1172" t="s">
        <v>823</v>
      </c>
      <c r="B1038" s="1172"/>
      <c r="C1038" s="1172"/>
      <c r="D1038" s="1172"/>
      <c r="E1038" s="1172"/>
      <c r="F1038" s="1172"/>
      <c r="G1038" s="1172"/>
      <c r="H1038" s="1172"/>
      <c r="I1038" s="1172"/>
    </row>
    <row r="1040" spans="1:9">
      <c r="A1040" s="1173" t="s">
        <v>827</v>
      </c>
      <c r="B1040" s="1173"/>
      <c r="C1040" s="1173"/>
      <c r="D1040" s="1173"/>
      <c r="E1040" s="1173"/>
      <c r="F1040" s="1173"/>
      <c r="G1040" s="1173"/>
      <c r="H1040" s="1173"/>
      <c r="I1040" s="1173"/>
    </row>
    <row r="1041" spans="1:9">
      <c r="A1041" s="1174" t="s">
        <v>970</v>
      </c>
      <c r="B1041" s="1174"/>
      <c r="C1041" s="1174"/>
      <c r="D1041" s="1174"/>
      <c r="E1041" s="1174"/>
      <c r="F1041" s="1174"/>
      <c r="G1041" s="1174"/>
      <c r="H1041" s="1174"/>
      <c r="I1041" s="1174"/>
    </row>
    <row r="1042" spans="1:9">
      <c r="A1042" s="1174" t="s">
        <v>829</v>
      </c>
      <c r="B1042" s="1174"/>
      <c r="C1042" s="1174"/>
      <c r="D1042" s="1174"/>
      <c r="E1042" s="1174"/>
      <c r="F1042" s="1174"/>
      <c r="G1042" s="1174"/>
      <c r="H1042" s="1174"/>
      <c r="I1042" s="1174"/>
    </row>
    <row r="1044" spans="1:9" ht="26.4">
      <c r="A1044" s="138" t="s">
        <v>830</v>
      </c>
      <c r="B1044" s="138" t="s">
        <v>831</v>
      </c>
      <c r="C1044" s="138" t="s">
        <v>832</v>
      </c>
      <c r="D1044" s="138" t="s">
        <v>833</v>
      </c>
      <c r="E1044" s="138" t="s">
        <v>834</v>
      </c>
      <c r="F1044" s="139" t="s">
        <v>835</v>
      </c>
      <c r="G1044" s="138" t="s">
        <v>836</v>
      </c>
      <c r="H1044" s="139" t="s">
        <v>837</v>
      </c>
      <c r="I1044" s="139" t="s">
        <v>838</v>
      </c>
    </row>
    <row r="1045" spans="1:9">
      <c r="A1045" s="1158" t="s">
        <v>1095</v>
      </c>
      <c r="B1045" s="1159" t="s">
        <v>1096</v>
      </c>
      <c r="C1045" s="1159" t="s">
        <v>1097</v>
      </c>
      <c r="D1045" s="1159" t="s">
        <v>1098</v>
      </c>
      <c r="E1045" s="1158" t="s">
        <v>1099</v>
      </c>
      <c r="F1045" s="1158" t="s">
        <v>844</v>
      </c>
      <c r="G1045" s="1158">
        <v>100</v>
      </c>
      <c r="H1045" s="140" t="s">
        <v>845</v>
      </c>
      <c r="I1045" s="141" t="s">
        <v>846</v>
      </c>
    </row>
    <row r="1046" spans="1:9">
      <c r="A1046" s="1158"/>
      <c r="B1046" s="1159"/>
      <c r="C1046" s="1159"/>
      <c r="D1046" s="1159"/>
      <c r="E1046" s="1158"/>
      <c r="F1046" s="1158"/>
      <c r="G1046" s="1158"/>
      <c r="H1046" s="140" t="s">
        <v>847</v>
      </c>
      <c r="I1046" s="142" t="s">
        <v>848</v>
      </c>
    </row>
    <row r="1047" spans="1:9">
      <c r="A1047" s="1158"/>
      <c r="B1047" s="1159"/>
      <c r="C1047" s="1159"/>
      <c r="D1047" s="1159"/>
      <c r="E1047" s="1158"/>
      <c r="F1047" s="1158"/>
      <c r="G1047" s="1158"/>
      <c r="H1047" s="140" t="s">
        <v>849</v>
      </c>
      <c r="I1047" s="143" t="s">
        <v>850</v>
      </c>
    </row>
    <row r="1048" spans="1:9">
      <c r="A1048" s="1158"/>
      <c r="B1048" s="1159" t="s">
        <v>5099</v>
      </c>
      <c r="C1048" s="1159" t="s">
        <v>1100</v>
      </c>
      <c r="D1048" s="1159" t="s">
        <v>5100</v>
      </c>
      <c r="E1048" s="1158" t="s">
        <v>429</v>
      </c>
      <c r="F1048" s="1158" t="s">
        <v>844</v>
      </c>
      <c r="G1048" s="1158">
        <v>100</v>
      </c>
      <c r="H1048" s="140" t="s">
        <v>845</v>
      </c>
      <c r="I1048" s="141" t="s">
        <v>846</v>
      </c>
    </row>
    <row r="1049" spans="1:9">
      <c r="A1049" s="1158"/>
      <c r="B1049" s="1159"/>
      <c r="C1049" s="1159"/>
      <c r="D1049" s="1159"/>
      <c r="E1049" s="1158"/>
      <c r="F1049" s="1158"/>
      <c r="G1049" s="1158"/>
      <c r="H1049" s="140" t="s">
        <v>847</v>
      </c>
      <c r="I1049" s="142" t="s">
        <v>848</v>
      </c>
    </row>
    <row r="1050" spans="1:9">
      <c r="A1050" s="1158"/>
      <c r="B1050" s="1159"/>
      <c r="C1050" s="1159"/>
      <c r="D1050" s="1159"/>
      <c r="E1050" s="1158"/>
      <c r="F1050" s="1158"/>
      <c r="G1050" s="1158"/>
      <c r="H1050" s="140" t="s">
        <v>849</v>
      </c>
      <c r="I1050" s="143" t="s">
        <v>850</v>
      </c>
    </row>
    <row r="1051" spans="1:9">
      <c r="A1051" s="1158"/>
      <c r="B1051" s="1159" t="s">
        <v>1101</v>
      </c>
      <c r="C1051" s="1159" t="s">
        <v>1102</v>
      </c>
      <c r="D1051" s="1159" t="s">
        <v>1103</v>
      </c>
      <c r="E1051" s="1158" t="s">
        <v>1104</v>
      </c>
      <c r="F1051" s="1158" t="s">
        <v>844</v>
      </c>
      <c r="G1051" s="1158">
        <v>100</v>
      </c>
      <c r="H1051" s="140" t="s">
        <v>845</v>
      </c>
      <c r="I1051" s="141" t="s">
        <v>846</v>
      </c>
    </row>
    <row r="1052" spans="1:9">
      <c r="A1052" s="1158"/>
      <c r="B1052" s="1159"/>
      <c r="C1052" s="1159"/>
      <c r="D1052" s="1159"/>
      <c r="E1052" s="1158"/>
      <c r="F1052" s="1158"/>
      <c r="G1052" s="1158"/>
      <c r="H1052" s="140" t="s">
        <v>847</v>
      </c>
      <c r="I1052" s="142" t="s">
        <v>848</v>
      </c>
    </row>
    <row r="1053" spans="1:9">
      <c r="A1053" s="1158"/>
      <c r="B1053" s="1159"/>
      <c r="C1053" s="1159"/>
      <c r="D1053" s="1159"/>
      <c r="E1053" s="1158"/>
      <c r="F1053" s="1158"/>
      <c r="G1053" s="1158"/>
      <c r="H1053" s="140" t="s">
        <v>849</v>
      </c>
      <c r="I1053" s="143" t="s">
        <v>850</v>
      </c>
    </row>
    <row r="1059" spans="1:12" s="146" customFormat="1">
      <c r="A1059" s="1170" t="s">
        <v>1190</v>
      </c>
      <c r="B1059" s="1170"/>
      <c r="C1059" s="1171" t="s">
        <v>1191</v>
      </c>
      <c r="D1059" s="1171"/>
      <c r="E1059" s="1171" t="s">
        <v>1192</v>
      </c>
      <c r="F1059" s="1171"/>
      <c r="G1059" s="1171" t="s">
        <v>1193</v>
      </c>
      <c r="H1059" s="1171"/>
      <c r="I1059" s="1171"/>
      <c r="K1059" s="145"/>
      <c r="L1059" s="145"/>
    </row>
    <row r="1060" spans="1:12" s="146" customFormat="1">
      <c r="A1060" s="1169" t="s">
        <v>1194</v>
      </c>
      <c r="B1060" s="1169"/>
      <c r="C1060" s="1169" t="s">
        <v>1195</v>
      </c>
      <c r="D1060" s="1169"/>
      <c r="E1060" s="1169" t="s">
        <v>1195</v>
      </c>
      <c r="F1060" s="1169"/>
      <c r="G1060" s="1169" t="s">
        <v>1194</v>
      </c>
      <c r="H1060" s="1169"/>
      <c r="I1060" s="1169"/>
      <c r="K1060" s="145"/>
      <c r="L1060" s="145"/>
    </row>
    <row r="1061" spans="1:12" s="146" customFormat="1">
      <c r="A1061" s="1169" t="s">
        <v>1196</v>
      </c>
      <c r="B1061" s="1169"/>
      <c r="C1061" s="1169" t="s">
        <v>1197</v>
      </c>
      <c r="D1061" s="1169"/>
      <c r="E1061" s="1169" t="s">
        <v>1198</v>
      </c>
      <c r="F1061" s="1169"/>
      <c r="G1061" s="1169" t="s">
        <v>1199</v>
      </c>
      <c r="H1061" s="1169"/>
      <c r="I1061" s="1169"/>
      <c r="K1061" s="145"/>
      <c r="L1061" s="145"/>
    </row>
    <row r="1062" spans="1:12" s="146" customFormat="1">
      <c r="A1062" s="1169" t="s">
        <v>1200</v>
      </c>
      <c r="B1062" s="1169"/>
      <c r="C1062" s="1169" t="s">
        <v>1201</v>
      </c>
      <c r="D1062" s="1169"/>
      <c r="E1062" s="1169" t="s">
        <v>1202</v>
      </c>
      <c r="F1062" s="1169"/>
      <c r="G1062" s="1169" t="s">
        <v>1203</v>
      </c>
      <c r="H1062" s="1169"/>
      <c r="I1062" s="1169"/>
      <c r="K1062" s="145"/>
      <c r="L1062" s="145"/>
    </row>
    <row r="1086" spans="1:9" ht="21">
      <c r="A1086" s="1172" t="s">
        <v>826</v>
      </c>
      <c r="B1086" s="1172"/>
      <c r="C1086" s="1172"/>
      <c r="D1086" s="1172"/>
      <c r="E1086" s="1172"/>
      <c r="F1086" s="1172"/>
      <c r="G1086" s="1172"/>
      <c r="H1086" s="1172"/>
      <c r="I1086" s="1172"/>
    </row>
    <row r="1087" spans="1:9" ht="21">
      <c r="A1087" s="1172" t="s">
        <v>823</v>
      </c>
      <c r="B1087" s="1172"/>
      <c r="C1087" s="1172"/>
      <c r="D1087" s="1172"/>
      <c r="E1087" s="1172"/>
      <c r="F1087" s="1172"/>
      <c r="G1087" s="1172"/>
      <c r="H1087" s="1172"/>
      <c r="I1087" s="1172"/>
    </row>
    <row r="1089" spans="1:9">
      <c r="A1089" s="1173" t="s">
        <v>827</v>
      </c>
      <c r="B1089" s="1173"/>
      <c r="C1089" s="1173"/>
      <c r="D1089" s="1173"/>
      <c r="E1089" s="1173"/>
      <c r="F1089" s="1173"/>
      <c r="G1089" s="1173"/>
      <c r="H1089" s="1173"/>
      <c r="I1089" s="1173"/>
    </row>
    <row r="1090" spans="1:9">
      <c r="A1090" s="1174" t="s">
        <v>828</v>
      </c>
      <c r="B1090" s="1174"/>
      <c r="C1090" s="1174"/>
      <c r="D1090" s="1174"/>
      <c r="E1090" s="1174"/>
      <c r="F1090" s="1174"/>
      <c r="G1090" s="1174"/>
      <c r="H1090" s="1174"/>
      <c r="I1090" s="1174"/>
    </row>
    <row r="1091" spans="1:9">
      <c r="A1091" s="1174" t="s">
        <v>829</v>
      </c>
      <c r="B1091" s="1174"/>
      <c r="C1091" s="1174"/>
      <c r="D1091" s="1174"/>
      <c r="E1091" s="1174"/>
      <c r="F1091" s="1174"/>
      <c r="G1091" s="1174"/>
      <c r="H1091" s="1174"/>
      <c r="I1091" s="1174"/>
    </row>
    <row r="1093" spans="1:9" ht="26.4">
      <c r="A1093" s="138" t="s">
        <v>830</v>
      </c>
      <c r="B1093" s="138" t="s">
        <v>831</v>
      </c>
      <c r="C1093" s="138" t="s">
        <v>832</v>
      </c>
      <c r="D1093" s="138" t="s">
        <v>833</v>
      </c>
      <c r="E1093" s="138" t="s">
        <v>834</v>
      </c>
      <c r="F1093" s="139" t="s">
        <v>835</v>
      </c>
      <c r="G1093" s="138" t="s">
        <v>836</v>
      </c>
      <c r="H1093" s="139" t="s">
        <v>837</v>
      </c>
      <c r="I1093" s="139" t="s">
        <v>838</v>
      </c>
    </row>
    <row r="1094" spans="1:9" ht="15" customHeight="1">
      <c r="A1094" s="1158" t="s">
        <v>1105</v>
      </c>
      <c r="B1094" s="1158" t="s">
        <v>1106</v>
      </c>
      <c r="C1094" s="1159" t="s">
        <v>1107</v>
      </c>
      <c r="D1094" s="1159" t="s">
        <v>1108</v>
      </c>
      <c r="E1094" s="1158" t="s">
        <v>1042</v>
      </c>
      <c r="F1094" s="1158" t="s">
        <v>844</v>
      </c>
      <c r="G1094" s="1158">
        <v>100</v>
      </c>
      <c r="H1094" s="140" t="s">
        <v>845</v>
      </c>
      <c r="I1094" s="141" t="s">
        <v>846</v>
      </c>
    </row>
    <row r="1095" spans="1:9">
      <c r="A1095" s="1158"/>
      <c r="B1095" s="1158"/>
      <c r="C1095" s="1159"/>
      <c r="D1095" s="1159"/>
      <c r="E1095" s="1158"/>
      <c r="F1095" s="1158"/>
      <c r="G1095" s="1158"/>
      <c r="H1095" s="140" t="s">
        <v>847</v>
      </c>
      <c r="I1095" s="142" t="s">
        <v>848</v>
      </c>
    </row>
    <row r="1096" spans="1:9">
      <c r="A1096" s="1158"/>
      <c r="B1096" s="1158"/>
      <c r="C1096" s="1159"/>
      <c r="D1096" s="1159"/>
      <c r="E1096" s="1158"/>
      <c r="F1096" s="1158"/>
      <c r="G1096" s="1158"/>
      <c r="H1096" s="140" t="s">
        <v>849</v>
      </c>
      <c r="I1096" s="143" t="s">
        <v>850</v>
      </c>
    </row>
    <row r="1097" spans="1:9">
      <c r="A1097" s="1158"/>
      <c r="B1097" s="1158" t="s">
        <v>1109</v>
      </c>
      <c r="C1097" s="1159" t="s">
        <v>1107</v>
      </c>
      <c r="D1097" s="1159" t="s">
        <v>1110</v>
      </c>
      <c r="E1097" s="1158" t="s">
        <v>1111</v>
      </c>
      <c r="F1097" s="1158" t="s">
        <v>844</v>
      </c>
      <c r="G1097" s="1158">
        <v>100</v>
      </c>
      <c r="H1097" s="140" t="s">
        <v>845</v>
      </c>
      <c r="I1097" s="141" t="s">
        <v>846</v>
      </c>
    </row>
    <row r="1098" spans="1:9">
      <c r="A1098" s="1158"/>
      <c r="B1098" s="1158"/>
      <c r="C1098" s="1159"/>
      <c r="D1098" s="1159"/>
      <c r="E1098" s="1158"/>
      <c r="F1098" s="1158"/>
      <c r="G1098" s="1158"/>
      <c r="H1098" s="140" t="s">
        <v>847</v>
      </c>
      <c r="I1098" s="142" t="s">
        <v>848</v>
      </c>
    </row>
    <row r="1099" spans="1:9">
      <c r="A1099" s="1158"/>
      <c r="B1099" s="1158"/>
      <c r="C1099" s="1159"/>
      <c r="D1099" s="1159"/>
      <c r="E1099" s="1158"/>
      <c r="F1099" s="1158"/>
      <c r="G1099" s="1158"/>
      <c r="H1099" s="140" t="s">
        <v>849</v>
      </c>
      <c r="I1099" s="143" t="s">
        <v>850</v>
      </c>
    </row>
    <row r="1100" spans="1:9">
      <c r="A1100" s="1158"/>
      <c r="B1100" s="1158" t="s">
        <v>1112</v>
      </c>
      <c r="C1100" s="1159" t="s">
        <v>1107</v>
      </c>
      <c r="D1100" s="1159" t="s">
        <v>1113</v>
      </c>
      <c r="E1100" s="1158" t="s">
        <v>1114</v>
      </c>
      <c r="F1100" s="1158" t="s">
        <v>844</v>
      </c>
      <c r="G1100" s="1158">
        <v>100</v>
      </c>
      <c r="H1100" s="140" t="s">
        <v>845</v>
      </c>
      <c r="I1100" s="141" t="s">
        <v>846</v>
      </c>
    </row>
    <row r="1101" spans="1:9">
      <c r="A1101" s="1158"/>
      <c r="B1101" s="1158"/>
      <c r="C1101" s="1159"/>
      <c r="D1101" s="1159"/>
      <c r="E1101" s="1158"/>
      <c r="F1101" s="1158"/>
      <c r="G1101" s="1158"/>
      <c r="H1101" s="140" t="s">
        <v>847</v>
      </c>
      <c r="I1101" s="142" t="s">
        <v>848</v>
      </c>
    </row>
    <row r="1102" spans="1:9">
      <c r="A1102" s="1158"/>
      <c r="B1102" s="1158"/>
      <c r="C1102" s="1159"/>
      <c r="D1102" s="1159"/>
      <c r="E1102" s="1158"/>
      <c r="F1102" s="1158"/>
      <c r="G1102" s="1158"/>
      <c r="H1102" s="140" t="s">
        <v>849</v>
      </c>
      <c r="I1102" s="143" t="s">
        <v>850</v>
      </c>
    </row>
    <row r="1103" spans="1:9">
      <c r="A1103" s="1158"/>
      <c r="B1103" s="1158" t="s">
        <v>1115</v>
      </c>
      <c r="C1103" s="1159" t="s">
        <v>1107</v>
      </c>
      <c r="D1103" s="1159" t="s">
        <v>1116</v>
      </c>
      <c r="E1103" s="1158" t="s">
        <v>1117</v>
      </c>
      <c r="F1103" s="1158" t="s">
        <v>844</v>
      </c>
      <c r="G1103" s="1158">
        <v>100</v>
      </c>
      <c r="H1103" s="140" t="s">
        <v>845</v>
      </c>
      <c r="I1103" s="141" t="s">
        <v>846</v>
      </c>
    </row>
    <row r="1104" spans="1:9">
      <c r="A1104" s="1158"/>
      <c r="B1104" s="1158"/>
      <c r="C1104" s="1159"/>
      <c r="D1104" s="1159"/>
      <c r="E1104" s="1158"/>
      <c r="F1104" s="1158"/>
      <c r="G1104" s="1158"/>
      <c r="H1104" s="140" t="s">
        <v>847</v>
      </c>
      <c r="I1104" s="142" t="s">
        <v>848</v>
      </c>
    </row>
    <row r="1105" spans="1:12" ht="39.6">
      <c r="A1105" s="1158"/>
      <c r="B1105" s="1158"/>
      <c r="C1105" s="1159"/>
      <c r="D1105" s="565" t="s">
        <v>1116</v>
      </c>
      <c r="E1105" s="1158"/>
      <c r="F1105" s="1158"/>
      <c r="G1105" s="1158"/>
      <c r="H1105" s="140" t="s">
        <v>849</v>
      </c>
      <c r="I1105" s="143" t="s">
        <v>850</v>
      </c>
    </row>
    <row r="1106" spans="1:12">
      <c r="A1106" s="1158"/>
      <c r="B1106" s="1158" t="s">
        <v>957</v>
      </c>
      <c r="C1106" s="1159" t="s">
        <v>958</v>
      </c>
      <c r="D1106" s="1159" t="s">
        <v>959</v>
      </c>
      <c r="E1106" s="1158" t="s">
        <v>5101</v>
      </c>
      <c r="F1106" s="1158" t="s">
        <v>5102</v>
      </c>
      <c r="G1106" s="1158">
        <v>100</v>
      </c>
      <c r="H1106" s="140" t="s">
        <v>845</v>
      </c>
      <c r="I1106" s="141" t="s">
        <v>846</v>
      </c>
    </row>
    <row r="1107" spans="1:12">
      <c r="A1107" s="1158"/>
      <c r="B1107" s="1158"/>
      <c r="C1107" s="1159"/>
      <c r="D1107" s="1159"/>
      <c r="E1107" s="1158"/>
      <c r="F1107" s="1158"/>
      <c r="G1107" s="1158"/>
      <c r="H1107" s="140" t="s">
        <v>847</v>
      </c>
      <c r="I1107" s="142" t="s">
        <v>848</v>
      </c>
    </row>
    <row r="1108" spans="1:12" ht="30" customHeight="1">
      <c r="A1108" s="1158"/>
      <c r="B1108" s="1158"/>
      <c r="C1108" s="1159"/>
      <c r="D1108" s="1159"/>
      <c r="E1108" s="1158"/>
      <c r="F1108" s="1158"/>
      <c r="G1108" s="1158"/>
      <c r="H1108" s="140" t="s">
        <v>849</v>
      </c>
      <c r="I1108" s="143" t="s">
        <v>850</v>
      </c>
    </row>
    <row r="1112" spans="1:12" s="146" customFormat="1">
      <c r="A1112" s="1170" t="s">
        <v>1190</v>
      </c>
      <c r="B1112" s="1170"/>
      <c r="C1112" s="1171" t="s">
        <v>1191</v>
      </c>
      <c r="D1112" s="1171"/>
      <c r="E1112" s="1171" t="s">
        <v>1192</v>
      </c>
      <c r="F1112" s="1171"/>
      <c r="G1112" s="1171" t="s">
        <v>1193</v>
      </c>
      <c r="H1112" s="1171"/>
      <c r="I1112" s="1171"/>
      <c r="K1112" s="145"/>
      <c r="L1112" s="145"/>
    </row>
    <row r="1113" spans="1:12" s="146" customFormat="1">
      <c r="A1113" s="1169" t="s">
        <v>1194</v>
      </c>
      <c r="B1113" s="1169"/>
      <c r="C1113" s="1169" t="s">
        <v>1195</v>
      </c>
      <c r="D1113" s="1169"/>
      <c r="E1113" s="1169" t="s">
        <v>1195</v>
      </c>
      <c r="F1113" s="1169"/>
      <c r="G1113" s="1169" t="s">
        <v>1194</v>
      </c>
      <c r="H1113" s="1169"/>
      <c r="I1113" s="1169"/>
      <c r="K1113" s="145"/>
      <c r="L1113" s="145"/>
    </row>
    <row r="1114" spans="1:12" s="146" customFormat="1">
      <c r="A1114" s="1169" t="s">
        <v>1196</v>
      </c>
      <c r="B1114" s="1169"/>
      <c r="C1114" s="1169" t="s">
        <v>1197</v>
      </c>
      <c r="D1114" s="1169"/>
      <c r="E1114" s="1169" t="s">
        <v>1198</v>
      </c>
      <c r="F1114" s="1169"/>
      <c r="G1114" s="1169" t="s">
        <v>1199</v>
      </c>
      <c r="H1114" s="1169"/>
      <c r="I1114" s="1169"/>
      <c r="K1114" s="145"/>
      <c r="L1114" s="145"/>
    </row>
    <row r="1115" spans="1:12" s="146" customFormat="1">
      <c r="A1115" s="1169" t="s">
        <v>1200</v>
      </c>
      <c r="B1115" s="1169"/>
      <c r="C1115" s="1169" t="s">
        <v>1201</v>
      </c>
      <c r="D1115" s="1169"/>
      <c r="E1115" s="1169" t="s">
        <v>1202</v>
      </c>
      <c r="F1115" s="1169"/>
      <c r="G1115" s="1169" t="s">
        <v>1203</v>
      </c>
      <c r="H1115" s="1169"/>
      <c r="I1115" s="1169"/>
      <c r="K1115" s="145"/>
      <c r="L1115" s="145"/>
    </row>
    <row r="1133" spans="1:9" ht="21">
      <c r="A1133" s="1172" t="s">
        <v>826</v>
      </c>
      <c r="B1133" s="1172"/>
      <c r="C1133" s="1172"/>
      <c r="D1133" s="1172"/>
      <c r="E1133" s="1172"/>
      <c r="F1133" s="1172"/>
      <c r="G1133" s="1172"/>
      <c r="H1133" s="1172"/>
      <c r="I1133" s="1172"/>
    </row>
    <row r="1134" spans="1:9" ht="21">
      <c r="A1134" s="1172" t="s">
        <v>823</v>
      </c>
      <c r="B1134" s="1172"/>
      <c r="C1134" s="1172"/>
      <c r="D1134" s="1172"/>
      <c r="E1134" s="1172"/>
      <c r="F1134" s="1172"/>
      <c r="G1134" s="1172"/>
      <c r="H1134" s="1172"/>
      <c r="I1134" s="1172"/>
    </row>
    <row r="1136" spans="1:9">
      <c r="A1136" s="1173" t="s">
        <v>827</v>
      </c>
      <c r="B1136" s="1173"/>
      <c r="C1136" s="1173"/>
      <c r="D1136" s="1173"/>
      <c r="E1136" s="1173"/>
      <c r="F1136" s="1173"/>
      <c r="G1136" s="1173"/>
      <c r="H1136" s="1173"/>
      <c r="I1136" s="1173"/>
    </row>
    <row r="1137" spans="1:9">
      <c r="A1137" s="1174" t="s">
        <v>1118</v>
      </c>
      <c r="B1137" s="1174"/>
      <c r="C1137" s="1174"/>
      <c r="D1137" s="1174"/>
      <c r="E1137" s="1174"/>
      <c r="F1137" s="1174"/>
      <c r="G1137" s="1174"/>
      <c r="H1137" s="1174"/>
      <c r="I1137" s="1174"/>
    </row>
    <row r="1138" spans="1:9">
      <c r="A1138" s="1174" t="s">
        <v>829</v>
      </c>
      <c r="B1138" s="1174"/>
      <c r="C1138" s="1174"/>
      <c r="D1138" s="1174"/>
      <c r="E1138" s="1174"/>
      <c r="F1138" s="1174"/>
      <c r="G1138" s="1174"/>
      <c r="H1138" s="1174"/>
      <c r="I1138" s="1174"/>
    </row>
    <row r="1140" spans="1:9" ht="26.4">
      <c r="A1140" s="138" t="s">
        <v>830</v>
      </c>
      <c r="B1140" s="138" t="s">
        <v>831</v>
      </c>
      <c r="C1140" s="138" t="s">
        <v>832</v>
      </c>
      <c r="D1140" s="138" t="s">
        <v>833</v>
      </c>
      <c r="E1140" s="138" t="s">
        <v>834</v>
      </c>
      <c r="F1140" s="139" t="s">
        <v>835</v>
      </c>
      <c r="G1140" s="138" t="s">
        <v>836</v>
      </c>
      <c r="H1140" s="139" t="s">
        <v>837</v>
      </c>
      <c r="I1140" s="139" t="s">
        <v>838</v>
      </c>
    </row>
    <row r="1141" spans="1:9" ht="15" customHeight="1">
      <c r="A1141" s="1158" t="s">
        <v>1119</v>
      </c>
      <c r="B1141" s="1162" t="s">
        <v>1120</v>
      </c>
      <c r="C1141" s="1165" t="s">
        <v>1121</v>
      </c>
      <c r="D1141" s="1165" t="s">
        <v>1122</v>
      </c>
      <c r="E1141" s="1158" t="s">
        <v>939</v>
      </c>
      <c r="F1141" s="1158" t="s">
        <v>844</v>
      </c>
      <c r="G1141" s="1158">
        <v>100</v>
      </c>
      <c r="H1141" s="140" t="s">
        <v>845</v>
      </c>
      <c r="I1141" s="141" t="s">
        <v>846</v>
      </c>
    </row>
    <row r="1142" spans="1:9">
      <c r="A1142" s="1158"/>
      <c r="B1142" s="1163"/>
      <c r="C1142" s="1166"/>
      <c r="D1142" s="1166"/>
      <c r="E1142" s="1158"/>
      <c r="F1142" s="1158"/>
      <c r="G1142" s="1158"/>
      <c r="H1142" s="140" t="s">
        <v>847</v>
      </c>
      <c r="I1142" s="142" t="s">
        <v>848</v>
      </c>
    </row>
    <row r="1143" spans="1:9">
      <c r="A1143" s="1158"/>
      <c r="B1143" s="1164"/>
      <c r="C1143" s="1167"/>
      <c r="D1143" s="1167"/>
      <c r="E1143" s="1158"/>
      <c r="F1143" s="1158"/>
      <c r="G1143" s="1158"/>
      <c r="H1143" s="140" t="s">
        <v>849</v>
      </c>
      <c r="I1143" s="143" t="s">
        <v>850</v>
      </c>
    </row>
    <row r="1144" spans="1:9">
      <c r="A1144" s="1158"/>
      <c r="B1144" s="1162" t="s">
        <v>1123</v>
      </c>
      <c r="C1144" s="1165" t="s">
        <v>1124</v>
      </c>
      <c r="D1144" s="1165" t="s">
        <v>1125</v>
      </c>
      <c r="E1144" s="1158" t="s">
        <v>1126</v>
      </c>
      <c r="F1144" s="1158" t="s">
        <v>844</v>
      </c>
      <c r="G1144" s="1158">
        <v>100</v>
      </c>
      <c r="H1144" s="140" t="s">
        <v>845</v>
      </c>
      <c r="I1144" s="141" t="s">
        <v>846</v>
      </c>
    </row>
    <row r="1145" spans="1:9">
      <c r="A1145" s="1158"/>
      <c r="B1145" s="1163"/>
      <c r="C1145" s="1166"/>
      <c r="D1145" s="1166"/>
      <c r="E1145" s="1158"/>
      <c r="F1145" s="1158"/>
      <c r="G1145" s="1158"/>
      <c r="H1145" s="140" t="s">
        <v>847</v>
      </c>
      <c r="I1145" s="142" t="s">
        <v>848</v>
      </c>
    </row>
    <row r="1146" spans="1:9">
      <c r="A1146" s="1158"/>
      <c r="B1146" s="1164"/>
      <c r="C1146" s="1167"/>
      <c r="D1146" s="1167"/>
      <c r="E1146" s="1158"/>
      <c r="F1146" s="1158"/>
      <c r="G1146" s="1158"/>
      <c r="H1146" s="140" t="s">
        <v>849</v>
      </c>
      <c r="I1146" s="143" t="s">
        <v>850</v>
      </c>
    </row>
    <row r="1147" spans="1:9">
      <c r="A1147" s="1158"/>
      <c r="B1147" s="1162" t="s">
        <v>5106</v>
      </c>
      <c r="C1147" s="1165" t="s">
        <v>5105</v>
      </c>
      <c r="D1147" s="1165" t="s">
        <v>1127</v>
      </c>
      <c r="E1147" s="1158" t="s">
        <v>995</v>
      </c>
      <c r="F1147" s="1158" t="s">
        <v>844</v>
      </c>
      <c r="G1147" s="1158">
        <v>100</v>
      </c>
      <c r="H1147" s="140" t="s">
        <v>845</v>
      </c>
      <c r="I1147" s="141" t="s">
        <v>846</v>
      </c>
    </row>
    <row r="1148" spans="1:9">
      <c r="A1148" s="1158"/>
      <c r="B1148" s="1163"/>
      <c r="C1148" s="1166"/>
      <c r="D1148" s="1166"/>
      <c r="E1148" s="1158"/>
      <c r="F1148" s="1158"/>
      <c r="G1148" s="1158"/>
      <c r="H1148" s="140" t="s">
        <v>847</v>
      </c>
      <c r="I1148" s="142" t="s">
        <v>848</v>
      </c>
    </row>
    <row r="1149" spans="1:9">
      <c r="A1149" s="1158"/>
      <c r="B1149" s="1164"/>
      <c r="C1149" s="1167"/>
      <c r="D1149" s="1167"/>
      <c r="E1149" s="1158"/>
      <c r="F1149" s="1158"/>
      <c r="G1149" s="1158"/>
      <c r="H1149" s="140" t="s">
        <v>849</v>
      </c>
      <c r="I1149" s="143" t="s">
        <v>850</v>
      </c>
    </row>
    <row r="1150" spans="1:9">
      <c r="A1150" s="1158"/>
      <c r="B1150" s="1162" t="s">
        <v>1128</v>
      </c>
      <c r="C1150" s="1165" t="s">
        <v>5105</v>
      </c>
      <c r="D1150" s="1165" t="s">
        <v>1129</v>
      </c>
      <c r="E1150" s="1158" t="s">
        <v>999</v>
      </c>
      <c r="F1150" s="1158" t="s">
        <v>844</v>
      </c>
      <c r="G1150" s="1158">
        <v>100</v>
      </c>
      <c r="H1150" s="140" t="s">
        <v>845</v>
      </c>
      <c r="I1150" s="141" t="s">
        <v>846</v>
      </c>
    </row>
    <row r="1151" spans="1:9">
      <c r="A1151" s="1158"/>
      <c r="B1151" s="1163"/>
      <c r="C1151" s="1166"/>
      <c r="D1151" s="1166"/>
      <c r="E1151" s="1158"/>
      <c r="F1151" s="1158"/>
      <c r="G1151" s="1158"/>
      <c r="H1151" s="140" t="s">
        <v>847</v>
      </c>
      <c r="I1151" s="142" t="s">
        <v>848</v>
      </c>
    </row>
    <row r="1152" spans="1:9">
      <c r="A1152" s="1158"/>
      <c r="B1152" s="1164"/>
      <c r="C1152" s="1167"/>
      <c r="D1152" s="1167"/>
      <c r="E1152" s="1158"/>
      <c r="F1152" s="1158"/>
      <c r="G1152" s="1158"/>
      <c r="H1152" s="140" t="s">
        <v>849</v>
      </c>
      <c r="I1152" s="143" t="s">
        <v>850</v>
      </c>
    </row>
    <row r="1153" spans="1:12">
      <c r="A1153" s="1158"/>
      <c r="B1153" s="1162" t="s">
        <v>5104</v>
      </c>
      <c r="C1153" s="1165" t="s">
        <v>5107</v>
      </c>
      <c r="D1153" s="1165" t="s">
        <v>5108</v>
      </c>
      <c r="E1153" s="1158" t="s">
        <v>5103</v>
      </c>
      <c r="F1153" s="1158" t="s">
        <v>844</v>
      </c>
      <c r="G1153" s="1158">
        <v>100</v>
      </c>
      <c r="H1153" s="140" t="s">
        <v>845</v>
      </c>
      <c r="I1153" s="141" t="s">
        <v>846</v>
      </c>
    </row>
    <row r="1154" spans="1:12">
      <c r="A1154" s="1158"/>
      <c r="B1154" s="1163"/>
      <c r="C1154" s="1166"/>
      <c r="D1154" s="1166"/>
      <c r="E1154" s="1158"/>
      <c r="F1154" s="1158"/>
      <c r="G1154" s="1158"/>
      <c r="H1154" s="140" t="s">
        <v>847</v>
      </c>
      <c r="I1154" s="142" t="s">
        <v>848</v>
      </c>
    </row>
    <row r="1155" spans="1:12">
      <c r="A1155" s="1158"/>
      <c r="B1155" s="1164"/>
      <c r="C1155" s="1167"/>
      <c r="D1155" s="1167"/>
      <c r="E1155" s="1158"/>
      <c r="F1155" s="1158"/>
      <c r="G1155" s="1158"/>
      <c r="H1155" s="140" t="s">
        <v>849</v>
      </c>
      <c r="I1155" s="143" t="s">
        <v>850</v>
      </c>
    </row>
    <row r="1156" spans="1:12">
      <c r="A1156" s="1158"/>
      <c r="B1156" s="1162" t="s">
        <v>5109</v>
      </c>
      <c r="C1156" s="1165" t="s">
        <v>5111</v>
      </c>
      <c r="D1156" s="1165" t="s">
        <v>5110</v>
      </c>
      <c r="E1156" s="1158" t="s">
        <v>5112</v>
      </c>
      <c r="F1156" s="1158" t="s">
        <v>844</v>
      </c>
      <c r="G1156" s="1158">
        <v>100</v>
      </c>
      <c r="H1156" s="140" t="s">
        <v>845</v>
      </c>
      <c r="I1156" s="141" t="s">
        <v>846</v>
      </c>
    </row>
    <row r="1157" spans="1:12">
      <c r="A1157" s="1158"/>
      <c r="B1157" s="1163"/>
      <c r="C1157" s="1166"/>
      <c r="D1157" s="1166"/>
      <c r="E1157" s="1158"/>
      <c r="F1157" s="1158"/>
      <c r="G1157" s="1158"/>
      <c r="H1157" s="140" t="s">
        <v>847</v>
      </c>
      <c r="I1157" s="142" t="s">
        <v>848</v>
      </c>
    </row>
    <row r="1158" spans="1:12">
      <c r="A1158" s="1158"/>
      <c r="B1158" s="1164"/>
      <c r="C1158" s="1167"/>
      <c r="D1158" s="1167"/>
      <c r="E1158" s="1158"/>
      <c r="F1158" s="1158"/>
      <c r="G1158" s="1158"/>
      <c r="H1158" s="140" t="s">
        <v>849</v>
      </c>
      <c r="I1158" s="143" t="s">
        <v>850</v>
      </c>
    </row>
    <row r="1159" spans="1:12">
      <c r="A1159" s="1158"/>
      <c r="B1159" s="1162" t="s">
        <v>5114</v>
      </c>
      <c r="C1159" s="1165" t="s">
        <v>5116</v>
      </c>
      <c r="D1159" s="1165" t="s">
        <v>5113</v>
      </c>
      <c r="E1159" s="1158" t="s">
        <v>5115</v>
      </c>
      <c r="F1159" s="1158" t="s">
        <v>844</v>
      </c>
      <c r="G1159" s="1158">
        <v>100</v>
      </c>
      <c r="H1159" s="140" t="s">
        <v>845</v>
      </c>
      <c r="I1159" s="141" t="s">
        <v>846</v>
      </c>
    </row>
    <row r="1160" spans="1:12">
      <c r="A1160" s="1158"/>
      <c r="B1160" s="1163"/>
      <c r="C1160" s="1166"/>
      <c r="D1160" s="1166"/>
      <c r="E1160" s="1158"/>
      <c r="F1160" s="1158"/>
      <c r="G1160" s="1158"/>
      <c r="H1160" s="140" t="s">
        <v>847</v>
      </c>
      <c r="I1160" s="142" t="s">
        <v>848</v>
      </c>
    </row>
    <row r="1161" spans="1:12" ht="42.75" customHeight="1">
      <c r="A1161" s="1158"/>
      <c r="B1161" s="1164"/>
      <c r="C1161" s="1167"/>
      <c r="D1161" s="1167"/>
      <c r="E1161" s="1158"/>
      <c r="F1161" s="1158"/>
      <c r="G1161" s="1158"/>
      <c r="H1161" s="140" t="s">
        <v>849</v>
      </c>
      <c r="I1161" s="143" t="s">
        <v>850</v>
      </c>
    </row>
    <row r="1168" spans="1:12" s="146" customFormat="1">
      <c r="A1168" s="1170" t="s">
        <v>1190</v>
      </c>
      <c r="B1168" s="1170"/>
      <c r="C1168" s="1171" t="s">
        <v>1191</v>
      </c>
      <c r="D1168" s="1171"/>
      <c r="E1168" s="1171" t="s">
        <v>1192</v>
      </c>
      <c r="F1168" s="1171"/>
      <c r="G1168" s="1171" t="s">
        <v>1193</v>
      </c>
      <c r="H1168" s="1171"/>
      <c r="I1168" s="1171"/>
      <c r="K1168" s="145"/>
      <c r="L1168" s="145"/>
    </row>
    <row r="1169" spans="1:12" s="146" customFormat="1">
      <c r="A1169" s="1169" t="s">
        <v>1194</v>
      </c>
      <c r="B1169" s="1169"/>
      <c r="C1169" s="1169" t="s">
        <v>1195</v>
      </c>
      <c r="D1169" s="1169"/>
      <c r="E1169" s="1169" t="s">
        <v>1195</v>
      </c>
      <c r="F1169" s="1169"/>
      <c r="G1169" s="1169" t="s">
        <v>1194</v>
      </c>
      <c r="H1169" s="1169"/>
      <c r="I1169" s="1169"/>
      <c r="K1169" s="145"/>
      <c r="L1169" s="145"/>
    </row>
    <row r="1170" spans="1:12" s="146" customFormat="1">
      <c r="A1170" s="1169" t="s">
        <v>1196</v>
      </c>
      <c r="B1170" s="1169"/>
      <c r="C1170" s="1169" t="s">
        <v>1197</v>
      </c>
      <c r="D1170" s="1169"/>
      <c r="E1170" s="1169" t="s">
        <v>1198</v>
      </c>
      <c r="F1170" s="1169"/>
      <c r="G1170" s="1169" t="s">
        <v>1199</v>
      </c>
      <c r="H1170" s="1169"/>
      <c r="I1170" s="1169"/>
      <c r="K1170" s="145"/>
      <c r="L1170" s="145"/>
    </row>
    <row r="1171" spans="1:12" s="146" customFormat="1">
      <c r="A1171" s="1169" t="s">
        <v>1200</v>
      </c>
      <c r="B1171" s="1169"/>
      <c r="C1171" s="1169" t="s">
        <v>1201</v>
      </c>
      <c r="D1171" s="1169"/>
      <c r="E1171" s="1169" t="s">
        <v>1202</v>
      </c>
      <c r="F1171" s="1169"/>
      <c r="G1171" s="1169" t="s">
        <v>1203</v>
      </c>
      <c r="H1171" s="1169"/>
      <c r="I1171" s="1169"/>
      <c r="K1171" s="145"/>
      <c r="L1171" s="145"/>
    </row>
    <row r="1181" spans="1:12" ht="21">
      <c r="A1181" s="1172" t="s">
        <v>826</v>
      </c>
      <c r="B1181" s="1172"/>
      <c r="C1181" s="1172"/>
      <c r="D1181" s="1172"/>
      <c r="E1181" s="1172"/>
      <c r="F1181" s="1172"/>
      <c r="G1181" s="1172"/>
      <c r="H1181" s="1172"/>
      <c r="I1181" s="1172"/>
    </row>
    <row r="1182" spans="1:12" ht="21">
      <c r="A1182" s="1172" t="s">
        <v>823</v>
      </c>
      <c r="B1182" s="1172"/>
      <c r="C1182" s="1172"/>
      <c r="D1182" s="1172"/>
      <c r="E1182" s="1172"/>
      <c r="F1182" s="1172"/>
      <c r="G1182" s="1172"/>
      <c r="H1182" s="1172"/>
      <c r="I1182" s="1172"/>
    </row>
    <row r="1184" spans="1:12">
      <c r="A1184" s="1173" t="s">
        <v>827</v>
      </c>
      <c r="B1184" s="1173"/>
      <c r="C1184" s="1173"/>
      <c r="D1184" s="1173"/>
      <c r="E1184" s="1173"/>
      <c r="F1184" s="1173"/>
      <c r="G1184" s="1173"/>
      <c r="H1184" s="1173"/>
      <c r="I1184" s="1173"/>
    </row>
    <row r="1185" spans="1:9">
      <c r="A1185" s="1174" t="s">
        <v>828</v>
      </c>
      <c r="B1185" s="1174"/>
      <c r="C1185" s="1174"/>
      <c r="D1185" s="1174"/>
      <c r="E1185" s="1174"/>
      <c r="F1185" s="1174"/>
      <c r="G1185" s="1174"/>
      <c r="H1185" s="1174"/>
      <c r="I1185" s="1174"/>
    </row>
    <row r="1186" spans="1:9">
      <c r="A1186" s="1174" t="s">
        <v>1130</v>
      </c>
      <c r="B1186" s="1174"/>
      <c r="C1186" s="1174"/>
      <c r="D1186" s="1174"/>
      <c r="E1186" s="1174"/>
      <c r="F1186" s="1174"/>
      <c r="G1186" s="1174"/>
      <c r="H1186" s="1174"/>
      <c r="I1186" s="1174"/>
    </row>
    <row r="1188" spans="1:9" ht="26.4">
      <c r="A1188" s="138" t="s">
        <v>830</v>
      </c>
      <c r="B1188" s="138" t="s">
        <v>831</v>
      </c>
      <c r="C1188" s="138" t="s">
        <v>832</v>
      </c>
      <c r="D1188" s="138" t="s">
        <v>833</v>
      </c>
      <c r="E1188" s="138" t="s">
        <v>834</v>
      </c>
      <c r="F1188" s="139" t="s">
        <v>835</v>
      </c>
      <c r="G1188" s="138" t="s">
        <v>836</v>
      </c>
      <c r="H1188" s="139" t="s">
        <v>837</v>
      </c>
      <c r="I1188" s="139" t="s">
        <v>838</v>
      </c>
    </row>
    <row r="1189" spans="1:9" ht="15" customHeight="1">
      <c r="A1189" s="1158" t="s">
        <v>1131</v>
      </c>
      <c r="B1189" s="1158" t="s">
        <v>1132</v>
      </c>
      <c r="C1189" s="1159" t="s">
        <v>1133</v>
      </c>
      <c r="D1189" s="1159" t="s">
        <v>1134</v>
      </c>
      <c r="E1189" s="1158" t="s">
        <v>1135</v>
      </c>
      <c r="F1189" s="1158" t="s">
        <v>844</v>
      </c>
      <c r="G1189" s="1158">
        <v>100</v>
      </c>
      <c r="H1189" s="140" t="s">
        <v>845</v>
      </c>
      <c r="I1189" s="141" t="s">
        <v>846</v>
      </c>
    </row>
    <row r="1190" spans="1:9">
      <c r="A1190" s="1158"/>
      <c r="B1190" s="1158"/>
      <c r="C1190" s="1159"/>
      <c r="D1190" s="1159"/>
      <c r="E1190" s="1158"/>
      <c r="F1190" s="1158"/>
      <c r="G1190" s="1158"/>
      <c r="H1190" s="140" t="s">
        <v>847</v>
      </c>
      <c r="I1190" s="142" t="s">
        <v>848</v>
      </c>
    </row>
    <row r="1191" spans="1:9">
      <c r="A1191" s="1158"/>
      <c r="B1191" s="1158"/>
      <c r="C1191" s="1159"/>
      <c r="D1191" s="1159"/>
      <c r="E1191" s="1158"/>
      <c r="F1191" s="1158"/>
      <c r="G1191" s="1158"/>
      <c r="H1191" s="140" t="s">
        <v>849</v>
      </c>
      <c r="I1191" s="143" t="s">
        <v>850</v>
      </c>
    </row>
    <row r="1192" spans="1:9">
      <c r="A1192" s="1158"/>
      <c r="B1192" s="1158" t="s">
        <v>1136</v>
      </c>
      <c r="C1192" s="1159" t="s">
        <v>1137</v>
      </c>
      <c r="D1192" s="1159" t="s">
        <v>1138</v>
      </c>
      <c r="E1192" s="1158" t="s">
        <v>981</v>
      </c>
      <c r="F1192" s="1158" t="s">
        <v>844</v>
      </c>
      <c r="G1192" s="1158">
        <v>100</v>
      </c>
      <c r="H1192" s="140" t="s">
        <v>845</v>
      </c>
      <c r="I1192" s="141" t="s">
        <v>846</v>
      </c>
    </row>
    <row r="1193" spans="1:9">
      <c r="A1193" s="1158"/>
      <c r="B1193" s="1158"/>
      <c r="C1193" s="1159"/>
      <c r="D1193" s="1159"/>
      <c r="E1193" s="1158"/>
      <c r="F1193" s="1158"/>
      <c r="G1193" s="1158"/>
      <c r="H1193" s="140" t="s">
        <v>847</v>
      </c>
      <c r="I1193" s="142" t="s">
        <v>848</v>
      </c>
    </row>
    <row r="1194" spans="1:9">
      <c r="A1194" s="1158"/>
      <c r="B1194" s="1158"/>
      <c r="C1194" s="1159"/>
      <c r="D1194" s="1159"/>
      <c r="E1194" s="1158"/>
      <c r="F1194" s="1158"/>
      <c r="G1194" s="1158"/>
      <c r="H1194" s="140" t="s">
        <v>849</v>
      </c>
      <c r="I1194" s="143" t="s">
        <v>850</v>
      </c>
    </row>
    <row r="1195" spans="1:9">
      <c r="A1195" s="1158"/>
      <c r="B1195" s="1158" t="s">
        <v>1139</v>
      </c>
      <c r="C1195" s="1159" t="s">
        <v>1140</v>
      </c>
      <c r="D1195" s="1159" t="s">
        <v>1141</v>
      </c>
      <c r="E1195" s="1158" t="s">
        <v>1142</v>
      </c>
      <c r="F1195" s="1158" t="s">
        <v>844</v>
      </c>
      <c r="G1195" s="1158">
        <v>100</v>
      </c>
      <c r="H1195" s="140" t="s">
        <v>845</v>
      </c>
      <c r="I1195" s="141" t="s">
        <v>846</v>
      </c>
    </row>
    <row r="1196" spans="1:9">
      <c r="A1196" s="1158"/>
      <c r="B1196" s="1158"/>
      <c r="C1196" s="1159"/>
      <c r="D1196" s="1159"/>
      <c r="E1196" s="1158"/>
      <c r="F1196" s="1158"/>
      <c r="G1196" s="1158"/>
      <c r="H1196" s="140" t="s">
        <v>847</v>
      </c>
      <c r="I1196" s="142" t="s">
        <v>848</v>
      </c>
    </row>
    <row r="1197" spans="1:9">
      <c r="A1197" s="1158"/>
      <c r="B1197" s="1158"/>
      <c r="C1197" s="1159"/>
      <c r="D1197" s="1159"/>
      <c r="E1197" s="1158"/>
      <c r="F1197" s="1158"/>
      <c r="G1197" s="1158"/>
      <c r="H1197" s="140" t="s">
        <v>849</v>
      </c>
      <c r="I1197" s="143" t="s">
        <v>850</v>
      </c>
    </row>
    <row r="1198" spans="1:9">
      <c r="A1198" s="1158"/>
      <c r="B1198" s="1168" t="s">
        <v>1143</v>
      </c>
      <c r="C1198" s="1159" t="s">
        <v>1144</v>
      </c>
      <c r="D1198" s="1159" t="s">
        <v>1145</v>
      </c>
      <c r="E1198" s="1158" t="s">
        <v>1146</v>
      </c>
      <c r="F1198" s="1158" t="s">
        <v>844</v>
      </c>
      <c r="G1198" s="1158">
        <v>100</v>
      </c>
      <c r="H1198" s="140" t="s">
        <v>845</v>
      </c>
      <c r="I1198" s="141" t="s">
        <v>846</v>
      </c>
    </row>
    <row r="1199" spans="1:9">
      <c r="A1199" s="1158"/>
      <c r="B1199" s="1168"/>
      <c r="C1199" s="1159"/>
      <c r="D1199" s="1159"/>
      <c r="E1199" s="1158"/>
      <c r="F1199" s="1158"/>
      <c r="G1199" s="1158"/>
      <c r="H1199" s="140" t="s">
        <v>847</v>
      </c>
      <c r="I1199" s="142" t="s">
        <v>848</v>
      </c>
    </row>
    <row r="1200" spans="1:9">
      <c r="A1200" s="1158"/>
      <c r="B1200" s="1168"/>
      <c r="C1200" s="1159"/>
      <c r="D1200" s="1159"/>
      <c r="E1200" s="1158"/>
      <c r="F1200" s="1158"/>
      <c r="G1200" s="1158"/>
      <c r="H1200" s="140" t="s">
        <v>849</v>
      </c>
      <c r="I1200" s="143" t="s">
        <v>850</v>
      </c>
    </row>
    <row r="1201" spans="1:12">
      <c r="A1201" s="1158"/>
      <c r="B1201" s="1158" t="s">
        <v>1147</v>
      </c>
      <c r="C1201" s="1159" t="s">
        <v>1148</v>
      </c>
      <c r="D1201" s="1159" t="s">
        <v>1149</v>
      </c>
      <c r="E1201" s="1158" t="s">
        <v>1011</v>
      </c>
      <c r="F1201" s="1158" t="s">
        <v>875</v>
      </c>
      <c r="G1201" s="1158">
        <v>100</v>
      </c>
      <c r="H1201" s="140" t="s">
        <v>845</v>
      </c>
      <c r="I1201" s="141" t="s">
        <v>846</v>
      </c>
    </row>
    <row r="1202" spans="1:12">
      <c r="A1202" s="1158"/>
      <c r="B1202" s="1158"/>
      <c r="C1202" s="1159"/>
      <c r="D1202" s="1159"/>
      <c r="E1202" s="1158"/>
      <c r="F1202" s="1158"/>
      <c r="G1202" s="1158"/>
      <c r="H1202" s="140" t="s">
        <v>847</v>
      </c>
      <c r="I1202" s="142" t="s">
        <v>848</v>
      </c>
    </row>
    <row r="1203" spans="1:12">
      <c r="A1203" s="1158"/>
      <c r="B1203" s="1158"/>
      <c r="C1203" s="1159"/>
      <c r="D1203" s="1159"/>
      <c r="E1203" s="1158"/>
      <c r="F1203" s="1158"/>
      <c r="G1203" s="1158"/>
      <c r="H1203" s="140" t="s">
        <v>849</v>
      </c>
      <c r="I1203" s="143" t="s">
        <v>850</v>
      </c>
    </row>
    <row r="1204" spans="1:12">
      <c r="A1204" s="1158"/>
      <c r="B1204" s="1158" t="s">
        <v>1150</v>
      </c>
      <c r="C1204" s="1159" t="s">
        <v>1151</v>
      </c>
      <c r="D1204" s="1159" t="s">
        <v>1152</v>
      </c>
      <c r="E1204" s="1158" t="s">
        <v>858</v>
      </c>
      <c r="F1204" s="1158" t="s">
        <v>875</v>
      </c>
      <c r="G1204" s="1158">
        <v>100</v>
      </c>
      <c r="H1204" s="140" t="s">
        <v>845</v>
      </c>
      <c r="I1204" s="141" t="s">
        <v>846</v>
      </c>
    </row>
    <row r="1205" spans="1:12">
      <c r="A1205" s="1158"/>
      <c r="B1205" s="1158"/>
      <c r="C1205" s="1159"/>
      <c r="D1205" s="1159"/>
      <c r="E1205" s="1158"/>
      <c r="F1205" s="1158"/>
      <c r="G1205" s="1158"/>
      <c r="H1205" s="140" t="s">
        <v>847</v>
      </c>
      <c r="I1205" s="142" t="s">
        <v>848</v>
      </c>
    </row>
    <row r="1206" spans="1:12">
      <c r="A1206" s="1158"/>
      <c r="B1206" s="1158"/>
      <c r="C1206" s="1159"/>
      <c r="D1206" s="1159"/>
      <c r="E1206" s="1158"/>
      <c r="F1206" s="1158"/>
      <c r="G1206" s="1158"/>
      <c r="H1206" s="140" t="s">
        <v>849</v>
      </c>
      <c r="I1206" s="143" t="s">
        <v>850</v>
      </c>
    </row>
    <row r="1207" spans="1:12">
      <c r="A1207" s="1158"/>
      <c r="B1207" s="1158" t="s">
        <v>1147</v>
      </c>
      <c r="C1207" s="1159" t="s">
        <v>1148</v>
      </c>
      <c r="D1207" s="1159" t="s">
        <v>1153</v>
      </c>
      <c r="E1207" s="1158" t="s">
        <v>1154</v>
      </c>
      <c r="F1207" s="1158" t="s">
        <v>875</v>
      </c>
      <c r="G1207" s="1158">
        <v>100</v>
      </c>
      <c r="H1207" s="140" t="s">
        <v>845</v>
      </c>
      <c r="I1207" s="141" t="s">
        <v>846</v>
      </c>
    </row>
    <row r="1208" spans="1:12">
      <c r="A1208" s="1158"/>
      <c r="B1208" s="1158"/>
      <c r="C1208" s="1159"/>
      <c r="D1208" s="1159"/>
      <c r="E1208" s="1158"/>
      <c r="F1208" s="1158"/>
      <c r="G1208" s="1158"/>
      <c r="H1208" s="140" t="s">
        <v>847</v>
      </c>
      <c r="I1208" s="142" t="s">
        <v>848</v>
      </c>
    </row>
    <row r="1209" spans="1:12">
      <c r="A1209" s="1158"/>
      <c r="B1209" s="1158"/>
      <c r="C1209" s="1159"/>
      <c r="D1209" s="1159"/>
      <c r="E1209" s="1158"/>
      <c r="F1209" s="1158"/>
      <c r="G1209" s="1158"/>
      <c r="H1209" s="140" t="s">
        <v>849</v>
      </c>
      <c r="I1209" s="143" t="s">
        <v>850</v>
      </c>
    </row>
    <row r="1210" spans="1:12">
      <c r="A1210" s="1158"/>
      <c r="B1210" s="1158" t="s">
        <v>5118</v>
      </c>
      <c r="C1210" s="1159" t="s">
        <v>5117</v>
      </c>
      <c r="D1210" s="1159" t="s">
        <v>5119</v>
      </c>
      <c r="E1210" s="1158" t="s">
        <v>1154</v>
      </c>
      <c r="F1210" s="1158" t="s">
        <v>875</v>
      </c>
      <c r="G1210" s="1158">
        <v>100</v>
      </c>
      <c r="H1210" s="140" t="s">
        <v>845</v>
      </c>
      <c r="I1210" s="141" t="s">
        <v>846</v>
      </c>
    </row>
    <row r="1211" spans="1:12">
      <c r="A1211" s="1158"/>
      <c r="B1211" s="1158"/>
      <c r="C1211" s="1159"/>
      <c r="D1211" s="1159"/>
      <c r="E1211" s="1158"/>
      <c r="F1211" s="1158"/>
      <c r="G1211" s="1158"/>
      <c r="H1211" s="140" t="s">
        <v>847</v>
      </c>
      <c r="I1211" s="142" t="s">
        <v>848</v>
      </c>
    </row>
    <row r="1212" spans="1:12">
      <c r="A1212" s="1158"/>
      <c r="B1212" s="1158"/>
      <c r="C1212" s="1159"/>
      <c r="D1212" s="1159"/>
      <c r="E1212" s="1158"/>
      <c r="F1212" s="1158"/>
      <c r="G1212" s="1158"/>
      <c r="H1212" s="140" t="s">
        <v>849</v>
      </c>
      <c r="I1212" s="143" t="s">
        <v>850</v>
      </c>
    </row>
    <row r="1215" spans="1:12" s="146" customFormat="1">
      <c r="A1215" s="1170" t="s">
        <v>1190</v>
      </c>
      <c r="B1215" s="1170"/>
      <c r="C1215" s="1171" t="s">
        <v>1191</v>
      </c>
      <c r="D1215" s="1171"/>
      <c r="E1215" s="1171" t="s">
        <v>1192</v>
      </c>
      <c r="F1215" s="1171"/>
      <c r="G1215" s="1171" t="s">
        <v>1193</v>
      </c>
      <c r="H1215" s="1171"/>
      <c r="I1215" s="1171"/>
      <c r="K1215" s="145"/>
      <c r="L1215" s="145"/>
    </row>
    <row r="1216" spans="1:12" s="146" customFormat="1">
      <c r="A1216" s="1169" t="s">
        <v>1194</v>
      </c>
      <c r="B1216" s="1169"/>
      <c r="C1216" s="1169" t="s">
        <v>1195</v>
      </c>
      <c r="D1216" s="1169"/>
      <c r="E1216" s="1169" t="s">
        <v>1195</v>
      </c>
      <c r="F1216" s="1169"/>
      <c r="G1216" s="1169" t="s">
        <v>1194</v>
      </c>
      <c r="H1216" s="1169"/>
      <c r="I1216" s="1169"/>
      <c r="K1216" s="145"/>
      <c r="L1216" s="145"/>
    </row>
    <row r="1217" spans="1:12" s="146" customFormat="1">
      <c r="A1217" s="1169" t="s">
        <v>1196</v>
      </c>
      <c r="B1217" s="1169"/>
      <c r="C1217" s="1169" t="s">
        <v>1197</v>
      </c>
      <c r="D1217" s="1169"/>
      <c r="E1217" s="1169" t="s">
        <v>1198</v>
      </c>
      <c r="F1217" s="1169"/>
      <c r="G1217" s="1169" t="s">
        <v>1199</v>
      </c>
      <c r="H1217" s="1169"/>
      <c r="I1217" s="1169"/>
      <c r="K1217" s="145"/>
      <c r="L1217" s="145"/>
    </row>
    <row r="1218" spans="1:12" s="146" customFormat="1">
      <c r="A1218" s="1169" t="s">
        <v>1200</v>
      </c>
      <c r="B1218" s="1169"/>
      <c r="C1218" s="1169" t="s">
        <v>1201</v>
      </c>
      <c r="D1218" s="1169"/>
      <c r="E1218" s="1169" t="s">
        <v>1202</v>
      </c>
      <c r="F1218" s="1169"/>
      <c r="G1218" s="1169" t="s">
        <v>1203</v>
      </c>
      <c r="H1218" s="1169"/>
      <c r="I1218" s="1169"/>
      <c r="K1218" s="145"/>
      <c r="L1218" s="145"/>
    </row>
    <row r="1231" spans="1:12" ht="21">
      <c r="A1231" s="1172" t="s">
        <v>826</v>
      </c>
      <c r="B1231" s="1172"/>
      <c r="C1231" s="1172"/>
      <c r="D1231" s="1172"/>
      <c r="E1231" s="1172"/>
      <c r="F1231" s="1172"/>
      <c r="G1231" s="1172"/>
      <c r="H1231" s="1172"/>
      <c r="I1231" s="1172"/>
    </row>
    <row r="1232" spans="1:12" ht="21">
      <c r="A1232" s="1172" t="s">
        <v>823</v>
      </c>
      <c r="B1232" s="1172"/>
      <c r="C1232" s="1172"/>
      <c r="D1232" s="1172"/>
      <c r="E1232" s="1172"/>
      <c r="F1232" s="1172"/>
      <c r="G1232" s="1172"/>
      <c r="H1232" s="1172"/>
      <c r="I1232" s="1172"/>
    </row>
    <row r="1234" spans="1:9">
      <c r="A1234" s="1173" t="s">
        <v>827</v>
      </c>
      <c r="B1234" s="1173"/>
      <c r="C1234" s="1173"/>
      <c r="D1234" s="1173"/>
      <c r="E1234" s="1173"/>
      <c r="F1234" s="1173"/>
      <c r="G1234" s="1173"/>
      <c r="H1234" s="1173"/>
      <c r="I1234" s="1173"/>
    </row>
    <row r="1235" spans="1:9">
      <c r="A1235" s="1174" t="s">
        <v>828</v>
      </c>
      <c r="B1235" s="1174"/>
      <c r="C1235" s="1174"/>
      <c r="D1235" s="1174"/>
      <c r="E1235" s="1174"/>
      <c r="F1235" s="1174"/>
      <c r="G1235" s="1174"/>
      <c r="H1235" s="1174"/>
      <c r="I1235" s="1174"/>
    </row>
    <row r="1236" spans="1:9">
      <c r="A1236" s="1174" t="s">
        <v>1130</v>
      </c>
      <c r="B1236" s="1174"/>
      <c r="C1236" s="1174"/>
      <c r="D1236" s="1174"/>
      <c r="E1236" s="1174"/>
      <c r="F1236" s="1174"/>
      <c r="G1236" s="1174"/>
      <c r="H1236" s="1174"/>
      <c r="I1236" s="1174"/>
    </row>
    <row r="1238" spans="1:9" ht="26.4">
      <c r="A1238" s="138" t="s">
        <v>830</v>
      </c>
      <c r="B1238" s="138" t="s">
        <v>831</v>
      </c>
      <c r="C1238" s="138" t="s">
        <v>832</v>
      </c>
      <c r="D1238" s="138" t="s">
        <v>833</v>
      </c>
      <c r="E1238" s="138" t="s">
        <v>834</v>
      </c>
      <c r="F1238" s="139" t="s">
        <v>835</v>
      </c>
      <c r="G1238" s="138" t="s">
        <v>836</v>
      </c>
      <c r="H1238" s="139" t="s">
        <v>837</v>
      </c>
      <c r="I1238" s="139" t="s">
        <v>838</v>
      </c>
    </row>
    <row r="1239" spans="1:9" ht="15" customHeight="1">
      <c r="A1239" s="1160" t="s">
        <v>1155</v>
      </c>
      <c r="B1239" s="1158" t="s">
        <v>1156</v>
      </c>
      <c r="C1239" s="1159" t="s">
        <v>1157</v>
      </c>
      <c r="D1239" s="1159" t="s">
        <v>1158</v>
      </c>
      <c r="E1239" s="1158" t="s">
        <v>1159</v>
      </c>
      <c r="F1239" s="1158" t="s">
        <v>844</v>
      </c>
      <c r="G1239" s="1158">
        <v>100</v>
      </c>
      <c r="H1239" s="140" t="s">
        <v>845</v>
      </c>
      <c r="I1239" s="141" t="s">
        <v>846</v>
      </c>
    </row>
    <row r="1240" spans="1:9">
      <c r="A1240" s="1161"/>
      <c r="B1240" s="1158"/>
      <c r="C1240" s="1159"/>
      <c r="D1240" s="1159"/>
      <c r="E1240" s="1158"/>
      <c r="F1240" s="1158"/>
      <c r="G1240" s="1158"/>
      <c r="H1240" s="140" t="s">
        <v>847</v>
      </c>
      <c r="I1240" s="142" t="s">
        <v>848</v>
      </c>
    </row>
    <row r="1241" spans="1:9">
      <c r="A1241" s="1161"/>
      <c r="B1241" s="1158"/>
      <c r="C1241" s="1159"/>
      <c r="D1241" s="1159"/>
      <c r="E1241" s="1158"/>
      <c r="F1241" s="1158"/>
      <c r="G1241" s="1158"/>
      <c r="H1241" s="140" t="s">
        <v>849</v>
      </c>
      <c r="I1241" s="143" t="s">
        <v>850</v>
      </c>
    </row>
    <row r="1242" spans="1:9">
      <c r="A1242" s="1161"/>
      <c r="B1242" s="1158" t="s">
        <v>1160</v>
      </c>
      <c r="C1242" s="1159" t="s">
        <v>5124</v>
      </c>
      <c r="D1242" s="1159" t="s">
        <v>1161</v>
      </c>
      <c r="E1242" s="1158" t="s">
        <v>1162</v>
      </c>
      <c r="F1242" s="1158" t="s">
        <v>844</v>
      </c>
      <c r="G1242" s="1158">
        <v>100</v>
      </c>
      <c r="H1242" s="140" t="s">
        <v>845</v>
      </c>
      <c r="I1242" s="141" t="s">
        <v>846</v>
      </c>
    </row>
    <row r="1243" spans="1:9">
      <c r="A1243" s="1161"/>
      <c r="B1243" s="1158"/>
      <c r="C1243" s="1159"/>
      <c r="D1243" s="1159"/>
      <c r="E1243" s="1158"/>
      <c r="F1243" s="1158"/>
      <c r="G1243" s="1158"/>
      <c r="H1243" s="140" t="s">
        <v>847</v>
      </c>
      <c r="I1243" s="142" t="s">
        <v>848</v>
      </c>
    </row>
    <row r="1244" spans="1:9">
      <c r="A1244" s="1161"/>
      <c r="B1244" s="1158"/>
      <c r="C1244" s="1159"/>
      <c r="D1244" s="1159"/>
      <c r="E1244" s="1158"/>
      <c r="F1244" s="1158"/>
      <c r="G1244" s="1158"/>
      <c r="H1244" s="140" t="s">
        <v>849</v>
      </c>
      <c r="I1244" s="143" t="s">
        <v>850</v>
      </c>
    </row>
    <row r="1245" spans="1:9">
      <c r="A1245" s="1161"/>
      <c r="B1245" s="1158" t="s">
        <v>5120</v>
      </c>
      <c r="C1245" s="1159" t="s">
        <v>5123</v>
      </c>
      <c r="D1245" s="1159" t="s">
        <v>5121</v>
      </c>
      <c r="E1245" s="1158" t="s">
        <v>5122</v>
      </c>
      <c r="F1245" s="1158" t="s">
        <v>875</v>
      </c>
      <c r="G1245" s="1158">
        <v>100</v>
      </c>
      <c r="H1245" s="140" t="s">
        <v>845</v>
      </c>
      <c r="I1245" s="141" t="s">
        <v>846</v>
      </c>
    </row>
    <row r="1246" spans="1:9">
      <c r="A1246" s="1161"/>
      <c r="B1246" s="1158"/>
      <c r="C1246" s="1159"/>
      <c r="D1246" s="1159"/>
      <c r="E1246" s="1158"/>
      <c r="F1246" s="1158"/>
      <c r="G1246" s="1158"/>
      <c r="H1246" s="140" t="s">
        <v>847</v>
      </c>
      <c r="I1246" s="142" t="s">
        <v>848</v>
      </c>
    </row>
    <row r="1247" spans="1:9">
      <c r="A1247" s="1161"/>
      <c r="B1247" s="1158"/>
      <c r="C1247" s="1159"/>
      <c r="D1247" s="1159"/>
      <c r="E1247" s="1158"/>
      <c r="F1247" s="1158"/>
      <c r="G1247" s="1158"/>
      <c r="H1247" s="140" t="s">
        <v>849</v>
      </c>
      <c r="I1247" s="143" t="s">
        <v>850</v>
      </c>
    </row>
    <row r="1248" spans="1:9" ht="15" customHeight="1">
      <c r="A1248" s="1161"/>
      <c r="B1248" s="1158" t="s">
        <v>5125</v>
      </c>
      <c r="C1248" s="1159" t="s">
        <v>5124</v>
      </c>
      <c r="D1248" s="1159" t="s">
        <v>5126</v>
      </c>
      <c r="E1248" s="1158" t="s">
        <v>5098</v>
      </c>
      <c r="F1248" s="1158" t="s">
        <v>875</v>
      </c>
      <c r="G1248" s="1158">
        <v>100</v>
      </c>
      <c r="H1248" s="140" t="s">
        <v>845</v>
      </c>
      <c r="I1248" s="141" t="s">
        <v>846</v>
      </c>
    </row>
    <row r="1249" spans="1:12">
      <c r="A1249" s="1161"/>
      <c r="B1249" s="1158"/>
      <c r="C1249" s="1159"/>
      <c r="D1249" s="1159"/>
      <c r="E1249" s="1158"/>
      <c r="F1249" s="1158"/>
      <c r="G1249" s="1158"/>
      <c r="H1249" s="140" t="s">
        <v>847</v>
      </c>
      <c r="I1249" s="142" t="s">
        <v>848</v>
      </c>
    </row>
    <row r="1250" spans="1:12">
      <c r="A1250" s="1161"/>
      <c r="B1250" s="1158"/>
      <c r="C1250" s="1159"/>
      <c r="D1250" s="1159"/>
      <c r="E1250" s="1158"/>
      <c r="F1250" s="1158"/>
      <c r="G1250" s="1158"/>
      <c r="H1250" s="140" t="s">
        <v>849</v>
      </c>
      <c r="I1250" s="143" t="s">
        <v>850</v>
      </c>
    </row>
    <row r="1256" spans="1:12" s="146" customFormat="1">
      <c r="A1256" s="1170" t="s">
        <v>1190</v>
      </c>
      <c r="B1256" s="1170"/>
      <c r="C1256" s="1171" t="s">
        <v>1191</v>
      </c>
      <c r="D1256" s="1171"/>
      <c r="E1256" s="1171" t="s">
        <v>1192</v>
      </c>
      <c r="F1256" s="1171"/>
      <c r="G1256" s="1171" t="s">
        <v>1193</v>
      </c>
      <c r="H1256" s="1171"/>
      <c r="I1256" s="1171"/>
      <c r="K1256" s="145"/>
      <c r="L1256" s="145"/>
    </row>
    <row r="1257" spans="1:12" s="146" customFormat="1">
      <c r="A1257" s="1169" t="s">
        <v>1194</v>
      </c>
      <c r="B1257" s="1169"/>
      <c r="C1257" s="1169" t="s">
        <v>1195</v>
      </c>
      <c r="D1257" s="1169"/>
      <c r="E1257" s="1169" t="s">
        <v>1195</v>
      </c>
      <c r="F1257" s="1169"/>
      <c r="G1257" s="1169" t="s">
        <v>1194</v>
      </c>
      <c r="H1257" s="1169"/>
      <c r="I1257" s="1169"/>
      <c r="K1257" s="145"/>
      <c r="L1257" s="145"/>
    </row>
    <row r="1258" spans="1:12" s="146" customFormat="1">
      <c r="A1258" s="1169" t="s">
        <v>1196</v>
      </c>
      <c r="B1258" s="1169"/>
      <c r="C1258" s="1169" t="s">
        <v>1197</v>
      </c>
      <c r="D1258" s="1169"/>
      <c r="E1258" s="1169" t="s">
        <v>1198</v>
      </c>
      <c r="F1258" s="1169"/>
      <c r="G1258" s="1169" t="s">
        <v>1199</v>
      </c>
      <c r="H1258" s="1169"/>
      <c r="I1258" s="1169"/>
      <c r="K1258" s="145"/>
      <c r="L1258" s="145"/>
    </row>
    <row r="1259" spans="1:12" s="146" customFormat="1">
      <c r="A1259" s="1169" t="s">
        <v>1200</v>
      </c>
      <c r="B1259" s="1169"/>
      <c r="C1259" s="1169" t="s">
        <v>1201</v>
      </c>
      <c r="D1259" s="1169"/>
      <c r="E1259" s="1169" t="s">
        <v>1202</v>
      </c>
      <c r="F1259" s="1169"/>
      <c r="G1259" s="1169" t="s">
        <v>1203</v>
      </c>
      <c r="H1259" s="1169"/>
      <c r="I1259" s="1169"/>
      <c r="K1259" s="145"/>
      <c r="L1259" s="145"/>
    </row>
    <row r="1281" spans="1:9" ht="21">
      <c r="A1281" s="1172" t="s">
        <v>826</v>
      </c>
      <c r="B1281" s="1172"/>
      <c r="C1281" s="1172"/>
      <c r="D1281" s="1172"/>
      <c r="E1281" s="1172"/>
      <c r="F1281" s="1172"/>
      <c r="G1281" s="1172"/>
      <c r="H1281" s="1172"/>
      <c r="I1281" s="1172"/>
    </row>
    <row r="1282" spans="1:9" ht="21">
      <c r="A1282" s="1172" t="s">
        <v>823</v>
      </c>
      <c r="B1282" s="1172"/>
      <c r="C1282" s="1172"/>
      <c r="D1282" s="1172"/>
      <c r="E1282" s="1172"/>
      <c r="F1282" s="1172"/>
      <c r="G1282" s="1172"/>
      <c r="H1282" s="1172"/>
      <c r="I1282" s="1172"/>
    </row>
    <row r="1284" spans="1:9">
      <c r="A1284" s="1173" t="s">
        <v>827</v>
      </c>
      <c r="B1284" s="1173"/>
      <c r="C1284" s="1173"/>
      <c r="D1284" s="1173"/>
      <c r="E1284" s="1173"/>
      <c r="F1284" s="1173"/>
      <c r="G1284" s="1173"/>
      <c r="H1284" s="1173"/>
      <c r="I1284" s="1173"/>
    </row>
    <row r="1285" spans="1:9">
      <c r="A1285" s="1174" t="s">
        <v>982</v>
      </c>
      <c r="B1285" s="1174"/>
      <c r="C1285" s="1174"/>
      <c r="D1285" s="1174"/>
      <c r="E1285" s="1174"/>
      <c r="F1285" s="1174"/>
      <c r="G1285" s="1174"/>
      <c r="H1285" s="1174"/>
      <c r="I1285" s="1174"/>
    </row>
    <row r="1286" spans="1:9">
      <c r="A1286" s="1174" t="s">
        <v>1130</v>
      </c>
      <c r="B1286" s="1174"/>
      <c r="C1286" s="1174"/>
      <c r="D1286" s="1174"/>
      <c r="E1286" s="1174"/>
      <c r="F1286" s="1174"/>
      <c r="G1286" s="1174"/>
      <c r="H1286" s="1174"/>
      <c r="I1286" s="1174"/>
    </row>
    <row r="1288" spans="1:9" ht="26.4">
      <c r="A1288" s="138" t="s">
        <v>830</v>
      </c>
      <c r="B1288" s="138" t="s">
        <v>831</v>
      </c>
      <c r="C1288" s="138" t="s">
        <v>832</v>
      </c>
      <c r="D1288" s="138" t="s">
        <v>833</v>
      </c>
      <c r="E1288" s="138" t="s">
        <v>834</v>
      </c>
      <c r="F1288" s="139" t="s">
        <v>835</v>
      </c>
      <c r="G1288" s="138" t="s">
        <v>836</v>
      </c>
      <c r="H1288" s="139" t="s">
        <v>837</v>
      </c>
      <c r="I1288" s="139" t="s">
        <v>838</v>
      </c>
    </row>
    <row r="1289" spans="1:9" ht="15" customHeight="1">
      <c r="A1289" s="1158" t="s">
        <v>1163</v>
      </c>
      <c r="B1289" s="1158" t="s">
        <v>1164</v>
      </c>
      <c r="C1289" s="1159" t="s">
        <v>1165</v>
      </c>
      <c r="D1289" s="1159" t="s">
        <v>1166</v>
      </c>
      <c r="E1289" s="1158" t="s">
        <v>1142</v>
      </c>
      <c r="F1289" s="1158" t="s">
        <v>844</v>
      </c>
      <c r="G1289" s="1158">
        <v>100</v>
      </c>
      <c r="H1289" s="140" t="s">
        <v>845</v>
      </c>
      <c r="I1289" s="141" t="s">
        <v>846</v>
      </c>
    </row>
    <row r="1290" spans="1:9">
      <c r="A1290" s="1158"/>
      <c r="B1290" s="1158"/>
      <c r="C1290" s="1159"/>
      <c r="D1290" s="1159"/>
      <c r="E1290" s="1158"/>
      <c r="F1290" s="1158"/>
      <c r="G1290" s="1158"/>
      <c r="H1290" s="140" t="s">
        <v>847</v>
      </c>
      <c r="I1290" s="142" t="s">
        <v>848</v>
      </c>
    </row>
    <row r="1291" spans="1:9">
      <c r="A1291" s="1158"/>
      <c r="B1291" s="1158"/>
      <c r="C1291" s="1159"/>
      <c r="D1291" s="1159"/>
      <c r="E1291" s="1158"/>
      <c r="F1291" s="1158"/>
      <c r="G1291" s="1158"/>
      <c r="H1291" s="140" t="s">
        <v>849</v>
      </c>
      <c r="I1291" s="143" t="s">
        <v>850</v>
      </c>
    </row>
    <row r="1292" spans="1:9">
      <c r="A1292" s="1158"/>
      <c r="B1292" s="1158" t="s">
        <v>1167</v>
      </c>
      <c r="C1292" s="1159" t="s">
        <v>1168</v>
      </c>
      <c r="D1292" s="1159" t="s">
        <v>1169</v>
      </c>
      <c r="E1292" s="1158" t="s">
        <v>1170</v>
      </c>
      <c r="F1292" s="1158" t="s">
        <v>844</v>
      </c>
      <c r="G1292" s="1158">
        <v>100</v>
      </c>
      <c r="H1292" s="140" t="s">
        <v>845</v>
      </c>
      <c r="I1292" s="141" t="s">
        <v>846</v>
      </c>
    </row>
    <row r="1293" spans="1:9">
      <c r="A1293" s="1158"/>
      <c r="B1293" s="1158"/>
      <c r="C1293" s="1159"/>
      <c r="D1293" s="1159"/>
      <c r="E1293" s="1158"/>
      <c r="F1293" s="1158"/>
      <c r="G1293" s="1158"/>
      <c r="H1293" s="140" t="s">
        <v>847</v>
      </c>
      <c r="I1293" s="142" t="s">
        <v>848</v>
      </c>
    </row>
    <row r="1294" spans="1:9">
      <c r="A1294" s="1158"/>
      <c r="B1294" s="1158"/>
      <c r="C1294" s="1159"/>
      <c r="D1294" s="1159"/>
      <c r="E1294" s="1158"/>
      <c r="F1294" s="1158"/>
      <c r="G1294" s="1158"/>
      <c r="H1294" s="140" t="s">
        <v>849</v>
      </c>
      <c r="I1294" s="143" t="s">
        <v>850</v>
      </c>
    </row>
    <row r="1295" spans="1:9">
      <c r="A1295" s="1158"/>
      <c r="B1295" s="1158" t="s">
        <v>1171</v>
      </c>
      <c r="C1295" s="1159" t="s">
        <v>1172</v>
      </c>
      <c r="D1295" s="1159" t="s">
        <v>1173</v>
      </c>
      <c r="E1295" s="1158" t="s">
        <v>1174</v>
      </c>
      <c r="F1295" s="1158" t="s">
        <v>844</v>
      </c>
      <c r="G1295" s="1158">
        <v>100</v>
      </c>
      <c r="H1295" s="140" t="s">
        <v>845</v>
      </c>
      <c r="I1295" s="141" t="s">
        <v>846</v>
      </c>
    </row>
    <row r="1296" spans="1:9">
      <c r="A1296" s="1158"/>
      <c r="B1296" s="1158"/>
      <c r="C1296" s="1159"/>
      <c r="D1296" s="1159"/>
      <c r="E1296" s="1158"/>
      <c r="F1296" s="1158"/>
      <c r="G1296" s="1158"/>
      <c r="H1296" s="140" t="s">
        <v>847</v>
      </c>
      <c r="I1296" s="142" t="s">
        <v>848</v>
      </c>
    </row>
    <row r="1297" spans="1:12">
      <c r="A1297" s="1158"/>
      <c r="B1297" s="1158"/>
      <c r="C1297" s="1159"/>
      <c r="D1297" s="1159"/>
      <c r="E1297" s="1158"/>
      <c r="F1297" s="1158"/>
      <c r="G1297" s="1158"/>
      <c r="H1297" s="140" t="s">
        <v>849</v>
      </c>
      <c r="I1297" s="143" t="s">
        <v>850</v>
      </c>
    </row>
    <row r="1298" spans="1:12">
      <c r="A1298" s="1158"/>
      <c r="B1298" s="1158" t="s">
        <v>1175</v>
      </c>
      <c r="C1298" s="1159" t="s">
        <v>1176</v>
      </c>
      <c r="D1298" s="1159" t="s">
        <v>1177</v>
      </c>
      <c r="E1298" s="1158" t="s">
        <v>1178</v>
      </c>
      <c r="F1298" s="1158" t="s">
        <v>844</v>
      </c>
      <c r="G1298" s="1158">
        <v>100</v>
      </c>
      <c r="H1298" s="140" t="s">
        <v>845</v>
      </c>
      <c r="I1298" s="141" t="s">
        <v>846</v>
      </c>
    </row>
    <row r="1299" spans="1:12">
      <c r="A1299" s="1158"/>
      <c r="B1299" s="1158"/>
      <c r="C1299" s="1159"/>
      <c r="D1299" s="1159"/>
      <c r="E1299" s="1158"/>
      <c r="F1299" s="1158"/>
      <c r="G1299" s="1158"/>
      <c r="H1299" s="140" t="s">
        <v>847</v>
      </c>
      <c r="I1299" s="142" t="s">
        <v>848</v>
      </c>
    </row>
    <row r="1300" spans="1:12">
      <c r="A1300" s="1158"/>
      <c r="B1300" s="1158"/>
      <c r="C1300" s="1159"/>
      <c r="D1300" s="1159"/>
      <c r="E1300" s="1158"/>
      <c r="F1300" s="1158"/>
      <c r="G1300" s="1158"/>
      <c r="H1300" s="140" t="s">
        <v>849</v>
      </c>
      <c r="I1300" s="143" t="s">
        <v>850</v>
      </c>
    </row>
    <row r="1301" spans="1:12">
      <c r="A1301" s="1158"/>
      <c r="B1301" s="1158" t="s">
        <v>1147</v>
      </c>
      <c r="C1301" s="1159" t="s">
        <v>1148</v>
      </c>
      <c r="D1301" s="1159" t="s">
        <v>1149</v>
      </c>
      <c r="E1301" s="1158" t="s">
        <v>1179</v>
      </c>
      <c r="F1301" s="1158" t="s">
        <v>844</v>
      </c>
      <c r="G1301" s="1158">
        <v>100</v>
      </c>
      <c r="H1301" s="140" t="s">
        <v>845</v>
      </c>
      <c r="I1301" s="141" t="s">
        <v>846</v>
      </c>
    </row>
    <row r="1302" spans="1:12">
      <c r="A1302" s="1158"/>
      <c r="B1302" s="1158"/>
      <c r="C1302" s="1159"/>
      <c r="D1302" s="1159"/>
      <c r="E1302" s="1158"/>
      <c r="F1302" s="1158"/>
      <c r="G1302" s="1158"/>
      <c r="H1302" s="140" t="s">
        <v>847</v>
      </c>
      <c r="I1302" s="142" t="s">
        <v>848</v>
      </c>
    </row>
    <row r="1303" spans="1:12">
      <c r="A1303" s="1158"/>
      <c r="B1303" s="1158"/>
      <c r="C1303" s="1159"/>
      <c r="D1303" s="1159"/>
      <c r="E1303" s="1158"/>
      <c r="F1303" s="1158"/>
      <c r="G1303" s="1158"/>
      <c r="H1303" s="140" t="s">
        <v>849</v>
      </c>
      <c r="I1303" s="143" t="s">
        <v>850</v>
      </c>
    </row>
    <row r="1304" spans="1:12">
      <c r="A1304" s="1158"/>
      <c r="B1304" s="1158" t="s">
        <v>5127</v>
      </c>
      <c r="C1304" s="1159" t="s">
        <v>5128</v>
      </c>
      <c r="D1304" s="1159" t="s">
        <v>5129</v>
      </c>
      <c r="E1304" s="1158" t="s">
        <v>5130</v>
      </c>
      <c r="F1304" s="1158" t="s">
        <v>844</v>
      </c>
      <c r="G1304" s="1158">
        <v>100</v>
      </c>
      <c r="H1304" s="140" t="s">
        <v>845</v>
      </c>
      <c r="I1304" s="141" t="s">
        <v>846</v>
      </c>
    </row>
    <row r="1305" spans="1:12">
      <c r="A1305" s="1158"/>
      <c r="B1305" s="1158"/>
      <c r="C1305" s="1159"/>
      <c r="D1305" s="1159"/>
      <c r="E1305" s="1158"/>
      <c r="F1305" s="1158"/>
      <c r="G1305" s="1158"/>
      <c r="H1305" s="140" t="s">
        <v>847</v>
      </c>
      <c r="I1305" s="142" t="s">
        <v>848</v>
      </c>
    </row>
    <row r="1306" spans="1:12">
      <c r="A1306" s="1158"/>
      <c r="B1306" s="1158"/>
      <c r="C1306" s="1159"/>
      <c r="D1306" s="1159"/>
      <c r="E1306" s="1158"/>
      <c r="F1306" s="1158"/>
      <c r="G1306" s="1158"/>
      <c r="H1306" s="140" t="s">
        <v>849</v>
      </c>
      <c r="I1306" s="143" t="s">
        <v>850</v>
      </c>
    </row>
    <row r="1310" spans="1:12" s="146" customFormat="1">
      <c r="A1310" s="1170" t="s">
        <v>1190</v>
      </c>
      <c r="B1310" s="1170"/>
      <c r="C1310" s="1171" t="s">
        <v>1191</v>
      </c>
      <c r="D1310" s="1171"/>
      <c r="E1310" s="1171" t="s">
        <v>1192</v>
      </c>
      <c r="F1310" s="1171"/>
      <c r="G1310" s="1171" t="s">
        <v>1193</v>
      </c>
      <c r="H1310" s="1171"/>
      <c r="I1310" s="1171"/>
      <c r="K1310" s="145"/>
      <c r="L1310" s="145"/>
    </row>
    <row r="1311" spans="1:12" s="146" customFormat="1">
      <c r="A1311" s="1169" t="s">
        <v>1194</v>
      </c>
      <c r="B1311" s="1169"/>
      <c r="C1311" s="1169" t="s">
        <v>1195</v>
      </c>
      <c r="D1311" s="1169"/>
      <c r="E1311" s="1169" t="s">
        <v>1195</v>
      </c>
      <c r="F1311" s="1169"/>
      <c r="G1311" s="1169" t="s">
        <v>1194</v>
      </c>
      <c r="H1311" s="1169"/>
      <c r="I1311" s="1169"/>
      <c r="K1311" s="145"/>
      <c r="L1311" s="145"/>
    </row>
    <row r="1312" spans="1:12" s="146" customFormat="1">
      <c r="A1312" s="1169" t="s">
        <v>1196</v>
      </c>
      <c r="B1312" s="1169"/>
      <c r="C1312" s="1169" t="s">
        <v>1197</v>
      </c>
      <c r="D1312" s="1169"/>
      <c r="E1312" s="1169" t="s">
        <v>1198</v>
      </c>
      <c r="F1312" s="1169"/>
      <c r="G1312" s="1169" t="s">
        <v>1199</v>
      </c>
      <c r="H1312" s="1169"/>
      <c r="I1312" s="1169"/>
      <c r="K1312" s="145"/>
      <c r="L1312" s="145"/>
    </row>
    <row r="1313" spans="1:12" s="146" customFormat="1">
      <c r="A1313" s="1169" t="s">
        <v>1200</v>
      </c>
      <c r="B1313" s="1169"/>
      <c r="C1313" s="1169" t="s">
        <v>1201</v>
      </c>
      <c r="D1313" s="1169"/>
      <c r="E1313" s="1169" t="s">
        <v>1202</v>
      </c>
      <c r="F1313" s="1169"/>
      <c r="G1313" s="1169" t="s">
        <v>1203</v>
      </c>
      <c r="H1313" s="1169"/>
      <c r="I1313" s="1169"/>
      <c r="K1313" s="145"/>
      <c r="L1313" s="145"/>
    </row>
    <row r="1331" spans="1:9" ht="21">
      <c r="A1331" s="1172" t="s">
        <v>826</v>
      </c>
      <c r="B1331" s="1172"/>
      <c r="C1331" s="1172"/>
      <c r="D1331" s="1172"/>
      <c r="E1331" s="1172"/>
      <c r="F1331" s="1172"/>
      <c r="G1331" s="1172"/>
      <c r="H1331" s="1172"/>
      <c r="I1331" s="1172"/>
    </row>
    <row r="1332" spans="1:9" ht="21">
      <c r="A1332" s="1172" t="s">
        <v>823</v>
      </c>
      <c r="B1332" s="1172"/>
      <c r="C1332" s="1172"/>
      <c r="D1332" s="1172"/>
      <c r="E1332" s="1172"/>
      <c r="F1332" s="1172"/>
      <c r="G1332" s="1172"/>
      <c r="H1332" s="1172"/>
      <c r="I1332" s="1172"/>
    </row>
    <row r="1334" spans="1:9">
      <c r="A1334" s="1173" t="s">
        <v>827</v>
      </c>
      <c r="B1334" s="1173"/>
      <c r="C1334" s="1173"/>
      <c r="D1334" s="1173"/>
      <c r="E1334" s="1173"/>
      <c r="F1334" s="1173"/>
      <c r="G1334" s="1173"/>
      <c r="H1334" s="1173"/>
      <c r="I1334" s="1173"/>
    </row>
    <row r="1335" spans="1:9">
      <c r="A1335" s="1174" t="s">
        <v>828</v>
      </c>
      <c r="B1335" s="1174"/>
      <c r="C1335" s="1174"/>
      <c r="D1335" s="1174"/>
      <c r="E1335" s="1174"/>
      <c r="F1335" s="1174"/>
      <c r="G1335" s="1174"/>
      <c r="H1335" s="1174"/>
      <c r="I1335" s="1174"/>
    </row>
    <row r="1336" spans="1:9">
      <c r="A1336" s="1174" t="s">
        <v>1130</v>
      </c>
      <c r="B1336" s="1174"/>
      <c r="C1336" s="1174"/>
      <c r="D1336" s="1174"/>
      <c r="E1336" s="1174"/>
      <c r="F1336" s="1174"/>
      <c r="G1336" s="1174"/>
      <c r="H1336" s="1174"/>
      <c r="I1336" s="1174"/>
    </row>
    <row r="1338" spans="1:9" ht="26.4">
      <c r="A1338" s="138" t="s">
        <v>830</v>
      </c>
      <c r="B1338" s="138" t="s">
        <v>831</v>
      </c>
      <c r="C1338" s="138" t="s">
        <v>832</v>
      </c>
      <c r="D1338" s="138" t="s">
        <v>833</v>
      </c>
      <c r="E1338" s="138" t="s">
        <v>834</v>
      </c>
      <c r="F1338" s="139" t="s">
        <v>835</v>
      </c>
      <c r="G1338" s="138" t="s">
        <v>836</v>
      </c>
      <c r="H1338" s="139" t="s">
        <v>837</v>
      </c>
      <c r="I1338" s="139" t="s">
        <v>838</v>
      </c>
    </row>
    <row r="1339" spans="1:9">
      <c r="A1339" s="1158" t="s">
        <v>1189</v>
      </c>
      <c r="B1339" s="1158" t="s">
        <v>1180</v>
      </c>
      <c r="C1339" s="1159" t="s">
        <v>1181</v>
      </c>
      <c r="D1339" s="1159" t="s">
        <v>1182</v>
      </c>
      <c r="E1339" s="1158" t="s">
        <v>1183</v>
      </c>
      <c r="F1339" s="1158" t="s">
        <v>844</v>
      </c>
      <c r="G1339" s="1158">
        <v>100</v>
      </c>
      <c r="H1339" s="140" t="s">
        <v>845</v>
      </c>
      <c r="I1339" s="141" t="s">
        <v>846</v>
      </c>
    </row>
    <row r="1340" spans="1:9">
      <c r="A1340" s="1158"/>
      <c r="B1340" s="1158"/>
      <c r="C1340" s="1159"/>
      <c r="D1340" s="1159"/>
      <c r="E1340" s="1158"/>
      <c r="F1340" s="1158"/>
      <c r="G1340" s="1158"/>
      <c r="H1340" s="140" t="s">
        <v>847</v>
      </c>
      <c r="I1340" s="142" t="s">
        <v>848</v>
      </c>
    </row>
    <row r="1341" spans="1:9">
      <c r="A1341" s="1158"/>
      <c r="B1341" s="1158"/>
      <c r="C1341" s="1159"/>
      <c r="D1341" s="1159"/>
      <c r="E1341" s="1158"/>
      <c r="F1341" s="1158"/>
      <c r="G1341" s="1158"/>
      <c r="H1341" s="140" t="s">
        <v>849</v>
      </c>
      <c r="I1341" s="143" t="s">
        <v>850</v>
      </c>
    </row>
    <row r="1342" spans="1:9">
      <c r="A1342" s="1158"/>
      <c r="B1342" s="1158" t="s">
        <v>1184</v>
      </c>
      <c r="C1342" s="1159" t="s">
        <v>1185</v>
      </c>
      <c r="D1342" s="1159" t="s">
        <v>1186</v>
      </c>
      <c r="E1342" s="1158" t="s">
        <v>912</v>
      </c>
      <c r="F1342" s="1158" t="s">
        <v>844</v>
      </c>
      <c r="G1342" s="1158">
        <v>100</v>
      </c>
      <c r="H1342" s="140" t="s">
        <v>845</v>
      </c>
      <c r="I1342" s="141" t="s">
        <v>846</v>
      </c>
    </row>
    <row r="1343" spans="1:9">
      <c r="A1343" s="1158"/>
      <c r="B1343" s="1158"/>
      <c r="C1343" s="1159"/>
      <c r="D1343" s="1159"/>
      <c r="E1343" s="1158"/>
      <c r="F1343" s="1158"/>
      <c r="G1343" s="1158"/>
      <c r="H1343" s="140" t="s">
        <v>847</v>
      </c>
      <c r="I1343" s="142" t="s">
        <v>848</v>
      </c>
    </row>
    <row r="1344" spans="1:9">
      <c r="A1344" s="1158"/>
      <c r="B1344" s="1158"/>
      <c r="C1344" s="1159"/>
      <c r="D1344" s="1159"/>
      <c r="E1344" s="1158"/>
      <c r="F1344" s="1158"/>
      <c r="G1344" s="1158"/>
      <c r="H1344" s="140" t="s">
        <v>849</v>
      </c>
      <c r="I1344" s="143" t="s">
        <v>850</v>
      </c>
    </row>
    <row r="1345" spans="1:12">
      <c r="A1345" s="1158"/>
      <c r="B1345" s="1158" t="s">
        <v>1187</v>
      </c>
      <c r="C1345" s="1159" t="s">
        <v>1181</v>
      </c>
      <c r="D1345" s="1159" t="s">
        <v>1188</v>
      </c>
      <c r="E1345" s="1158" t="s">
        <v>981</v>
      </c>
      <c r="F1345" s="1158" t="s">
        <v>844</v>
      </c>
      <c r="G1345" s="1158">
        <v>100</v>
      </c>
      <c r="H1345" s="140" t="s">
        <v>845</v>
      </c>
      <c r="I1345" s="141" t="s">
        <v>846</v>
      </c>
    </row>
    <row r="1346" spans="1:12">
      <c r="A1346" s="1158"/>
      <c r="B1346" s="1158"/>
      <c r="C1346" s="1159"/>
      <c r="D1346" s="1159"/>
      <c r="E1346" s="1158"/>
      <c r="F1346" s="1158"/>
      <c r="G1346" s="1158"/>
      <c r="H1346" s="140" t="s">
        <v>847</v>
      </c>
      <c r="I1346" s="142" t="s">
        <v>848</v>
      </c>
    </row>
    <row r="1347" spans="1:12">
      <c r="A1347" s="1158"/>
      <c r="B1347" s="1158"/>
      <c r="C1347" s="1159"/>
      <c r="D1347" s="1159"/>
      <c r="E1347" s="1158"/>
      <c r="F1347" s="1158"/>
      <c r="G1347" s="1158"/>
      <c r="H1347" s="140" t="s">
        <v>849</v>
      </c>
      <c r="I1347" s="143" t="s">
        <v>850</v>
      </c>
    </row>
    <row r="1353" spans="1:12" s="146" customFormat="1">
      <c r="A1353" s="1170" t="s">
        <v>1190</v>
      </c>
      <c r="B1353" s="1170"/>
      <c r="C1353" s="1171" t="s">
        <v>1191</v>
      </c>
      <c r="D1353" s="1171"/>
      <c r="E1353" s="1171" t="s">
        <v>1192</v>
      </c>
      <c r="F1353" s="1171"/>
      <c r="G1353" s="1171" t="s">
        <v>1193</v>
      </c>
      <c r="H1353" s="1171"/>
      <c r="I1353" s="1171"/>
      <c r="K1353" s="145"/>
      <c r="L1353" s="145"/>
    </row>
    <row r="1354" spans="1:12" s="146" customFormat="1">
      <c r="A1354" s="1169" t="s">
        <v>1194</v>
      </c>
      <c r="B1354" s="1169"/>
      <c r="C1354" s="1169" t="s">
        <v>1195</v>
      </c>
      <c r="D1354" s="1169"/>
      <c r="E1354" s="1169" t="s">
        <v>1195</v>
      </c>
      <c r="F1354" s="1169"/>
      <c r="G1354" s="1169" t="s">
        <v>1194</v>
      </c>
      <c r="H1354" s="1169"/>
      <c r="I1354" s="1169"/>
      <c r="K1354" s="145"/>
      <c r="L1354" s="145"/>
    </row>
    <row r="1355" spans="1:12" s="146" customFormat="1">
      <c r="A1355" s="1169" t="s">
        <v>1196</v>
      </c>
      <c r="B1355" s="1169"/>
      <c r="C1355" s="1169" t="s">
        <v>1197</v>
      </c>
      <c r="D1355" s="1169"/>
      <c r="E1355" s="1169" t="s">
        <v>1198</v>
      </c>
      <c r="F1355" s="1169"/>
      <c r="G1355" s="1169" t="s">
        <v>1199</v>
      </c>
      <c r="H1355" s="1169"/>
      <c r="I1355" s="1169"/>
      <c r="K1355" s="145"/>
      <c r="L1355" s="145"/>
    </row>
    <row r="1356" spans="1:12" s="146" customFormat="1">
      <c r="A1356" s="1169" t="s">
        <v>1200</v>
      </c>
      <c r="B1356" s="1169"/>
      <c r="C1356" s="1169" t="s">
        <v>1201</v>
      </c>
      <c r="D1356" s="1169"/>
      <c r="E1356" s="1169" t="s">
        <v>1202</v>
      </c>
      <c r="F1356" s="1169"/>
      <c r="G1356" s="1169" t="s">
        <v>1203</v>
      </c>
      <c r="H1356" s="1169"/>
      <c r="I1356" s="1169"/>
      <c r="K1356" s="145"/>
      <c r="L1356" s="145"/>
    </row>
  </sheetData>
  <mergeCells count="1301">
    <mergeCell ref="D574:D576"/>
    <mergeCell ref="E574:E576"/>
    <mergeCell ref="F574:F576"/>
    <mergeCell ref="G574:G576"/>
    <mergeCell ref="D562:D564"/>
    <mergeCell ref="E562:E564"/>
    <mergeCell ref="F562:F564"/>
    <mergeCell ref="G562:G564"/>
    <mergeCell ref="C504:C506"/>
    <mergeCell ref="D504:D506"/>
    <mergeCell ref="E504:E506"/>
    <mergeCell ref="F504:F506"/>
    <mergeCell ref="D458:D460"/>
    <mergeCell ref="E458:E460"/>
    <mergeCell ref="F458:F460"/>
    <mergeCell ref="G458:G460"/>
    <mergeCell ref="A493:I493"/>
    <mergeCell ref="A518:B518"/>
    <mergeCell ref="C518:D518"/>
    <mergeCell ref="E518:F518"/>
    <mergeCell ref="G518:I518"/>
    <mergeCell ref="E468:F468"/>
    <mergeCell ref="G468:I468"/>
    <mergeCell ref="A469:B469"/>
    <mergeCell ref="C469:D469"/>
    <mergeCell ref="E469:F469"/>
    <mergeCell ref="G469:I469"/>
    <mergeCell ref="G504:G506"/>
    <mergeCell ref="B507:B509"/>
    <mergeCell ref="C507:C509"/>
    <mergeCell ref="D507:D509"/>
    <mergeCell ref="E507:E509"/>
    <mergeCell ref="A449:I449"/>
    <mergeCell ref="A452:A460"/>
    <mergeCell ref="B452:B454"/>
    <mergeCell ref="C452:C454"/>
    <mergeCell ref="A550:A576"/>
    <mergeCell ref="B568:B570"/>
    <mergeCell ref="C568:C570"/>
    <mergeCell ref="D568:D570"/>
    <mergeCell ref="E568:E570"/>
    <mergeCell ref="F568:F570"/>
    <mergeCell ref="G568:G570"/>
    <mergeCell ref="B571:B573"/>
    <mergeCell ref="C571:C573"/>
    <mergeCell ref="D571:D573"/>
    <mergeCell ref="E571:E573"/>
    <mergeCell ref="F571:F573"/>
    <mergeCell ref="G571:G573"/>
    <mergeCell ref="B574:B576"/>
    <mergeCell ref="C574:C576"/>
    <mergeCell ref="B455:B457"/>
    <mergeCell ref="C455:C457"/>
    <mergeCell ref="D455:D457"/>
    <mergeCell ref="E455:E457"/>
    <mergeCell ref="F455:F457"/>
    <mergeCell ref="G455:G457"/>
    <mergeCell ref="B458:B460"/>
    <mergeCell ref="C458:C460"/>
    <mergeCell ref="A467:B467"/>
    <mergeCell ref="C467:D467"/>
    <mergeCell ref="E467:F467"/>
    <mergeCell ref="D452:D454"/>
    <mergeCell ref="E452:E454"/>
    <mergeCell ref="A418:B418"/>
    <mergeCell ref="C418:D418"/>
    <mergeCell ref="E418:F418"/>
    <mergeCell ref="G418:I418"/>
    <mergeCell ref="G406:G408"/>
    <mergeCell ref="B409:B411"/>
    <mergeCell ref="C409:C411"/>
    <mergeCell ref="A444:I444"/>
    <mergeCell ref="A445:I445"/>
    <mergeCell ref="A447:I447"/>
    <mergeCell ref="A448:I448"/>
    <mergeCell ref="B12:B14"/>
    <mergeCell ref="C12:C14"/>
    <mergeCell ref="D12:D14"/>
    <mergeCell ref="E12:E14"/>
    <mergeCell ref="F12:F14"/>
    <mergeCell ref="G12:G14"/>
    <mergeCell ref="B273:B275"/>
    <mergeCell ref="C273:C275"/>
    <mergeCell ref="D273:D275"/>
    <mergeCell ref="E273:E275"/>
    <mergeCell ref="F273:F275"/>
    <mergeCell ref="G273:G275"/>
    <mergeCell ref="A255:A275"/>
    <mergeCell ref="D409:D411"/>
    <mergeCell ref="E409:E411"/>
    <mergeCell ref="F409:F411"/>
    <mergeCell ref="G409:G411"/>
    <mergeCell ref="A400:I400"/>
    <mergeCell ref="A403:A411"/>
    <mergeCell ref="B403:B405"/>
    <mergeCell ref="C403:C405"/>
    <mergeCell ref="F406:F408"/>
    <mergeCell ref="B363:B365"/>
    <mergeCell ref="C363:C365"/>
    <mergeCell ref="D363:D365"/>
    <mergeCell ref="E363:E365"/>
    <mergeCell ref="F363:F365"/>
    <mergeCell ref="A371:B371"/>
    <mergeCell ref="C371:D371"/>
    <mergeCell ref="E371:F371"/>
    <mergeCell ref="G371:I371"/>
    <mergeCell ref="A372:B372"/>
    <mergeCell ref="C372:D372"/>
    <mergeCell ref="E372:F372"/>
    <mergeCell ref="G372:I372"/>
    <mergeCell ref="A373:B373"/>
    <mergeCell ref="C373:D373"/>
    <mergeCell ref="E373:F373"/>
    <mergeCell ref="G373:I373"/>
    <mergeCell ref="A374:B374"/>
    <mergeCell ref="C374:D374"/>
    <mergeCell ref="E374:F374"/>
    <mergeCell ref="D403:D405"/>
    <mergeCell ref="E403:E405"/>
    <mergeCell ref="F403:F405"/>
    <mergeCell ref="G403:G405"/>
    <mergeCell ref="B406:B408"/>
    <mergeCell ref="C406:C408"/>
    <mergeCell ref="B360:B362"/>
    <mergeCell ref="C360:C362"/>
    <mergeCell ref="D360:D362"/>
    <mergeCell ref="E360:E362"/>
    <mergeCell ref="F360:F362"/>
    <mergeCell ref="G360:G362"/>
    <mergeCell ref="A347:I347"/>
    <mergeCell ref="A349:I349"/>
    <mergeCell ref="A350:I350"/>
    <mergeCell ref="A351:I351"/>
    <mergeCell ref="A354:A365"/>
    <mergeCell ref="B354:B356"/>
    <mergeCell ref="C354:C356"/>
    <mergeCell ref="D354:D356"/>
    <mergeCell ref="E354:E356"/>
    <mergeCell ref="F354:F356"/>
    <mergeCell ref="G354:G356"/>
    <mergeCell ref="B357:B359"/>
    <mergeCell ref="C357:C359"/>
    <mergeCell ref="D357:D359"/>
    <mergeCell ref="E357:E359"/>
    <mergeCell ref="F357:F359"/>
    <mergeCell ref="G363:G365"/>
    <mergeCell ref="G357:G359"/>
    <mergeCell ref="B311:B313"/>
    <mergeCell ref="C311:C313"/>
    <mergeCell ref="A321:B321"/>
    <mergeCell ref="C321:D321"/>
    <mergeCell ref="E321:F321"/>
    <mergeCell ref="G321:I321"/>
    <mergeCell ref="A322:B322"/>
    <mergeCell ref="C322:D322"/>
    <mergeCell ref="E322:F322"/>
    <mergeCell ref="G322:I322"/>
    <mergeCell ref="A323:B323"/>
    <mergeCell ref="C323:D323"/>
    <mergeCell ref="E323:F323"/>
    <mergeCell ref="G323:I323"/>
    <mergeCell ref="A305:A313"/>
    <mergeCell ref="B305:B307"/>
    <mergeCell ref="C305:C307"/>
    <mergeCell ref="D305:D307"/>
    <mergeCell ref="E305:E307"/>
    <mergeCell ref="F305:F307"/>
    <mergeCell ref="G305:G307"/>
    <mergeCell ref="B308:B310"/>
    <mergeCell ref="C308:C310"/>
    <mergeCell ref="G270:G272"/>
    <mergeCell ref="B267:B269"/>
    <mergeCell ref="C267:C269"/>
    <mergeCell ref="D267:D269"/>
    <mergeCell ref="E267:E269"/>
    <mergeCell ref="F267:F269"/>
    <mergeCell ref="A281:B281"/>
    <mergeCell ref="C281:D281"/>
    <mergeCell ref="E281:F281"/>
    <mergeCell ref="G281:I281"/>
    <mergeCell ref="A282:B282"/>
    <mergeCell ref="C282:D282"/>
    <mergeCell ref="E282:F282"/>
    <mergeCell ref="G282:I282"/>
    <mergeCell ref="D308:D310"/>
    <mergeCell ref="E308:E310"/>
    <mergeCell ref="F308:F310"/>
    <mergeCell ref="G308:G310"/>
    <mergeCell ref="A174:B174"/>
    <mergeCell ref="C174:D174"/>
    <mergeCell ref="E174:F174"/>
    <mergeCell ref="D162:D164"/>
    <mergeCell ref="E162:E164"/>
    <mergeCell ref="G174:I174"/>
    <mergeCell ref="F255:F257"/>
    <mergeCell ref="G255:G257"/>
    <mergeCell ref="A220:B220"/>
    <mergeCell ref="C220:D220"/>
    <mergeCell ref="E220:F220"/>
    <mergeCell ref="G220:I220"/>
    <mergeCell ref="G261:G263"/>
    <mergeCell ref="B264:B266"/>
    <mergeCell ref="C264:C266"/>
    <mergeCell ref="D264:D266"/>
    <mergeCell ref="E264:E266"/>
    <mergeCell ref="F264:F266"/>
    <mergeCell ref="G264:G266"/>
    <mergeCell ref="B258:B260"/>
    <mergeCell ref="C258:C260"/>
    <mergeCell ref="D258:D260"/>
    <mergeCell ref="E258:E260"/>
    <mergeCell ref="F258:F260"/>
    <mergeCell ref="G258:G260"/>
    <mergeCell ref="B261:B263"/>
    <mergeCell ref="C261:C263"/>
    <mergeCell ref="D261:D263"/>
    <mergeCell ref="E261:E263"/>
    <mergeCell ref="F261:F263"/>
    <mergeCell ref="A247:I247"/>
    <mergeCell ref="A248:I248"/>
    <mergeCell ref="F162:F164"/>
    <mergeCell ref="G162:G164"/>
    <mergeCell ref="E125:F125"/>
    <mergeCell ref="G125:I125"/>
    <mergeCell ref="A148:I148"/>
    <mergeCell ref="A149:I149"/>
    <mergeCell ref="A151:I151"/>
    <mergeCell ref="A197:I197"/>
    <mergeCell ref="A153:I153"/>
    <mergeCell ref="A156:A164"/>
    <mergeCell ref="B156:B158"/>
    <mergeCell ref="C156:C158"/>
    <mergeCell ref="D156:D158"/>
    <mergeCell ref="E156:E158"/>
    <mergeCell ref="F156:F158"/>
    <mergeCell ref="G156:G158"/>
    <mergeCell ref="B159:B161"/>
    <mergeCell ref="C159:C161"/>
    <mergeCell ref="D159:D161"/>
    <mergeCell ref="E159:E161"/>
    <mergeCell ref="F159:F161"/>
    <mergeCell ref="G159:G161"/>
    <mergeCell ref="B162:B164"/>
    <mergeCell ref="C162:C164"/>
    <mergeCell ref="A172:B172"/>
    <mergeCell ref="C172:D172"/>
    <mergeCell ref="E172:F172"/>
    <mergeCell ref="G172:I172"/>
    <mergeCell ref="A173:B173"/>
    <mergeCell ref="C173:D173"/>
    <mergeCell ref="E173:F173"/>
    <mergeCell ref="G173:I173"/>
    <mergeCell ref="A76:B76"/>
    <mergeCell ref="C76:D76"/>
    <mergeCell ref="A74:B74"/>
    <mergeCell ref="C74:D74"/>
    <mergeCell ref="E74:F74"/>
    <mergeCell ref="G74:I74"/>
    <mergeCell ref="A75:B75"/>
    <mergeCell ref="C75:D75"/>
    <mergeCell ref="E75:F75"/>
    <mergeCell ref="G75:I75"/>
    <mergeCell ref="E76:F76"/>
    <mergeCell ref="G76:I76"/>
    <mergeCell ref="A152:I152"/>
    <mergeCell ref="B113:B115"/>
    <mergeCell ref="C113:C115"/>
    <mergeCell ref="D113:D115"/>
    <mergeCell ref="E113:E115"/>
    <mergeCell ref="F113:F115"/>
    <mergeCell ref="A123:B123"/>
    <mergeCell ref="C123:D123"/>
    <mergeCell ref="E123:F123"/>
    <mergeCell ref="G123:I123"/>
    <mergeCell ref="A124:B124"/>
    <mergeCell ref="C124:D124"/>
    <mergeCell ref="E124:F124"/>
    <mergeCell ref="G124:I124"/>
    <mergeCell ref="A125:B125"/>
    <mergeCell ref="C125:D125"/>
    <mergeCell ref="A99:I99"/>
    <mergeCell ref="A77:B77"/>
    <mergeCell ref="C77:D77"/>
    <mergeCell ref="E77:F77"/>
    <mergeCell ref="G30:I30"/>
    <mergeCell ref="G31:I31"/>
    <mergeCell ref="A30:B30"/>
    <mergeCell ref="A31:B31"/>
    <mergeCell ref="C28:D28"/>
    <mergeCell ref="C29:D29"/>
    <mergeCell ref="C30:D30"/>
    <mergeCell ref="C31:D31"/>
    <mergeCell ref="E28:F28"/>
    <mergeCell ref="E29:F29"/>
    <mergeCell ref="E30:F30"/>
    <mergeCell ref="E31:F31"/>
    <mergeCell ref="A55:I55"/>
    <mergeCell ref="F58:F60"/>
    <mergeCell ref="G58:G60"/>
    <mergeCell ref="B61:B63"/>
    <mergeCell ref="C61:C63"/>
    <mergeCell ref="D61:D63"/>
    <mergeCell ref="E61:E63"/>
    <mergeCell ref="F61:F63"/>
    <mergeCell ref="G61:G63"/>
    <mergeCell ref="A58:A66"/>
    <mergeCell ref="B58:B60"/>
    <mergeCell ref="C58:C60"/>
    <mergeCell ref="D58:D60"/>
    <mergeCell ref="E58:E60"/>
    <mergeCell ref="B64:B66"/>
    <mergeCell ref="C64:C66"/>
    <mergeCell ref="D64:D66"/>
    <mergeCell ref="E64:E66"/>
    <mergeCell ref="F64:F66"/>
    <mergeCell ref="G64:G66"/>
    <mergeCell ref="A1:I1"/>
    <mergeCell ref="A2:I2"/>
    <mergeCell ref="A4:I4"/>
    <mergeCell ref="A5:I5"/>
    <mergeCell ref="A6:I6"/>
    <mergeCell ref="F9:F11"/>
    <mergeCell ref="G9:G11"/>
    <mergeCell ref="A50:I50"/>
    <mergeCell ref="A51:I51"/>
    <mergeCell ref="A53:I53"/>
    <mergeCell ref="A54:I54"/>
    <mergeCell ref="A9:A20"/>
    <mergeCell ref="B9:B11"/>
    <mergeCell ref="C9:C11"/>
    <mergeCell ref="D9:D11"/>
    <mergeCell ref="E9:E11"/>
    <mergeCell ref="G18:G20"/>
    <mergeCell ref="B15:B17"/>
    <mergeCell ref="C15:C17"/>
    <mergeCell ref="D15:D17"/>
    <mergeCell ref="E15:E17"/>
    <mergeCell ref="F15:F17"/>
    <mergeCell ref="G15:G17"/>
    <mergeCell ref="B18:B20"/>
    <mergeCell ref="C18:C20"/>
    <mergeCell ref="D18:D20"/>
    <mergeCell ref="E18:E20"/>
    <mergeCell ref="F18:F20"/>
    <mergeCell ref="A28:B28"/>
    <mergeCell ref="A29:B29"/>
    <mergeCell ref="G29:I29"/>
    <mergeCell ref="G28:I28"/>
    <mergeCell ref="G585:I585"/>
    <mergeCell ref="A542:I542"/>
    <mergeCell ref="A543:I543"/>
    <mergeCell ref="A545:I545"/>
    <mergeCell ref="A546:I546"/>
    <mergeCell ref="A547:I547"/>
    <mergeCell ref="B550:B552"/>
    <mergeCell ref="C550:C552"/>
    <mergeCell ref="D550:D552"/>
    <mergeCell ref="E550:E552"/>
    <mergeCell ref="F550:F552"/>
    <mergeCell ref="G550:G552"/>
    <mergeCell ref="B553:B555"/>
    <mergeCell ref="C553:C555"/>
    <mergeCell ref="D553:D555"/>
    <mergeCell ref="E553:E555"/>
    <mergeCell ref="F553:F555"/>
    <mergeCell ref="G553:G555"/>
    <mergeCell ref="B556:B558"/>
    <mergeCell ref="C556:C558"/>
    <mergeCell ref="D556:D558"/>
    <mergeCell ref="E556:E558"/>
    <mergeCell ref="F556:F558"/>
    <mergeCell ref="G556:G558"/>
    <mergeCell ref="B565:B567"/>
    <mergeCell ref="C565:C567"/>
    <mergeCell ref="D565:D567"/>
    <mergeCell ref="E565:E567"/>
    <mergeCell ref="F565:F567"/>
    <mergeCell ref="G565:G567"/>
    <mergeCell ref="B562:B564"/>
    <mergeCell ref="C562:C564"/>
    <mergeCell ref="A642:I642"/>
    <mergeCell ref="A643:I643"/>
    <mergeCell ref="A645:I645"/>
    <mergeCell ref="A646:I646"/>
    <mergeCell ref="A647:I647"/>
    <mergeCell ref="A650:A661"/>
    <mergeCell ref="B650:B652"/>
    <mergeCell ref="C650:C652"/>
    <mergeCell ref="D650:D652"/>
    <mergeCell ref="E650:E652"/>
    <mergeCell ref="F650:F652"/>
    <mergeCell ref="G650:G652"/>
    <mergeCell ref="B653:B655"/>
    <mergeCell ref="C653:C655"/>
    <mergeCell ref="D653:D655"/>
    <mergeCell ref="E653:E655"/>
    <mergeCell ref="F653:F655"/>
    <mergeCell ref="G653:G655"/>
    <mergeCell ref="B656:B658"/>
    <mergeCell ref="C656:C658"/>
    <mergeCell ref="D656:D658"/>
    <mergeCell ref="E656:E658"/>
    <mergeCell ref="F656:F658"/>
    <mergeCell ref="G656:G658"/>
    <mergeCell ref="G699:G701"/>
    <mergeCell ref="B702:B704"/>
    <mergeCell ref="C702:C704"/>
    <mergeCell ref="D702:D704"/>
    <mergeCell ref="E702:E704"/>
    <mergeCell ref="F702:F704"/>
    <mergeCell ref="G702:G704"/>
    <mergeCell ref="B659:B661"/>
    <mergeCell ref="C659:C661"/>
    <mergeCell ref="D659:D661"/>
    <mergeCell ref="E659:E661"/>
    <mergeCell ref="F659:F661"/>
    <mergeCell ref="G659:G661"/>
    <mergeCell ref="A691:I691"/>
    <mergeCell ref="A692:I692"/>
    <mergeCell ref="A694:I694"/>
    <mergeCell ref="A669:B669"/>
    <mergeCell ref="C669:D669"/>
    <mergeCell ref="E669:F669"/>
    <mergeCell ref="G669:I669"/>
    <mergeCell ref="A670:B670"/>
    <mergeCell ref="C670:D670"/>
    <mergeCell ref="E670:F670"/>
    <mergeCell ref="G670:I670"/>
    <mergeCell ref="A740:I740"/>
    <mergeCell ref="A741:I741"/>
    <mergeCell ref="A743:I743"/>
    <mergeCell ref="A744:I744"/>
    <mergeCell ref="A745:I745"/>
    <mergeCell ref="A748:A759"/>
    <mergeCell ref="B748:B750"/>
    <mergeCell ref="C748:C750"/>
    <mergeCell ref="D748:D750"/>
    <mergeCell ref="E748:E750"/>
    <mergeCell ref="F748:F750"/>
    <mergeCell ref="G748:G750"/>
    <mergeCell ref="B751:B753"/>
    <mergeCell ref="C751:C753"/>
    <mergeCell ref="D751:D753"/>
    <mergeCell ref="E751:E753"/>
    <mergeCell ref="F751:F753"/>
    <mergeCell ref="G751:G753"/>
    <mergeCell ref="B754:B756"/>
    <mergeCell ref="C754:C756"/>
    <mergeCell ref="D754:D756"/>
    <mergeCell ref="E754:E756"/>
    <mergeCell ref="F754:F756"/>
    <mergeCell ref="G754:G756"/>
    <mergeCell ref="G797:G799"/>
    <mergeCell ref="B800:B802"/>
    <mergeCell ref="C800:C802"/>
    <mergeCell ref="D800:D802"/>
    <mergeCell ref="E800:E802"/>
    <mergeCell ref="F800:F802"/>
    <mergeCell ref="G800:G802"/>
    <mergeCell ref="B757:B759"/>
    <mergeCell ref="C757:C759"/>
    <mergeCell ref="D757:D759"/>
    <mergeCell ref="E757:E759"/>
    <mergeCell ref="F757:F759"/>
    <mergeCell ref="G757:G759"/>
    <mergeCell ref="A789:I789"/>
    <mergeCell ref="A790:I790"/>
    <mergeCell ref="A792:I792"/>
    <mergeCell ref="A766:B766"/>
    <mergeCell ref="C766:D766"/>
    <mergeCell ref="E766:F766"/>
    <mergeCell ref="G766:I766"/>
    <mergeCell ref="A767:B767"/>
    <mergeCell ref="C767:D767"/>
    <mergeCell ref="E767:F767"/>
    <mergeCell ref="G767:I767"/>
    <mergeCell ref="A870:B870"/>
    <mergeCell ref="C870:D870"/>
    <mergeCell ref="E870:F870"/>
    <mergeCell ref="G870:I870"/>
    <mergeCell ref="A838:I838"/>
    <mergeCell ref="A839:I839"/>
    <mergeCell ref="A841:I841"/>
    <mergeCell ref="A842:I842"/>
    <mergeCell ref="A843:I843"/>
    <mergeCell ref="A846:A860"/>
    <mergeCell ref="B846:B848"/>
    <mergeCell ref="C846:C848"/>
    <mergeCell ref="D846:D848"/>
    <mergeCell ref="E846:E848"/>
    <mergeCell ref="F846:F848"/>
    <mergeCell ref="G846:G848"/>
    <mergeCell ref="B849:B851"/>
    <mergeCell ref="C849:C851"/>
    <mergeCell ref="D849:D851"/>
    <mergeCell ref="E849:E851"/>
    <mergeCell ref="F849:F851"/>
    <mergeCell ref="G849:G851"/>
    <mergeCell ref="B852:B854"/>
    <mergeCell ref="C852:C854"/>
    <mergeCell ref="D852:D854"/>
    <mergeCell ref="E852:E854"/>
    <mergeCell ref="F852:F854"/>
    <mergeCell ref="G852:G854"/>
    <mergeCell ref="F949:F951"/>
    <mergeCell ref="G949:G951"/>
    <mergeCell ref="B952:B954"/>
    <mergeCell ref="C952:C954"/>
    <mergeCell ref="D952:D954"/>
    <mergeCell ref="E952:E954"/>
    <mergeCell ref="F952:F954"/>
    <mergeCell ref="G952:G954"/>
    <mergeCell ref="F899:F901"/>
    <mergeCell ref="G899:G901"/>
    <mergeCell ref="B902:B904"/>
    <mergeCell ref="C902:C904"/>
    <mergeCell ref="D902:D904"/>
    <mergeCell ref="E902:E904"/>
    <mergeCell ref="F902:F904"/>
    <mergeCell ref="G902:G904"/>
    <mergeCell ref="B855:B857"/>
    <mergeCell ref="C855:C857"/>
    <mergeCell ref="D855:D857"/>
    <mergeCell ref="E855:E857"/>
    <mergeCell ref="F855:F857"/>
    <mergeCell ref="G855:G857"/>
    <mergeCell ref="B858:B860"/>
    <mergeCell ref="C858:C860"/>
    <mergeCell ref="D858:D860"/>
    <mergeCell ref="E858:E860"/>
    <mergeCell ref="F858:F860"/>
    <mergeCell ref="G858:G860"/>
    <mergeCell ref="A869:B869"/>
    <mergeCell ref="C869:D869"/>
    <mergeCell ref="E869:F869"/>
    <mergeCell ref="G869:I869"/>
    <mergeCell ref="A965:B965"/>
    <mergeCell ref="C965:D965"/>
    <mergeCell ref="E965:F965"/>
    <mergeCell ref="G965:I965"/>
    <mergeCell ref="A966:B966"/>
    <mergeCell ref="C966:D966"/>
    <mergeCell ref="E966:F966"/>
    <mergeCell ref="G966:I966"/>
    <mergeCell ref="A967:B967"/>
    <mergeCell ref="C967:D967"/>
    <mergeCell ref="E967:F967"/>
    <mergeCell ref="G967:I967"/>
    <mergeCell ref="A968:B968"/>
    <mergeCell ref="C968:D968"/>
    <mergeCell ref="E968:F968"/>
    <mergeCell ref="G968:I968"/>
    <mergeCell ref="A938:I938"/>
    <mergeCell ref="A939:I939"/>
    <mergeCell ref="A941:I941"/>
    <mergeCell ref="A942:I942"/>
    <mergeCell ref="A943:I943"/>
    <mergeCell ref="A946:A954"/>
    <mergeCell ref="B946:B948"/>
    <mergeCell ref="C946:C948"/>
    <mergeCell ref="D946:D948"/>
    <mergeCell ref="E946:E948"/>
    <mergeCell ref="F946:F948"/>
    <mergeCell ref="G946:G948"/>
    <mergeCell ref="B949:B951"/>
    <mergeCell ref="C949:C951"/>
    <mergeCell ref="D949:D951"/>
    <mergeCell ref="E949:E951"/>
    <mergeCell ref="A992:I992"/>
    <mergeCell ref="A993:I993"/>
    <mergeCell ref="A996:A1007"/>
    <mergeCell ref="B996:B998"/>
    <mergeCell ref="C996:C998"/>
    <mergeCell ref="D996:D998"/>
    <mergeCell ref="E996:E998"/>
    <mergeCell ref="F996:F998"/>
    <mergeCell ref="G996:G998"/>
    <mergeCell ref="B999:B1001"/>
    <mergeCell ref="C999:C1001"/>
    <mergeCell ref="D999:D1001"/>
    <mergeCell ref="E999:E1001"/>
    <mergeCell ref="F999:F1001"/>
    <mergeCell ref="G999:G1001"/>
    <mergeCell ref="B1002:B1004"/>
    <mergeCell ref="A989:I989"/>
    <mergeCell ref="A991:I991"/>
    <mergeCell ref="F1100:F1102"/>
    <mergeCell ref="G1100:G1102"/>
    <mergeCell ref="B1103:B1105"/>
    <mergeCell ref="C1103:C1105"/>
    <mergeCell ref="D1103:D1104"/>
    <mergeCell ref="E1103:E1105"/>
    <mergeCell ref="F1103:F1105"/>
    <mergeCell ref="G1103:G1105"/>
    <mergeCell ref="A1045:A1053"/>
    <mergeCell ref="B1045:B1047"/>
    <mergeCell ref="C1045:C1047"/>
    <mergeCell ref="D1045:D1047"/>
    <mergeCell ref="E1045:E1047"/>
    <mergeCell ref="F1045:F1047"/>
    <mergeCell ref="G1045:G1047"/>
    <mergeCell ref="B1048:B1050"/>
    <mergeCell ref="C1048:C1050"/>
    <mergeCell ref="D1048:D1050"/>
    <mergeCell ref="E1048:E1050"/>
    <mergeCell ref="F1048:F1050"/>
    <mergeCell ref="G1048:G1050"/>
    <mergeCell ref="B1051:B1053"/>
    <mergeCell ref="C1051:C1053"/>
    <mergeCell ref="D1051:D1053"/>
    <mergeCell ref="G1062:I1062"/>
    <mergeCell ref="A1137:I1137"/>
    <mergeCell ref="A1138:I1138"/>
    <mergeCell ref="B1141:B1143"/>
    <mergeCell ref="C1141:C1143"/>
    <mergeCell ref="D1141:D1143"/>
    <mergeCell ref="E1141:E1143"/>
    <mergeCell ref="F1141:F1143"/>
    <mergeCell ref="G1141:G1143"/>
    <mergeCell ref="B1144:B1146"/>
    <mergeCell ref="C1144:C1146"/>
    <mergeCell ref="D1144:D1146"/>
    <mergeCell ref="A1086:I1086"/>
    <mergeCell ref="A1087:I1087"/>
    <mergeCell ref="A1089:I1089"/>
    <mergeCell ref="A1090:I1090"/>
    <mergeCell ref="A1091:I1091"/>
    <mergeCell ref="B1094:B1096"/>
    <mergeCell ref="C1094:C1096"/>
    <mergeCell ref="D1094:D1096"/>
    <mergeCell ref="E1094:E1096"/>
    <mergeCell ref="F1094:F1096"/>
    <mergeCell ref="G1094:G1096"/>
    <mergeCell ref="B1097:B1099"/>
    <mergeCell ref="C1097:C1099"/>
    <mergeCell ref="D1097:D1099"/>
    <mergeCell ref="E1097:E1099"/>
    <mergeCell ref="F1097:F1099"/>
    <mergeCell ref="G1097:G1099"/>
    <mergeCell ref="B1100:B1102"/>
    <mergeCell ref="C1100:C1102"/>
    <mergeCell ref="D1100:D1102"/>
    <mergeCell ref="E1100:E1102"/>
    <mergeCell ref="A1133:I1133"/>
    <mergeCell ref="A1134:I1134"/>
    <mergeCell ref="A1136:I1136"/>
    <mergeCell ref="A1112:B1112"/>
    <mergeCell ref="C1112:D1112"/>
    <mergeCell ref="E1112:F1112"/>
    <mergeCell ref="G1112:I1112"/>
    <mergeCell ref="A1113:B1113"/>
    <mergeCell ref="C1113:D1113"/>
    <mergeCell ref="E1113:F1113"/>
    <mergeCell ref="G1113:I1113"/>
    <mergeCell ref="A1114:B1114"/>
    <mergeCell ref="C1114:D1114"/>
    <mergeCell ref="E1114:F1114"/>
    <mergeCell ref="G1114:I1114"/>
    <mergeCell ref="A1115:B1115"/>
    <mergeCell ref="C1115:D1115"/>
    <mergeCell ref="E1115:F1115"/>
    <mergeCell ref="E1144:E1146"/>
    <mergeCell ref="F1144:F1146"/>
    <mergeCell ref="G1144:G1146"/>
    <mergeCell ref="B1147:B1149"/>
    <mergeCell ref="C1147:C1149"/>
    <mergeCell ref="D1147:D1149"/>
    <mergeCell ref="E1147:E1149"/>
    <mergeCell ref="F1147:F1149"/>
    <mergeCell ref="G1147:G1149"/>
    <mergeCell ref="B1150:B1152"/>
    <mergeCell ref="C1150:C1152"/>
    <mergeCell ref="D1150:D1152"/>
    <mergeCell ref="D1198:D1200"/>
    <mergeCell ref="E1198:E1200"/>
    <mergeCell ref="F1198:F1200"/>
    <mergeCell ref="G1198:G1200"/>
    <mergeCell ref="E1150:E1152"/>
    <mergeCell ref="F1150:F1152"/>
    <mergeCell ref="G1150:G1152"/>
    <mergeCell ref="A1181:I1181"/>
    <mergeCell ref="A1182:I1182"/>
    <mergeCell ref="A1184:I1184"/>
    <mergeCell ref="A1185:I1185"/>
    <mergeCell ref="A1186:I1186"/>
    <mergeCell ref="B1189:B1191"/>
    <mergeCell ref="C1189:C1191"/>
    <mergeCell ref="D1189:D1191"/>
    <mergeCell ref="E1189:E1191"/>
    <mergeCell ref="F1189:F1191"/>
    <mergeCell ref="G1189:G1191"/>
    <mergeCell ref="B1192:B1194"/>
    <mergeCell ref="A1171:B1171"/>
    <mergeCell ref="E1192:E1194"/>
    <mergeCell ref="F1192:F1194"/>
    <mergeCell ref="G1192:G1194"/>
    <mergeCell ref="B1195:B1197"/>
    <mergeCell ref="C1195:C1197"/>
    <mergeCell ref="D1195:D1197"/>
    <mergeCell ref="A1170:B1170"/>
    <mergeCell ref="C1170:D1170"/>
    <mergeCell ref="E1170:F1170"/>
    <mergeCell ref="G1170:I1170"/>
    <mergeCell ref="C1245:C1247"/>
    <mergeCell ref="D1245:D1247"/>
    <mergeCell ref="E1245:E1247"/>
    <mergeCell ref="F1245:F1247"/>
    <mergeCell ref="G1245:G1247"/>
    <mergeCell ref="B1207:B1209"/>
    <mergeCell ref="C1207:C1209"/>
    <mergeCell ref="D1207:D1209"/>
    <mergeCell ref="E1207:E1209"/>
    <mergeCell ref="F1207:F1209"/>
    <mergeCell ref="G1207:G1209"/>
    <mergeCell ref="A1231:I1231"/>
    <mergeCell ref="A1232:I1232"/>
    <mergeCell ref="A1234:I1234"/>
    <mergeCell ref="A1216:B1216"/>
    <mergeCell ref="C1216:D1216"/>
    <mergeCell ref="E1216:F1216"/>
    <mergeCell ref="G1216:I1216"/>
    <mergeCell ref="A1217:B1217"/>
    <mergeCell ref="C1217:D1217"/>
    <mergeCell ref="C1171:D1171"/>
    <mergeCell ref="E1217:F1217"/>
    <mergeCell ref="G1217:I1217"/>
    <mergeCell ref="A1218:B1218"/>
    <mergeCell ref="C1218:D1218"/>
    <mergeCell ref="E1218:F1218"/>
    <mergeCell ref="G1218:I1218"/>
    <mergeCell ref="D1289:D1291"/>
    <mergeCell ref="E1289:E1291"/>
    <mergeCell ref="F1289:F1291"/>
    <mergeCell ref="G1289:G1291"/>
    <mergeCell ref="B1292:B1294"/>
    <mergeCell ref="C1292:C1294"/>
    <mergeCell ref="D1292:D1294"/>
    <mergeCell ref="E1292:E1294"/>
    <mergeCell ref="F1292:F1294"/>
    <mergeCell ref="G1292:G1294"/>
    <mergeCell ref="B1295:B1297"/>
    <mergeCell ref="C1295:C1297"/>
    <mergeCell ref="D1295:D1297"/>
    <mergeCell ref="E1295:E1297"/>
    <mergeCell ref="F1295:F1297"/>
    <mergeCell ref="G1295:G1297"/>
    <mergeCell ref="A1235:I1235"/>
    <mergeCell ref="A1236:I1236"/>
    <mergeCell ref="B1239:B1241"/>
    <mergeCell ref="C1239:C1241"/>
    <mergeCell ref="D1239:D1241"/>
    <mergeCell ref="E1239:E1241"/>
    <mergeCell ref="F1239:F1241"/>
    <mergeCell ref="G1239:G1241"/>
    <mergeCell ref="B1242:B1244"/>
    <mergeCell ref="D1242:D1244"/>
    <mergeCell ref="E1242:E1244"/>
    <mergeCell ref="F1242:F1244"/>
    <mergeCell ref="G1242:G1244"/>
    <mergeCell ref="B1245:B1247"/>
    <mergeCell ref="D1339:D1341"/>
    <mergeCell ref="E1339:E1341"/>
    <mergeCell ref="F1339:F1341"/>
    <mergeCell ref="G1339:G1341"/>
    <mergeCell ref="B1342:B1344"/>
    <mergeCell ref="C1342:C1344"/>
    <mergeCell ref="D1342:D1344"/>
    <mergeCell ref="E1342:E1344"/>
    <mergeCell ref="F1342:F1344"/>
    <mergeCell ref="G1342:G1344"/>
    <mergeCell ref="B1345:B1347"/>
    <mergeCell ref="C1345:C1347"/>
    <mergeCell ref="D1345:D1347"/>
    <mergeCell ref="E1345:E1347"/>
    <mergeCell ref="F1345:F1347"/>
    <mergeCell ref="G1345:G1347"/>
    <mergeCell ref="B1298:B1300"/>
    <mergeCell ref="C1298:C1300"/>
    <mergeCell ref="D1298:D1300"/>
    <mergeCell ref="E1298:E1300"/>
    <mergeCell ref="F1298:F1300"/>
    <mergeCell ref="G1298:G1300"/>
    <mergeCell ref="B1301:B1303"/>
    <mergeCell ref="C1301:C1303"/>
    <mergeCell ref="D1301:D1303"/>
    <mergeCell ref="E1301:E1303"/>
    <mergeCell ref="G1301:G1303"/>
    <mergeCell ref="C1242:C1244"/>
    <mergeCell ref="A1259:B1259"/>
    <mergeCell ref="G77:I77"/>
    <mergeCell ref="A122:B122"/>
    <mergeCell ref="C122:D122"/>
    <mergeCell ref="E122:F122"/>
    <mergeCell ref="G122:I122"/>
    <mergeCell ref="A103:I103"/>
    <mergeCell ref="A104:I104"/>
    <mergeCell ref="A107:A115"/>
    <mergeCell ref="B107:B109"/>
    <mergeCell ref="C107:C109"/>
    <mergeCell ref="D107:D109"/>
    <mergeCell ref="E107:E109"/>
    <mergeCell ref="F107:F109"/>
    <mergeCell ref="G107:G109"/>
    <mergeCell ref="B110:B112"/>
    <mergeCell ref="C110:C112"/>
    <mergeCell ref="D110:D112"/>
    <mergeCell ref="E110:E112"/>
    <mergeCell ref="F110:F112"/>
    <mergeCell ref="G110:G112"/>
    <mergeCell ref="G113:G115"/>
    <mergeCell ref="A100:I100"/>
    <mergeCell ref="A102:I102"/>
    <mergeCell ref="A175:B175"/>
    <mergeCell ref="C175:D175"/>
    <mergeCell ref="E175:F175"/>
    <mergeCell ref="G175:I175"/>
    <mergeCell ref="A217:B217"/>
    <mergeCell ref="C217:D217"/>
    <mergeCell ref="E217:F217"/>
    <mergeCell ref="G217:I217"/>
    <mergeCell ref="A218:B218"/>
    <mergeCell ref="C218:D218"/>
    <mergeCell ref="E218:F218"/>
    <mergeCell ref="G218:I218"/>
    <mergeCell ref="G208:G210"/>
    <mergeCell ref="A198:I198"/>
    <mergeCell ref="A200:I200"/>
    <mergeCell ref="A201:I201"/>
    <mergeCell ref="A202:I202"/>
    <mergeCell ref="A205:A210"/>
    <mergeCell ref="B205:B207"/>
    <mergeCell ref="A346:I346"/>
    <mergeCell ref="A303:I303"/>
    <mergeCell ref="A280:B280"/>
    <mergeCell ref="C280:D280"/>
    <mergeCell ref="E280:F280"/>
    <mergeCell ref="G280:I280"/>
    <mergeCell ref="A297:I297"/>
    <mergeCell ref="A298:I298"/>
    <mergeCell ref="A300:I300"/>
    <mergeCell ref="A301:I301"/>
    <mergeCell ref="A302:I302"/>
    <mergeCell ref="C205:C207"/>
    <mergeCell ref="D205:D207"/>
    <mergeCell ref="E205:E207"/>
    <mergeCell ref="F205:F207"/>
    <mergeCell ref="G205:G207"/>
    <mergeCell ref="B208:B210"/>
    <mergeCell ref="C208:C210"/>
    <mergeCell ref="D208:D210"/>
    <mergeCell ref="E208:E210"/>
    <mergeCell ref="F208:F210"/>
    <mergeCell ref="A219:B219"/>
    <mergeCell ref="C219:D219"/>
    <mergeCell ref="E219:F219"/>
    <mergeCell ref="A250:I250"/>
    <mergeCell ref="A251:I251"/>
    <mergeCell ref="G267:G269"/>
    <mergeCell ref="B270:B272"/>
    <mergeCell ref="C270:C272"/>
    <mergeCell ref="D270:D272"/>
    <mergeCell ref="E270:E272"/>
    <mergeCell ref="F270:F272"/>
    <mergeCell ref="G219:I219"/>
    <mergeCell ref="A252:I252"/>
    <mergeCell ref="B255:B257"/>
    <mergeCell ref="C255:C257"/>
    <mergeCell ref="D255:D257"/>
    <mergeCell ref="E255:E257"/>
    <mergeCell ref="A419:B419"/>
    <mergeCell ref="C419:D419"/>
    <mergeCell ref="E419:F419"/>
    <mergeCell ref="A470:B470"/>
    <mergeCell ref="C470:D470"/>
    <mergeCell ref="E470:F470"/>
    <mergeCell ref="G470:I470"/>
    <mergeCell ref="A517:B517"/>
    <mergeCell ref="C517:D517"/>
    <mergeCell ref="E517:F517"/>
    <mergeCell ref="G517:I517"/>
    <mergeCell ref="A283:B283"/>
    <mergeCell ref="C283:D283"/>
    <mergeCell ref="E283:F283"/>
    <mergeCell ref="G283:I283"/>
    <mergeCell ref="A320:B320"/>
    <mergeCell ref="C320:D320"/>
    <mergeCell ref="E320:F320"/>
    <mergeCell ref="G320:I320"/>
    <mergeCell ref="D311:D313"/>
    <mergeCell ref="E311:E313"/>
    <mergeCell ref="F311:F313"/>
    <mergeCell ref="G311:G313"/>
    <mergeCell ref="G419:I419"/>
    <mergeCell ref="A420:B420"/>
    <mergeCell ref="C420:D420"/>
    <mergeCell ref="E420:F420"/>
    <mergeCell ref="G420:I420"/>
    <mergeCell ref="G374:I374"/>
    <mergeCell ref="G467:I467"/>
    <mergeCell ref="A468:B468"/>
    <mergeCell ref="C468:D468"/>
    <mergeCell ref="F507:F509"/>
    <mergeCell ref="G507:G509"/>
    <mergeCell ref="A494:I494"/>
    <mergeCell ref="A496:I496"/>
    <mergeCell ref="A497:I497"/>
    <mergeCell ref="A498:I498"/>
    <mergeCell ref="A501:A509"/>
    <mergeCell ref="B501:B503"/>
    <mergeCell ref="C501:C503"/>
    <mergeCell ref="D501:D503"/>
    <mergeCell ref="E501:E503"/>
    <mergeCell ref="F501:F503"/>
    <mergeCell ref="G501:G503"/>
    <mergeCell ref="B504:B506"/>
    <mergeCell ref="A417:B417"/>
    <mergeCell ref="C417:D417"/>
    <mergeCell ref="E417:F417"/>
    <mergeCell ref="G417:I417"/>
    <mergeCell ref="A395:I395"/>
    <mergeCell ref="A396:I396"/>
    <mergeCell ref="A398:I398"/>
    <mergeCell ref="A399:I399"/>
    <mergeCell ref="F452:F454"/>
    <mergeCell ref="G452:G454"/>
    <mergeCell ref="D406:D408"/>
    <mergeCell ref="E406:E408"/>
    <mergeCell ref="A616:B616"/>
    <mergeCell ref="C616:D616"/>
    <mergeCell ref="E616:F616"/>
    <mergeCell ref="G616:I616"/>
    <mergeCell ref="B603:B605"/>
    <mergeCell ref="C603:C605"/>
    <mergeCell ref="D603:D605"/>
    <mergeCell ref="E603:E605"/>
    <mergeCell ref="F603:F605"/>
    <mergeCell ref="G603:G605"/>
    <mergeCell ref="B606:B608"/>
    <mergeCell ref="C606:C608"/>
    <mergeCell ref="D606:D608"/>
    <mergeCell ref="E606:E608"/>
    <mergeCell ref="F606:F608"/>
    <mergeCell ref="G606:G608"/>
    <mergeCell ref="B559:B561"/>
    <mergeCell ref="C559:C561"/>
    <mergeCell ref="A592:I592"/>
    <mergeCell ref="A593:I593"/>
    <mergeCell ref="A595:I595"/>
    <mergeCell ref="A583:B583"/>
    <mergeCell ref="C583:D583"/>
    <mergeCell ref="E583:F583"/>
    <mergeCell ref="G583:I583"/>
    <mergeCell ref="A584:B584"/>
    <mergeCell ref="C584:D584"/>
    <mergeCell ref="E584:F584"/>
    <mergeCell ref="G584:I584"/>
    <mergeCell ref="A585:B585"/>
    <mergeCell ref="C585:D585"/>
    <mergeCell ref="E585:F585"/>
    <mergeCell ref="A617:B617"/>
    <mergeCell ref="C617:D617"/>
    <mergeCell ref="E617:F617"/>
    <mergeCell ref="G617:I617"/>
    <mergeCell ref="A618:B618"/>
    <mergeCell ref="C618:D618"/>
    <mergeCell ref="E618:F618"/>
    <mergeCell ref="G618:I618"/>
    <mergeCell ref="A519:B519"/>
    <mergeCell ref="C519:D519"/>
    <mergeCell ref="E519:F519"/>
    <mergeCell ref="G519:I519"/>
    <mergeCell ref="A520:B520"/>
    <mergeCell ref="C520:D520"/>
    <mergeCell ref="E520:F520"/>
    <mergeCell ref="G520:I520"/>
    <mergeCell ref="A582:B582"/>
    <mergeCell ref="C582:D582"/>
    <mergeCell ref="E582:F582"/>
    <mergeCell ref="G582:I582"/>
    <mergeCell ref="A596:I596"/>
    <mergeCell ref="A597:I597"/>
    <mergeCell ref="B600:B602"/>
    <mergeCell ref="C600:C602"/>
    <mergeCell ref="D600:D602"/>
    <mergeCell ref="E600:E602"/>
    <mergeCell ref="F600:F602"/>
    <mergeCell ref="G600:G602"/>
    <mergeCell ref="D559:D561"/>
    <mergeCell ref="E559:E561"/>
    <mergeCell ref="F559:F561"/>
    <mergeCell ref="G559:G561"/>
    <mergeCell ref="A710:B710"/>
    <mergeCell ref="C710:D710"/>
    <mergeCell ref="E710:F710"/>
    <mergeCell ref="G710:I710"/>
    <mergeCell ref="A711:B711"/>
    <mergeCell ref="C711:D711"/>
    <mergeCell ref="E711:F711"/>
    <mergeCell ref="G711:I711"/>
    <mergeCell ref="A712:B712"/>
    <mergeCell ref="C712:D712"/>
    <mergeCell ref="E712:F712"/>
    <mergeCell ref="G712:I712"/>
    <mergeCell ref="A619:B619"/>
    <mergeCell ref="C619:D619"/>
    <mergeCell ref="E619:F619"/>
    <mergeCell ref="G619:I619"/>
    <mergeCell ref="A667:B667"/>
    <mergeCell ref="C667:D667"/>
    <mergeCell ref="E667:F667"/>
    <mergeCell ref="G667:I667"/>
    <mergeCell ref="A668:B668"/>
    <mergeCell ref="C668:D668"/>
    <mergeCell ref="E668:F668"/>
    <mergeCell ref="G668:I668"/>
    <mergeCell ref="A695:I695"/>
    <mergeCell ref="A696:I696"/>
    <mergeCell ref="A699:A704"/>
    <mergeCell ref="B699:B701"/>
    <mergeCell ref="C699:C701"/>
    <mergeCell ref="D699:D701"/>
    <mergeCell ref="E699:E701"/>
    <mergeCell ref="F699:F701"/>
    <mergeCell ref="A808:B808"/>
    <mergeCell ref="C808:D808"/>
    <mergeCell ref="E808:F808"/>
    <mergeCell ref="G808:I808"/>
    <mergeCell ref="A809:B809"/>
    <mergeCell ref="C809:D809"/>
    <mergeCell ref="E809:F809"/>
    <mergeCell ref="G809:I809"/>
    <mergeCell ref="A810:B810"/>
    <mergeCell ref="C810:D810"/>
    <mergeCell ref="E810:F810"/>
    <mergeCell ref="G810:I810"/>
    <mergeCell ref="A713:B713"/>
    <mergeCell ref="C713:D713"/>
    <mergeCell ref="E713:F713"/>
    <mergeCell ref="G713:I713"/>
    <mergeCell ref="A764:B764"/>
    <mergeCell ref="C764:D764"/>
    <mergeCell ref="E764:F764"/>
    <mergeCell ref="G764:I764"/>
    <mergeCell ref="A765:B765"/>
    <mergeCell ref="C765:D765"/>
    <mergeCell ref="E765:F765"/>
    <mergeCell ref="G765:I765"/>
    <mergeCell ref="A793:I793"/>
    <mergeCell ref="A794:I794"/>
    <mergeCell ref="A797:A802"/>
    <mergeCell ref="B797:B799"/>
    <mergeCell ref="C797:C799"/>
    <mergeCell ref="D797:D799"/>
    <mergeCell ref="E797:E799"/>
    <mergeCell ref="F797:F799"/>
    <mergeCell ref="A911:B911"/>
    <mergeCell ref="C911:D911"/>
    <mergeCell ref="E911:F911"/>
    <mergeCell ref="G911:I911"/>
    <mergeCell ref="A811:B811"/>
    <mergeCell ref="C811:D811"/>
    <mergeCell ref="E811:F811"/>
    <mergeCell ref="G811:I811"/>
    <mergeCell ref="A867:B867"/>
    <mergeCell ref="C867:D867"/>
    <mergeCell ref="E867:F867"/>
    <mergeCell ref="G867:I867"/>
    <mergeCell ref="A868:B868"/>
    <mergeCell ref="C868:D868"/>
    <mergeCell ref="E868:F868"/>
    <mergeCell ref="G868:I868"/>
    <mergeCell ref="A888:I888"/>
    <mergeCell ref="A889:I889"/>
    <mergeCell ref="A891:I891"/>
    <mergeCell ref="A892:I892"/>
    <mergeCell ref="A893:I893"/>
    <mergeCell ref="A896:A904"/>
    <mergeCell ref="B896:B898"/>
    <mergeCell ref="C896:C898"/>
    <mergeCell ref="D896:D898"/>
    <mergeCell ref="E896:E898"/>
    <mergeCell ref="F896:F898"/>
    <mergeCell ref="G896:G898"/>
    <mergeCell ref="B899:B901"/>
    <mergeCell ref="C899:C901"/>
    <mergeCell ref="D899:D901"/>
    <mergeCell ref="E899:E901"/>
    <mergeCell ref="A1013:B1013"/>
    <mergeCell ref="C1013:D1013"/>
    <mergeCell ref="E1013:F1013"/>
    <mergeCell ref="G1013:I1013"/>
    <mergeCell ref="A1014:B1014"/>
    <mergeCell ref="C1014:D1014"/>
    <mergeCell ref="E1014:F1014"/>
    <mergeCell ref="G1014:I1014"/>
    <mergeCell ref="A912:B912"/>
    <mergeCell ref="C912:D912"/>
    <mergeCell ref="E912:F912"/>
    <mergeCell ref="G912:I912"/>
    <mergeCell ref="A913:B913"/>
    <mergeCell ref="C913:D913"/>
    <mergeCell ref="E913:F913"/>
    <mergeCell ref="G913:I913"/>
    <mergeCell ref="A914:B914"/>
    <mergeCell ref="C914:D914"/>
    <mergeCell ref="E914:F914"/>
    <mergeCell ref="G914:I914"/>
    <mergeCell ref="E1005:E1007"/>
    <mergeCell ref="F1005:F1007"/>
    <mergeCell ref="G1005:G1007"/>
    <mergeCell ref="C1002:C1004"/>
    <mergeCell ref="D1002:D1004"/>
    <mergeCell ref="E1002:E1004"/>
    <mergeCell ref="F1002:F1004"/>
    <mergeCell ref="G1002:G1004"/>
    <mergeCell ref="B1005:B1007"/>
    <mergeCell ref="C1005:C1007"/>
    <mergeCell ref="D1005:D1007"/>
    <mergeCell ref="A988:I988"/>
    <mergeCell ref="A1015:B1015"/>
    <mergeCell ref="C1015:D1015"/>
    <mergeCell ref="E1015:F1015"/>
    <mergeCell ref="G1015:I1015"/>
    <mergeCell ref="A1016:B1016"/>
    <mergeCell ref="C1016:D1016"/>
    <mergeCell ref="E1016:F1016"/>
    <mergeCell ref="G1016:I1016"/>
    <mergeCell ref="A1059:B1059"/>
    <mergeCell ref="C1059:D1059"/>
    <mergeCell ref="E1059:F1059"/>
    <mergeCell ref="G1059:I1059"/>
    <mergeCell ref="E1051:E1053"/>
    <mergeCell ref="F1051:F1053"/>
    <mergeCell ref="G1051:G1053"/>
    <mergeCell ref="A1060:B1060"/>
    <mergeCell ref="C1060:D1060"/>
    <mergeCell ref="E1060:F1060"/>
    <mergeCell ref="A1037:I1037"/>
    <mergeCell ref="A1038:I1038"/>
    <mergeCell ref="A1040:I1040"/>
    <mergeCell ref="A1041:I1041"/>
    <mergeCell ref="A1042:I1042"/>
    <mergeCell ref="A1215:B1215"/>
    <mergeCell ref="C1215:D1215"/>
    <mergeCell ref="E1215:F1215"/>
    <mergeCell ref="G1215:I1215"/>
    <mergeCell ref="G1115:I1115"/>
    <mergeCell ref="A1168:B1168"/>
    <mergeCell ref="C1168:D1168"/>
    <mergeCell ref="E1168:F1168"/>
    <mergeCell ref="G1168:I1168"/>
    <mergeCell ref="A1169:B1169"/>
    <mergeCell ref="C1169:D1169"/>
    <mergeCell ref="E1169:F1169"/>
    <mergeCell ref="G1169:I1169"/>
    <mergeCell ref="B1201:B1203"/>
    <mergeCell ref="C1201:C1203"/>
    <mergeCell ref="D1201:D1203"/>
    <mergeCell ref="E1201:E1203"/>
    <mergeCell ref="F1201:F1203"/>
    <mergeCell ref="G1201:G1203"/>
    <mergeCell ref="B1204:B1206"/>
    <mergeCell ref="C1204:C1206"/>
    <mergeCell ref="D1204:D1206"/>
    <mergeCell ref="E1204:E1206"/>
    <mergeCell ref="F1204:F1206"/>
    <mergeCell ref="G1204:G1206"/>
    <mergeCell ref="E1195:E1197"/>
    <mergeCell ref="F1195:F1197"/>
    <mergeCell ref="G1195:G1197"/>
    <mergeCell ref="B1198:B1200"/>
    <mergeCell ref="C1198:C1200"/>
    <mergeCell ref="C1192:C1194"/>
    <mergeCell ref="D1192:D1194"/>
    <mergeCell ref="C1259:D1259"/>
    <mergeCell ref="E1259:F1259"/>
    <mergeCell ref="G1259:I1259"/>
    <mergeCell ref="A1310:B1310"/>
    <mergeCell ref="C1310:D1310"/>
    <mergeCell ref="E1310:F1310"/>
    <mergeCell ref="G1310:I1310"/>
    <mergeCell ref="A1311:B1311"/>
    <mergeCell ref="C1311:D1311"/>
    <mergeCell ref="E1311:F1311"/>
    <mergeCell ref="G1311:I1311"/>
    <mergeCell ref="A1256:B1256"/>
    <mergeCell ref="C1256:D1256"/>
    <mergeCell ref="E1256:F1256"/>
    <mergeCell ref="G1256:I1256"/>
    <mergeCell ref="A1257:B1257"/>
    <mergeCell ref="C1257:D1257"/>
    <mergeCell ref="E1257:F1257"/>
    <mergeCell ref="G1257:I1257"/>
    <mergeCell ref="A1258:B1258"/>
    <mergeCell ref="C1258:D1258"/>
    <mergeCell ref="E1258:F1258"/>
    <mergeCell ref="G1258:I1258"/>
    <mergeCell ref="A1281:I1281"/>
    <mergeCell ref="A1282:I1282"/>
    <mergeCell ref="A1284:I1284"/>
    <mergeCell ref="A1285:I1285"/>
    <mergeCell ref="A1286:I1286"/>
    <mergeCell ref="B1289:B1291"/>
    <mergeCell ref="C1289:C1291"/>
    <mergeCell ref="F1301:F1303"/>
    <mergeCell ref="A1354:B1354"/>
    <mergeCell ref="C1354:D1354"/>
    <mergeCell ref="E1354:F1354"/>
    <mergeCell ref="G1354:I1354"/>
    <mergeCell ref="A1355:B1355"/>
    <mergeCell ref="C1355:D1355"/>
    <mergeCell ref="E1355:F1355"/>
    <mergeCell ref="G1355:I1355"/>
    <mergeCell ref="A1356:B1356"/>
    <mergeCell ref="C1356:D1356"/>
    <mergeCell ref="E1356:F1356"/>
    <mergeCell ref="G1356:I1356"/>
    <mergeCell ref="A1312:B1312"/>
    <mergeCell ref="C1312:D1312"/>
    <mergeCell ref="E1312:F1312"/>
    <mergeCell ref="G1312:I1312"/>
    <mergeCell ref="A1313:B1313"/>
    <mergeCell ref="C1313:D1313"/>
    <mergeCell ref="E1313:F1313"/>
    <mergeCell ref="G1313:I1313"/>
    <mergeCell ref="A1353:B1353"/>
    <mergeCell ref="C1353:D1353"/>
    <mergeCell ref="E1353:F1353"/>
    <mergeCell ref="G1353:I1353"/>
    <mergeCell ref="A1331:I1331"/>
    <mergeCell ref="A1332:I1332"/>
    <mergeCell ref="A1334:I1334"/>
    <mergeCell ref="A1335:I1335"/>
    <mergeCell ref="A1336:I1336"/>
    <mergeCell ref="A1339:A1347"/>
    <mergeCell ref="B1339:B1341"/>
    <mergeCell ref="C1339:C1341"/>
    <mergeCell ref="G1210:G1212"/>
    <mergeCell ref="A1189:A1212"/>
    <mergeCell ref="B609:B611"/>
    <mergeCell ref="C609:C611"/>
    <mergeCell ref="D609:D611"/>
    <mergeCell ref="E609:E611"/>
    <mergeCell ref="F609:F611"/>
    <mergeCell ref="G609:G611"/>
    <mergeCell ref="A600:A611"/>
    <mergeCell ref="B1106:B1108"/>
    <mergeCell ref="C1106:C1108"/>
    <mergeCell ref="D1106:D1108"/>
    <mergeCell ref="E1106:E1108"/>
    <mergeCell ref="F1106:F1108"/>
    <mergeCell ref="G1106:G1108"/>
    <mergeCell ref="A1094:A1108"/>
    <mergeCell ref="B1153:B1155"/>
    <mergeCell ref="C1153:C1155"/>
    <mergeCell ref="D1153:D1155"/>
    <mergeCell ref="E1153:E1155"/>
    <mergeCell ref="F1153:F1155"/>
    <mergeCell ref="G1153:G1155"/>
    <mergeCell ref="E1171:F1171"/>
    <mergeCell ref="G1171:I1171"/>
    <mergeCell ref="G1060:I1060"/>
    <mergeCell ref="A1061:B1061"/>
    <mergeCell ref="C1061:D1061"/>
    <mergeCell ref="E1061:F1061"/>
    <mergeCell ref="G1061:I1061"/>
    <mergeCell ref="A1062:B1062"/>
    <mergeCell ref="C1062:D1062"/>
    <mergeCell ref="E1062:F1062"/>
    <mergeCell ref="B1248:B1250"/>
    <mergeCell ref="C1248:C1250"/>
    <mergeCell ref="D1248:D1250"/>
    <mergeCell ref="E1248:E1250"/>
    <mergeCell ref="F1248:F1250"/>
    <mergeCell ref="G1248:G1250"/>
    <mergeCell ref="A1239:A1250"/>
    <mergeCell ref="B1304:B1306"/>
    <mergeCell ref="C1304:C1306"/>
    <mergeCell ref="D1304:D1306"/>
    <mergeCell ref="E1304:E1306"/>
    <mergeCell ref="F1304:F1306"/>
    <mergeCell ref="G1304:G1306"/>
    <mergeCell ref="A1289:A1306"/>
    <mergeCell ref="B1156:B1158"/>
    <mergeCell ref="C1156:C1158"/>
    <mergeCell ref="D1156:D1158"/>
    <mergeCell ref="E1156:E1158"/>
    <mergeCell ref="F1156:F1158"/>
    <mergeCell ref="G1156:G1158"/>
    <mergeCell ref="B1159:B1161"/>
    <mergeCell ref="C1159:C1161"/>
    <mergeCell ref="D1159:D1161"/>
    <mergeCell ref="E1159:E1161"/>
    <mergeCell ref="F1159:F1161"/>
    <mergeCell ref="G1159:G1161"/>
    <mergeCell ref="A1141:A1161"/>
    <mergeCell ref="B1210:B1212"/>
    <mergeCell ref="C1210:C1212"/>
    <mergeCell ref="D1210:D1212"/>
    <mergeCell ref="E1210:E1212"/>
    <mergeCell ref="F1210:F1212"/>
  </mergeCells>
  <pageMargins left="0.7" right="0.7" top="0.75" bottom="0.75" header="0.3" footer="0.3"/>
  <pageSetup paperSize="9" scale="65"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view="pageBreakPreview" topLeftCell="A13" zoomScale="60" zoomScaleNormal="100" workbookViewId="0">
      <selection activeCell="L14" sqref="L14"/>
    </sheetView>
  </sheetViews>
  <sheetFormatPr baseColWidth="10" defaultColWidth="17" defaultRowHeight="12.6"/>
  <cols>
    <col min="1" max="8" width="18.6640625" style="90" customWidth="1"/>
    <col min="9" max="9" width="14.33203125" style="90" customWidth="1"/>
    <col min="10" max="10" width="6.6640625" style="90" customWidth="1"/>
    <col min="11" max="16384" width="17" style="90"/>
  </cols>
  <sheetData>
    <row r="1" spans="1:24" ht="26.4" customHeight="1">
      <c r="A1" s="945" t="s">
        <v>777</v>
      </c>
      <c r="B1" s="945"/>
      <c r="C1" s="945"/>
      <c r="D1" s="945"/>
      <c r="E1" s="945"/>
      <c r="F1" s="945"/>
      <c r="G1" s="945"/>
      <c r="H1" s="945"/>
      <c r="I1" s="945"/>
      <c r="J1" s="500"/>
      <c r="K1" s="500"/>
      <c r="L1" s="500"/>
      <c r="M1" s="500"/>
      <c r="N1" s="500"/>
      <c r="O1" s="500"/>
      <c r="P1" s="500"/>
      <c r="Q1" s="500"/>
      <c r="R1" s="500"/>
      <c r="S1" s="500"/>
      <c r="T1" s="500"/>
      <c r="U1" s="500"/>
      <c r="V1" s="500"/>
      <c r="W1" s="500"/>
      <c r="X1" s="500"/>
    </row>
    <row r="2" spans="1:24" ht="12.75" customHeight="1">
      <c r="A2" s="484"/>
      <c r="B2" s="484"/>
      <c r="C2" s="484"/>
      <c r="D2" s="484"/>
      <c r="E2" s="484"/>
      <c r="F2" s="484"/>
      <c r="G2" s="484"/>
      <c r="H2"/>
      <c r="I2"/>
      <c r="J2"/>
      <c r="K2"/>
      <c r="L2"/>
      <c r="M2"/>
      <c r="N2"/>
      <c r="O2"/>
      <c r="P2"/>
      <c r="Q2"/>
      <c r="R2"/>
      <c r="S2"/>
      <c r="T2"/>
      <c r="U2"/>
      <c r="V2"/>
      <c r="W2"/>
      <c r="X2"/>
    </row>
    <row r="3" spans="1:24" ht="26.4" customHeight="1">
      <c r="A3" s="946" t="s">
        <v>1413</v>
      </c>
      <c r="B3" s="946"/>
      <c r="C3" s="946"/>
      <c r="D3" s="946"/>
      <c r="E3" s="946"/>
      <c r="F3" s="946"/>
      <c r="G3" s="946"/>
      <c r="H3" s="946"/>
      <c r="I3" s="946"/>
      <c r="J3" s="501"/>
      <c r="K3" s="501"/>
      <c r="L3" s="501"/>
      <c r="M3" s="501"/>
      <c r="N3" s="501"/>
      <c r="O3" s="501"/>
      <c r="P3" s="501"/>
      <c r="Q3" s="501"/>
      <c r="R3" s="501"/>
      <c r="S3" s="501"/>
      <c r="T3" s="501"/>
      <c r="U3" s="501"/>
      <c r="V3" s="501"/>
      <c r="W3" s="501"/>
      <c r="X3" s="501"/>
    </row>
    <row r="4" spans="1:24" ht="26.4" customHeight="1">
      <c r="A4" s="947" t="s">
        <v>1414</v>
      </c>
      <c r="B4" s="947"/>
      <c r="C4" s="947"/>
      <c r="D4" s="947"/>
      <c r="E4" s="947"/>
      <c r="F4" s="947"/>
      <c r="G4" s="947"/>
      <c r="H4" s="947"/>
      <c r="I4" s="947"/>
      <c r="J4" s="502"/>
      <c r="K4" s="502"/>
      <c r="L4" s="502"/>
      <c r="M4" s="502"/>
      <c r="N4" s="502"/>
      <c r="O4" s="502"/>
      <c r="P4" s="502"/>
      <c r="Q4" s="502"/>
      <c r="R4" s="502"/>
      <c r="S4" s="502"/>
      <c r="T4" s="502"/>
      <c r="U4" s="502"/>
      <c r="V4" s="502"/>
      <c r="W4" s="502"/>
      <c r="X4" s="502"/>
    </row>
    <row r="5" spans="1:24" ht="71.400000000000006" customHeight="1">
      <c r="A5" s="948" t="s">
        <v>792</v>
      </c>
      <c r="B5" s="948"/>
      <c r="C5" s="948"/>
      <c r="D5" s="948"/>
      <c r="E5" s="948"/>
      <c r="F5" s="948"/>
      <c r="G5" s="948"/>
      <c r="H5" s="948"/>
      <c r="I5" s="948"/>
      <c r="J5" s="91"/>
      <c r="K5" s="91"/>
    </row>
    <row r="6" spans="1:24" ht="22.2" customHeight="1" thickBot="1">
      <c r="A6" s="949"/>
      <c r="B6" s="949"/>
      <c r="C6" s="949"/>
      <c r="D6" s="949"/>
      <c r="E6" s="949"/>
      <c r="F6" s="949"/>
      <c r="G6" s="949"/>
      <c r="H6" s="949"/>
      <c r="I6" s="949"/>
      <c r="J6" s="92"/>
      <c r="K6" s="92"/>
    </row>
    <row r="7" spans="1:24" ht="21.9" customHeight="1" thickTop="1">
      <c r="A7" s="824"/>
      <c r="B7" s="825"/>
      <c r="C7" s="825"/>
      <c r="D7" s="825"/>
      <c r="E7" s="825"/>
      <c r="F7" s="825"/>
      <c r="G7" s="825"/>
      <c r="H7" s="826"/>
      <c r="I7" s="827"/>
    </row>
    <row r="8" spans="1:24" ht="21.9" customHeight="1">
      <c r="A8" s="828"/>
      <c r="B8" s="829"/>
      <c r="C8" s="829"/>
      <c r="D8" s="829"/>
      <c r="E8" s="829"/>
      <c r="F8" s="829"/>
      <c r="G8" s="829"/>
      <c r="H8" s="829"/>
      <c r="I8" s="830"/>
    </row>
    <row r="9" spans="1:24" ht="21.9" customHeight="1">
      <c r="A9" s="828"/>
      <c r="B9" s="829"/>
      <c r="C9" s="829"/>
      <c r="D9" s="829"/>
      <c r="E9" s="829"/>
      <c r="F9" s="829"/>
      <c r="G9" s="829"/>
      <c r="H9" s="829"/>
      <c r="I9" s="830"/>
    </row>
    <row r="10" spans="1:24" ht="21.9" customHeight="1">
      <c r="A10" s="828"/>
      <c r="B10" s="829"/>
      <c r="C10" s="829"/>
      <c r="D10" s="829"/>
      <c r="E10" s="829"/>
      <c r="F10" s="829"/>
      <c r="G10" s="829"/>
      <c r="H10" s="829"/>
      <c r="I10" s="830"/>
    </row>
    <row r="11" spans="1:24" ht="21.9" customHeight="1">
      <c r="A11" s="828"/>
      <c r="B11" s="829"/>
      <c r="C11" s="829"/>
      <c r="D11" s="829"/>
      <c r="E11" s="829"/>
      <c r="F11" s="829"/>
      <c r="G11" s="829"/>
      <c r="H11" s="829"/>
      <c r="I11" s="830"/>
    </row>
    <row r="12" spans="1:24" ht="21.9" customHeight="1">
      <c r="A12" s="828"/>
      <c r="B12" s="829"/>
      <c r="C12" s="829"/>
      <c r="D12" s="829"/>
      <c r="E12" s="829"/>
      <c r="F12" s="829"/>
      <c r="G12" s="829"/>
      <c r="H12" s="829"/>
      <c r="I12" s="830"/>
    </row>
    <row r="13" spans="1:24" ht="21.9" customHeight="1">
      <c r="A13" s="831"/>
      <c r="B13" s="829"/>
      <c r="C13" s="829"/>
      <c r="D13" s="829"/>
      <c r="E13" s="829"/>
      <c r="F13" s="829"/>
      <c r="G13" s="829"/>
      <c r="H13" s="829"/>
      <c r="I13" s="830"/>
    </row>
    <row r="14" spans="1:24" ht="21.9" customHeight="1">
      <c r="A14" s="831"/>
      <c r="B14" s="829"/>
      <c r="C14" s="829"/>
      <c r="D14" s="829"/>
      <c r="E14" s="829"/>
      <c r="F14" s="829"/>
      <c r="G14" s="829"/>
      <c r="H14" s="829"/>
      <c r="I14" s="830"/>
    </row>
    <row r="15" spans="1:24" ht="21.9" customHeight="1">
      <c r="A15" s="831"/>
      <c r="B15" s="829"/>
      <c r="C15" s="829"/>
      <c r="D15" s="829"/>
      <c r="E15" s="829"/>
      <c r="F15" s="829"/>
      <c r="G15" s="829"/>
      <c r="H15" s="829"/>
      <c r="I15" s="830"/>
    </row>
    <row r="16" spans="1:24" ht="21.9" customHeight="1">
      <c r="A16" s="831"/>
      <c r="B16" s="829"/>
      <c r="C16" s="829"/>
      <c r="D16" s="829"/>
      <c r="E16" s="829"/>
      <c r="F16" s="829"/>
      <c r="G16" s="829"/>
      <c r="H16" s="829"/>
      <c r="I16" s="830"/>
    </row>
    <row r="17" spans="1:9" ht="36.75" customHeight="1">
      <c r="A17" s="831"/>
      <c r="B17" s="829"/>
      <c r="C17" s="829"/>
      <c r="D17" s="829"/>
      <c r="E17" s="829"/>
      <c r="F17" s="829"/>
      <c r="G17" s="829"/>
      <c r="H17" s="829"/>
      <c r="I17" s="830"/>
    </row>
    <row r="18" spans="1:9" ht="21.9" customHeight="1">
      <c r="A18" s="831"/>
      <c r="B18" s="829"/>
      <c r="C18" s="829"/>
      <c r="D18" s="829"/>
      <c r="E18" s="829"/>
      <c r="F18" s="829"/>
      <c r="G18" s="829"/>
      <c r="H18" s="829"/>
      <c r="I18" s="830"/>
    </row>
    <row r="19" spans="1:9" ht="21.9" customHeight="1">
      <c r="A19" s="828"/>
      <c r="B19" s="829"/>
      <c r="C19" s="829"/>
      <c r="D19" s="829"/>
      <c r="E19" s="829"/>
      <c r="F19" s="829"/>
      <c r="G19" s="829"/>
      <c r="H19" s="829"/>
      <c r="I19" s="830"/>
    </row>
    <row r="20" spans="1:9" ht="21.9" customHeight="1">
      <c r="A20" s="828"/>
      <c r="B20" s="829"/>
      <c r="C20" s="829"/>
      <c r="D20" s="829"/>
      <c r="E20" s="829"/>
      <c r="F20" s="829"/>
      <c r="G20" s="829"/>
      <c r="H20" s="829"/>
      <c r="I20" s="830"/>
    </row>
    <row r="21" spans="1:9" ht="21.9" customHeight="1">
      <c r="A21" s="828"/>
      <c r="B21" s="829"/>
      <c r="C21" s="829"/>
      <c r="D21" s="829"/>
      <c r="E21" s="829"/>
      <c r="F21" s="829"/>
      <c r="G21" s="829"/>
      <c r="H21" s="829"/>
      <c r="I21" s="830"/>
    </row>
    <row r="22" spans="1:9" ht="21.9" customHeight="1">
      <c r="A22" s="828"/>
      <c r="B22" s="829"/>
      <c r="C22" s="829"/>
      <c r="D22" s="829"/>
      <c r="E22" s="829"/>
      <c r="F22" s="829"/>
      <c r="G22" s="829"/>
      <c r="H22" s="829"/>
      <c r="I22" s="830"/>
    </row>
    <row r="23" spans="1:9" ht="21.9" customHeight="1">
      <c r="A23" s="828"/>
      <c r="B23" s="829"/>
      <c r="C23" s="829"/>
      <c r="D23" s="829"/>
      <c r="E23" s="829"/>
      <c r="F23" s="829"/>
      <c r="G23" s="829"/>
      <c r="H23" s="829"/>
      <c r="I23" s="830"/>
    </row>
    <row r="24" spans="1:9" ht="21.9" customHeight="1">
      <c r="A24" s="828"/>
      <c r="B24" s="829"/>
      <c r="C24" s="829"/>
      <c r="D24" s="829"/>
      <c r="E24" s="829"/>
      <c r="F24" s="829"/>
      <c r="G24" s="829"/>
      <c r="H24" s="829"/>
      <c r="I24" s="830"/>
    </row>
    <row r="25" spans="1:9" ht="21.9" customHeight="1" thickBot="1">
      <c r="A25" s="832"/>
      <c r="B25" s="833"/>
      <c r="C25" s="833"/>
      <c r="D25" s="833"/>
      <c r="E25" s="833"/>
      <c r="F25" s="833"/>
      <c r="G25" s="833"/>
      <c r="H25" s="833"/>
      <c r="I25" s="834"/>
    </row>
    <row r="26" spans="1:9" ht="15.6" thickTop="1">
      <c r="A26" s="93"/>
      <c r="B26" s="93"/>
      <c r="C26" s="93"/>
      <c r="D26" s="93"/>
      <c r="E26" s="93"/>
      <c r="F26" s="93"/>
      <c r="G26" s="93"/>
    </row>
    <row r="27" spans="1:9" ht="15">
      <c r="A27" s="93"/>
      <c r="B27" s="94"/>
      <c r="C27" s="94"/>
      <c r="D27" s="94"/>
      <c r="E27" s="94"/>
      <c r="F27" s="94"/>
      <c r="G27" s="94"/>
    </row>
    <row r="28" spans="1:9" ht="15">
      <c r="A28" s="93"/>
      <c r="B28" s="94"/>
      <c r="C28" s="94"/>
      <c r="D28" s="94"/>
      <c r="E28" s="94"/>
      <c r="F28" s="94"/>
      <c r="G28" s="94"/>
    </row>
    <row r="29" spans="1:9" ht="15">
      <c r="A29" s="93"/>
      <c r="B29" s="94"/>
      <c r="C29" s="94"/>
      <c r="D29" s="94"/>
      <c r="E29" s="94"/>
      <c r="F29" s="94"/>
      <c r="G29" s="94"/>
    </row>
    <row r="30" spans="1:9" ht="15">
      <c r="A30" s="93"/>
      <c r="B30" s="94"/>
      <c r="C30" s="94"/>
      <c r="D30" s="94"/>
      <c r="E30" s="94"/>
      <c r="F30" s="94"/>
      <c r="G30" s="94"/>
    </row>
    <row r="31" spans="1:9" ht="15">
      <c r="A31" s="93"/>
      <c r="B31" s="94"/>
      <c r="C31" s="94"/>
      <c r="D31" s="94"/>
      <c r="E31" s="94"/>
      <c r="F31" s="94"/>
      <c r="G31" s="94"/>
    </row>
    <row r="32" spans="1:9" ht="15">
      <c r="A32" s="95" t="s">
        <v>793</v>
      </c>
      <c r="B32" s="94"/>
      <c r="C32" s="94"/>
      <c r="D32" s="94"/>
      <c r="E32" s="94"/>
      <c r="F32" s="94"/>
      <c r="G32" s="94"/>
    </row>
    <row r="33" spans="1:7" ht="15">
      <c r="A33" s="93"/>
      <c r="B33" s="94"/>
      <c r="C33" s="94"/>
      <c r="D33" s="94"/>
      <c r="E33" s="94"/>
      <c r="F33" s="94"/>
      <c r="G33" s="94"/>
    </row>
    <row r="34" spans="1:7" ht="15">
      <c r="A34" s="93"/>
      <c r="B34" s="94"/>
      <c r="C34" s="94"/>
      <c r="D34" s="94"/>
      <c r="E34" s="94"/>
      <c r="F34" s="94"/>
      <c r="G34" s="94"/>
    </row>
    <row r="35" spans="1:7" ht="15">
      <c r="A35" s="93"/>
      <c r="B35" s="94"/>
      <c r="C35" s="94"/>
      <c r="D35" s="94"/>
      <c r="E35" s="94"/>
      <c r="F35" s="94"/>
      <c r="G35" s="94"/>
    </row>
    <row r="36" spans="1:7" ht="15">
      <c r="A36" s="93"/>
      <c r="B36" s="94"/>
      <c r="C36" s="94"/>
      <c r="D36" s="94"/>
      <c r="E36" s="94"/>
      <c r="F36" s="94"/>
      <c r="G36" s="94"/>
    </row>
    <row r="37" spans="1:7" ht="15">
      <c r="A37" s="93"/>
      <c r="B37" s="94"/>
      <c r="C37" s="94"/>
      <c r="D37" s="94"/>
      <c r="E37" s="94"/>
      <c r="F37" s="94"/>
      <c r="G37" s="94"/>
    </row>
    <row r="38" spans="1:7" ht="15">
      <c r="A38" s="93"/>
      <c r="B38" s="94"/>
      <c r="C38" s="94"/>
      <c r="D38" s="94"/>
      <c r="E38" s="94"/>
      <c r="F38" s="94"/>
      <c r="G38" s="94"/>
    </row>
    <row r="39" spans="1:7" ht="15">
      <c r="A39" s="93"/>
      <c r="B39" s="94"/>
      <c r="C39" s="94"/>
      <c r="D39" s="94"/>
      <c r="E39" s="94"/>
      <c r="F39" s="94"/>
      <c r="G39" s="94"/>
    </row>
    <row r="40" spans="1:7" ht="15">
      <c r="A40" s="93"/>
      <c r="B40" s="94"/>
      <c r="C40" s="94"/>
      <c r="D40" s="94"/>
      <c r="E40" s="94"/>
      <c r="F40" s="94"/>
      <c r="G40" s="94"/>
    </row>
    <row r="41" spans="1:7" ht="15">
      <c r="A41" s="93"/>
      <c r="B41" s="94"/>
      <c r="C41" s="94"/>
      <c r="D41" s="94"/>
      <c r="E41" s="94"/>
      <c r="F41" s="94"/>
      <c r="G41" s="94"/>
    </row>
    <row r="42" spans="1:7" ht="15">
      <c r="A42" s="93"/>
      <c r="B42" s="94"/>
      <c r="C42" s="94"/>
      <c r="D42" s="94"/>
      <c r="E42" s="94"/>
      <c r="F42" s="94"/>
      <c r="G42" s="94"/>
    </row>
    <row r="43" spans="1:7" ht="15">
      <c r="A43" s="93"/>
      <c r="B43" s="94"/>
      <c r="C43" s="94"/>
      <c r="D43" s="94"/>
      <c r="E43" s="94"/>
      <c r="F43" s="94"/>
      <c r="G43" s="94"/>
    </row>
    <row r="44" spans="1:7" ht="15">
      <c r="A44" s="93"/>
      <c r="B44" s="94"/>
      <c r="C44" s="94"/>
      <c r="D44" s="94"/>
      <c r="E44" s="94"/>
      <c r="F44" s="94"/>
      <c r="G44" s="94"/>
    </row>
    <row r="45" spans="1:7" ht="15">
      <c r="A45" s="93"/>
      <c r="B45" s="94"/>
      <c r="C45" s="94"/>
      <c r="D45" s="94"/>
      <c r="E45" s="94"/>
      <c r="F45" s="94"/>
      <c r="G45" s="94"/>
    </row>
    <row r="46" spans="1:7" ht="15">
      <c r="A46" s="93"/>
      <c r="B46" s="94"/>
      <c r="C46" s="94"/>
      <c r="D46" s="94"/>
      <c r="E46" s="94"/>
      <c r="F46" s="94"/>
      <c r="G46" s="94"/>
    </row>
    <row r="47" spans="1:7" ht="13.2">
      <c r="B47" s="94"/>
      <c r="C47" s="94"/>
      <c r="D47" s="94"/>
      <c r="E47" s="94"/>
      <c r="F47" s="94"/>
      <c r="G47" s="94"/>
    </row>
    <row r="48" spans="1:7" ht="13.2">
      <c r="B48" s="94"/>
      <c r="C48" s="94"/>
      <c r="D48" s="94"/>
      <c r="E48" s="94"/>
      <c r="F48" s="94"/>
      <c r="G48" s="94"/>
    </row>
    <row r="49" spans="2:7" ht="13.2">
      <c r="B49" s="94"/>
      <c r="C49" s="94"/>
      <c r="D49" s="94"/>
      <c r="E49" s="94"/>
      <c r="F49" s="94"/>
      <c r="G49" s="94"/>
    </row>
    <row r="53" spans="2:7" ht="22.5" customHeight="1"/>
    <row r="54" spans="2:7" ht="22.5" customHeight="1"/>
    <row r="55" spans="2:7" ht="18.75" customHeight="1"/>
    <row r="56" spans="2:7" ht="18.75" customHeight="1"/>
    <row r="57" spans="2:7" ht="18.75" customHeight="1"/>
    <row r="58" spans="2:7" ht="18.75" customHeight="1"/>
    <row r="354" spans="17:17">
      <c r="Q354" s="90">
        <f>K354+K486+K815</f>
        <v>0</v>
      </c>
    </row>
  </sheetData>
  <mergeCells count="5">
    <mergeCell ref="A5:I5"/>
    <mergeCell ref="A6:I6"/>
    <mergeCell ref="A1:I1"/>
    <mergeCell ref="A3:I3"/>
    <mergeCell ref="A4:I4"/>
  </mergeCells>
  <printOptions horizontalCentered="1"/>
  <pageMargins left="0.59055118110236227" right="0.59055118110236227" top="0.39370078740157483" bottom="0.39370078740157483" header="0" footer="0"/>
  <pageSetup scale="75" orientation="landscape" verticalDpi="1200" r:id="rId1"/>
  <headerFooter alignWithMargins="0">
    <oddFooter>&amp;C&amp;F&amp;R&amp;7Página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61"/>
  <sheetViews>
    <sheetView view="pageBreakPreview" topLeftCell="A10" zoomScale="70" zoomScaleNormal="80" zoomScaleSheetLayoutView="70" workbookViewId="0">
      <selection activeCell="E18" sqref="E18"/>
    </sheetView>
  </sheetViews>
  <sheetFormatPr baseColWidth="10" defaultRowHeight="13.2"/>
  <cols>
    <col min="1" max="1" width="7.44140625" style="94" customWidth="1"/>
    <col min="2" max="2" width="17.5546875" style="94" customWidth="1"/>
    <col min="3" max="3" width="44.33203125" style="94" customWidth="1"/>
    <col min="4" max="7" width="30.6640625" style="94" customWidth="1"/>
    <col min="8" max="10" width="12.88671875" style="94" customWidth="1"/>
    <col min="11" max="11" width="25.33203125" style="94" customWidth="1"/>
    <col min="12" max="12" width="40.33203125" style="94" customWidth="1"/>
    <col min="13" max="13" width="10.88671875" style="94"/>
    <col min="14" max="14" width="14" style="94" bestFit="1" customWidth="1"/>
    <col min="15" max="251" width="10.88671875" style="94"/>
    <col min="252" max="252" width="7.44140625" style="94" customWidth="1"/>
    <col min="253" max="253" width="17.5546875" style="94" customWidth="1"/>
    <col min="254" max="254" width="5.6640625" style="94" customWidth="1"/>
    <col min="255" max="255" width="26.109375" style="94" customWidth="1"/>
    <col min="256" max="256" width="1.44140625" style="94" customWidth="1"/>
    <col min="257" max="257" width="25.44140625" style="94" customWidth="1"/>
    <col min="258" max="258" width="0.88671875" style="94" customWidth="1"/>
    <col min="259" max="259" width="26.33203125" style="94" customWidth="1"/>
    <col min="260" max="260" width="1.33203125" style="94" customWidth="1"/>
    <col min="261" max="261" width="23" style="94" customWidth="1"/>
    <col min="262" max="262" width="1" style="94" customWidth="1"/>
    <col min="263" max="263" width="26.33203125" style="94" customWidth="1"/>
    <col min="264" max="264" width="3.33203125" style="94" customWidth="1"/>
    <col min="265" max="265" width="2.33203125" style="94" customWidth="1"/>
    <col min="266" max="507" width="10.88671875" style="94"/>
    <col min="508" max="508" width="7.44140625" style="94" customWidth="1"/>
    <col min="509" max="509" width="17.5546875" style="94" customWidth="1"/>
    <col min="510" max="510" width="5.6640625" style="94" customWidth="1"/>
    <col min="511" max="511" width="26.109375" style="94" customWidth="1"/>
    <col min="512" max="512" width="1.44140625" style="94" customWidth="1"/>
    <col min="513" max="513" width="25.44140625" style="94" customWidth="1"/>
    <col min="514" max="514" width="0.88671875" style="94" customWidth="1"/>
    <col min="515" max="515" width="26.33203125" style="94" customWidth="1"/>
    <col min="516" max="516" width="1.33203125" style="94" customWidth="1"/>
    <col min="517" max="517" width="23" style="94" customWidth="1"/>
    <col min="518" max="518" width="1" style="94" customWidth="1"/>
    <col min="519" max="519" width="26.33203125" style="94" customWidth="1"/>
    <col min="520" max="520" width="3.33203125" style="94" customWidth="1"/>
    <col min="521" max="521" width="2.33203125" style="94" customWidth="1"/>
    <col min="522" max="763" width="10.88671875" style="94"/>
    <col min="764" max="764" width="7.44140625" style="94" customWidth="1"/>
    <col min="765" max="765" width="17.5546875" style="94" customWidth="1"/>
    <col min="766" max="766" width="5.6640625" style="94" customWidth="1"/>
    <col min="767" max="767" width="26.109375" style="94" customWidth="1"/>
    <col min="768" max="768" width="1.44140625" style="94" customWidth="1"/>
    <col min="769" max="769" width="25.44140625" style="94" customWidth="1"/>
    <col min="770" max="770" width="0.88671875" style="94" customWidth="1"/>
    <col min="771" max="771" width="26.33203125" style="94" customWidth="1"/>
    <col min="772" max="772" width="1.33203125" style="94" customWidth="1"/>
    <col min="773" max="773" width="23" style="94" customWidth="1"/>
    <col min="774" max="774" width="1" style="94" customWidth="1"/>
    <col min="775" max="775" width="26.33203125" style="94" customWidth="1"/>
    <col min="776" max="776" width="3.33203125" style="94" customWidth="1"/>
    <col min="777" max="777" width="2.33203125" style="94" customWidth="1"/>
    <col min="778" max="1019" width="10.88671875" style="94"/>
    <col min="1020" max="1020" width="7.44140625" style="94" customWidth="1"/>
    <col min="1021" max="1021" width="17.5546875" style="94" customWidth="1"/>
    <col min="1022" max="1022" width="5.6640625" style="94" customWidth="1"/>
    <col min="1023" max="1023" width="26.109375" style="94" customWidth="1"/>
    <col min="1024" max="1024" width="1.44140625" style="94" customWidth="1"/>
    <col min="1025" max="1025" width="25.44140625" style="94" customWidth="1"/>
    <col min="1026" max="1026" width="0.88671875" style="94" customWidth="1"/>
    <col min="1027" max="1027" width="26.33203125" style="94" customWidth="1"/>
    <col min="1028" max="1028" width="1.33203125" style="94" customWidth="1"/>
    <col min="1029" max="1029" width="23" style="94" customWidth="1"/>
    <col min="1030" max="1030" width="1" style="94" customWidth="1"/>
    <col min="1031" max="1031" width="26.33203125" style="94" customWidth="1"/>
    <col min="1032" max="1032" width="3.33203125" style="94" customWidth="1"/>
    <col min="1033" max="1033" width="2.33203125" style="94" customWidth="1"/>
    <col min="1034" max="1275" width="10.88671875" style="94"/>
    <col min="1276" max="1276" width="7.44140625" style="94" customWidth="1"/>
    <col min="1277" max="1277" width="17.5546875" style="94" customWidth="1"/>
    <col min="1278" max="1278" width="5.6640625" style="94" customWidth="1"/>
    <col min="1279" max="1279" width="26.109375" style="94" customWidth="1"/>
    <col min="1280" max="1280" width="1.44140625" style="94" customWidth="1"/>
    <col min="1281" max="1281" width="25.44140625" style="94" customWidth="1"/>
    <col min="1282" max="1282" width="0.88671875" style="94" customWidth="1"/>
    <col min="1283" max="1283" width="26.33203125" style="94" customWidth="1"/>
    <col min="1284" max="1284" width="1.33203125" style="94" customWidth="1"/>
    <col min="1285" max="1285" width="23" style="94" customWidth="1"/>
    <col min="1286" max="1286" width="1" style="94" customWidth="1"/>
    <col min="1287" max="1287" width="26.33203125" style="94" customWidth="1"/>
    <col min="1288" max="1288" width="3.33203125" style="94" customWidth="1"/>
    <col min="1289" max="1289" width="2.33203125" style="94" customWidth="1"/>
    <col min="1290" max="1531" width="10.88671875" style="94"/>
    <col min="1532" max="1532" width="7.44140625" style="94" customWidth="1"/>
    <col min="1533" max="1533" width="17.5546875" style="94" customWidth="1"/>
    <col min="1534" max="1534" width="5.6640625" style="94" customWidth="1"/>
    <col min="1535" max="1535" width="26.109375" style="94" customWidth="1"/>
    <col min="1536" max="1536" width="1.44140625" style="94" customWidth="1"/>
    <col min="1537" max="1537" width="25.44140625" style="94" customWidth="1"/>
    <col min="1538" max="1538" width="0.88671875" style="94" customWidth="1"/>
    <col min="1539" max="1539" width="26.33203125" style="94" customWidth="1"/>
    <col min="1540" max="1540" width="1.33203125" style="94" customWidth="1"/>
    <col min="1541" max="1541" width="23" style="94" customWidth="1"/>
    <col min="1542" max="1542" width="1" style="94" customWidth="1"/>
    <col min="1543" max="1543" width="26.33203125" style="94" customWidth="1"/>
    <col min="1544" max="1544" width="3.33203125" style="94" customWidth="1"/>
    <col min="1545" max="1545" width="2.33203125" style="94" customWidth="1"/>
    <col min="1546" max="1787" width="10.88671875" style="94"/>
    <col min="1788" max="1788" width="7.44140625" style="94" customWidth="1"/>
    <col min="1789" max="1789" width="17.5546875" style="94" customWidth="1"/>
    <col min="1790" max="1790" width="5.6640625" style="94" customWidth="1"/>
    <col min="1791" max="1791" width="26.109375" style="94" customWidth="1"/>
    <col min="1792" max="1792" width="1.44140625" style="94" customWidth="1"/>
    <col min="1793" max="1793" width="25.44140625" style="94" customWidth="1"/>
    <col min="1794" max="1794" width="0.88671875" style="94" customWidth="1"/>
    <col min="1795" max="1795" width="26.33203125" style="94" customWidth="1"/>
    <col min="1796" max="1796" width="1.33203125" style="94" customWidth="1"/>
    <col min="1797" max="1797" width="23" style="94" customWidth="1"/>
    <col min="1798" max="1798" width="1" style="94" customWidth="1"/>
    <col min="1799" max="1799" width="26.33203125" style="94" customWidth="1"/>
    <col min="1800" max="1800" width="3.33203125" style="94" customWidth="1"/>
    <col min="1801" max="1801" width="2.33203125" style="94" customWidth="1"/>
    <col min="1802" max="2043" width="10.88671875" style="94"/>
    <col min="2044" max="2044" width="7.44140625" style="94" customWidth="1"/>
    <col min="2045" max="2045" width="17.5546875" style="94" customWidth="1"/>
    <col min="2046" max="2046" width="5.6640625" style="94" customWidth="1"/>
    <col min="2047" max="2047" width="26.109375" style="94" customWidth="1"/>
    <col min="2048" max="2048" width="1.44140625" style="94" customWidth="1"/>
    <col min="2049" max="2049" width="25.44140625" style="94" customWidth="1"/>
    <col min="2050" max="2050" width="0.88671875" style="94" customWidth="1"/>
    <col min="2051" max="2051" width="26.33203125" style="94" customWidth="1"/>
    <col min="2052" max="2052" width="1.33203125" style="94" customWidth="1"/>
    <col min="2053" max="2053" width="23" style="94" customWidth="1"/>
    <col min="2054" max="2054" width="1" style="94" customWidth="1"/>
    <col min="2055" max="2055" width="26.33203125" style="94" customWidth="1"/>
    <col min="2056" max="2056" width="3.33203125" style="94" customWidth="1"/>
    <col min="2057" max="2057" width="2.33203125" style="94" customWidth="1"/>
    <col min="2058" max="2299" width="10.88671875" style="94"/>
    <col min="2300" max="2300" width="7.44140625" style="94" customWidth="1"/>
    <col min="2301" max="2301" width="17.5546875" style="94" customWidth="1"/>
    <col min="2302" max="2302" width="5.6640625" style="94" customWidth="1"/>
    <col min="2303" max="2303" width="26.109375" style="94" customWidth="1"/>
    <col min="2304" max="2304" width="1.44140625" style="94" customWidth="1"/>
    <col min="2305" max="2305" width="25.44140625" style="94" customWidth="1"/>
    <col min="2306" max="2306" width="0.88671875" style="94" customWidth="1"/>
    <col min="2307" max="2307" width="26.33203125" style="94" customWidth="1"/>
    <col min="2308" max="2308" width="1.33203125" style="94" customWidth="1"/>
    <col min="2309" max="2309" width="23" style="94" customWidth="1"/>
    <col min="2310" max="2310" width="1" style="94" customWidth="1"/>
    <col min="2311" max="2311" width="26.33203125" style="94" customWidth="1"/>
    <col min="2312" max="2312" width="3.33203125" style="94" customWidth="1"/>
    <col min="2313" max="2313" width="2.33203125" style="94" customWidth="1"/>
    <col min="2314" max="2555" width="10.88671875" style="94"/>
    <col min="2556" max="2556" width="7.44140625" style="94" customWidth="1"/>
    <col min="2557" max="2557" width="17.5546875" style="94" customWidth="1"/>
    <col min="2558" max="2558" width="5.6640625" style="94" customWidth="1"/>
    <col min="2559" max="2559" width="26.109375" style="94" customWidth="1"/>
    <col min="2560" max="2560" width="1.44140625" style="94" customWidth="1"/>
    <col min="2561" max="2561" width="25.44140625" style="94" customWidth="1"/>
    <col min="2562" max="2562" width="0.88671875" style="94" customWidth="1"/>
    <col min="2563" max="2563" width="26.33203125" style="94" customWidth="1"/>
    <col min="2564" max="2564" width="1.33203125" style="94" customWidth="1"/>
    <col min="2565" max="2565" width="23" style="94" customWidth="1"/>
    <col min="2566" max="2566" width="1" style="94" customWidth="1"/>
    <col min="2567" max="2567" width="26.33203125" style="94" customWidth="1"/>
    <col min="2568" max="2568" width="3.33203125" style="94" customWidth="1"/>
    <col min="2569" max="2569" width="2.33203125" style="94" customWidth="1"/>
    <col min="2570" max="2811" width="10.88671875" style="94"/>
    <col min="2812" max="2812" width="7.44140625" style="94" customWidth="1"/>
    <col min="2813" max="2813" width="17.5546875" style="94" customWidth="1"/>
    <col min="2814" max="2814" width="5.6640625" style="94" customWidth="1"/>
    <col min="2815" max="2815" width="26.109375" style="94" customWidth="1"/>
    <col min="2816" max="2816" width="1.44140625" style="94" customWidth="1"/>
    <col min="2817" max="2817" width="25.44140625" style="94" customWidth="1"/>
    <col min="2818" max="2818" width="0.88671875" style="94" customWidth="1"/>
    <col min="2819" max="2819" width="26.33203125" style="94" customWidth="1"/>
    <col min="2820" max="2820" width="1.33203125" style="94" customWidth="1"/>
    <col min="2821" max="2821" width="23" style="94" customWidth="1"/>
    <col min="2822" max="2822" width="1" style="94" customWidth="1"/>
    <col min="2823" max="2823" width="26.33203125" style="94" customWidth="1"/>
    <col min="2824" max="2824" width="3.33203125" style="94" customWidth="1"/>
    <col min="2825" max="2825" width="2.33203125" style="94" customWidth="1"/>
    <col min="2826" max="3067" width="10.88671875" style="94"/>
    <col min="3068" max="3068" width="7.44140625" style="94" customWidth="1"/>
    <col min="3069" max="3069" width="17.5546875" style="94" customWidth="1"/>
    <col min="3070" max="3070" width="5.6640625" style="94" customWidth="1"/>
    <col min="3071" max="3071" width="26.109375" style="94" customWidth="1"/>
    <col min="3072" max="3072" width="1.44140625" style="94" customWidth="1"/>
    <col min="3073" max="3073" width="25.44140625" style="94" customWidth="1"/>
    <col min="3074" max="3074" width="0.88671875" style="94" customWidth="1"/>
    <col min="3075" max="3075" width="26.33203125" style="94" customWidth="1"/>
    <col min="3076" max="3076" width="1.33203125" style="94" customWidth="1"/>
    <col min="3077" max="3077" width="23" style="94" customWidth="1"/>
    <col min="3078" max="3078" width="1" style="94" customWidth="1"/>
    <col min="3079" max="3079" width="26.33203125" style="94" customWidth="1"/>
    <col min="3080" max="3080" width="3.33203125" style="94" customWidth="1"/>
    <col min="3081" max="3081" width="2.33203125" style="94" customWidth="1"/>
    <col min="3082" max="3323" width="10.88671875" style="94"/>
    <col min="3324" max="3324" width="7.44140625" style="94" customWidth="1"/>
    <col min="3325" max="3325" width="17.5546875" style="94" customWidth="1"/>
    <col min="3326" max="3326" width="5.6640625" style="94" customWidth="1"/>
    <col min="3327" max="3327" width="26.109375" style="94" customWidth="1"/>
    <col min="3328" max="3328" width="1.44140625" style="94" customWidth="1"/>
    <col min="3329" max="3329" width="25.44140625" style="94" customWidth="1"/>
    <col min="3330" max="3330" width="0.88671875" style="94" customWidth="1"/>
    <col min="3331" max="3331" width="26.33203125" style="94" customWidth="1"/>
    <col min="3332" max="3332" width="1.33203125" style="94" customWidth="1"/>
    <col min="3333" max="3333" width="23" style="94" customWidth="1"/>
    <col min="3334" max="3334" width="1" style="94" customWidth="1"/>
    <col min="3335" max="3335" width="26.33203125" style="94" customWidth="1"/>
    <col min="3336" max="3336" width="3.33203125" style="94" customWidth="1"/>
    <col min="3337" max="3337" width="2.33203125" style="94" customWidth="1"/>
    <col min="3338" max="3579" width="10.88671875" style="94"/>
    <col min="3580" max="3580" width="7.44140625" style="94" customWidth="1"/>
    <col min="3581" max="3581" width="17.5546875" style="94" customWidth="1"/>
    <col min="3582" max="3582" width="5.6640625" style="94" customWidth="1"/>
    <col min="3583" max="3583" width="26.109375" style="94" customWidth="1"/>
    <col min="3584" max="3584" width="1.44140625" style="94" customWidth="1"/>
    <col min="3585" max="3585" width="25.44140625" style="94" customWidth="1"/>
    <col min="3586" max="3586" width="0.88671875" style="94" customWidth="1"/>
    <col min="3587" max="3587" width="26.33203125" style="94" customWidth="1"/>
    <col min="3588" max="3588" width="1.33203125" style="94" customWidth="1"/>
    <col min="3589" max="3589" width="23" style="94" customWidth="1"/>
    <col min="3590" max="3590" width="1" style="94" customWidth="1"/>
    <col min="3591" max="3591" width="26.33203125" style="94" customWidth="1"/>
    <col min="3592" max="3592" width="3.33203125" style="94" customWidth="1"/>
    <col min="3593" max="3593" width="2.33203125" style="94" customWidth="1"/>
    <col min="3594" max="3835" width="10.88671875" style="94"/>
    <col min="3836" max="3836" width="7.44140625" style="94" customWidth="1"/>
    <col min="3837" max="3837" width="17.5546875" style="94" customWidth="1"/>
    <col min="3838" max="3838" width="5.6640625" style="94" customWidth="1"/>
    <col min="3839" max="3839" width="26.109375" style="94" customWidth="1"/>
    <col min="3840" max="3840" width="1.44140625" style="94" customWidth="1"/>
    <col min="3841" max="3841" width="25.44140625" style="94" customWidth="1"/>
    <col min="3842" max="3842" width="0.88671875" style="94" customWidth="1"/>
    <col min="3843" max="3843" width="26.33203125" style="94" customWidth="1"/>
    <col min="3844" max="3844" width="1.33203125" style="94" customWidth="1"/>
    <col min="3845" max="3845" width="23" style="94" customWidth="1"/>
    <col min="3846" max="3846" width="1" style="94" customWidth="1"/>
    <col min="3847" max="3847" width="26.33203125" style="94" customWidth="1"/>
    <col min="3848" max="3848" width="3.33203125" style="94" customWidth="1"/>
    <col min="3849" max="3849" width="2.33203125" style="94" customWidth="1"/>
    <col min="3850" max="4091" width="10.88671875" style="94"/>
    <col min="4092" max="4092" width="7.44140625" style="94" customWidth="1"/>
    <col min="4093" max="4093" width="17.5546875" style="94" customWidth="1"/>
    <col min="4094" max="4094" width="5.6640625" style="94" customWidth="1"/>
    <col min="4095" max="4095" width="26.109375" style="94" customWidth="1"/>
    <col min="4096" max="4096" width="1.44140625" style="94" customWidth="1"/>
    <col min="4097" max="4097" width="25.44140625" style="94" customWidth="1"/>
    <col min="4098" max="4098" width="0.88671875" style="94" customWidth="1"/>
    <col min="4099" max="4099" width="26.33203125" style="94" customWidth="1"/>
    <col min="4100" max="4100" width="1.33203125" style="94" customWidth="1"/>
    <col min="4101" max="4101" width="23" style="94" customWidth="1"/>
    <col min="4102" max="4102" width="1" style="94" customWidth="1"/>
    <col min="4103" max="4103" width="26.33203125" style="94" customWidth="1"/>
    <col min="4104" max="4104" width="3.33203125" style="94" customWidth="1"/>
    <col min="4105" max="4105" width="2.33203125" style="94" customWidth="1"/>
    <col min="4106" max="4347" width="10.88671875" style="94"/>
    <col min="4348" max="4348" width="7.44140625" style="94" customWidth="1"/>
    <col min="4349" max="4349" width="17.5546875" style="94" customWidth="1"/>
    <col min="4350" max="4350" width="5.6640625" style="94" customWidth="1"/>
    <col min="4351" max="4351" width="26.109375" style="94" customWidth="1"/>
    <col min="4352" max="4352" width="1.44140625" style="94" customWidth="1"/>
    <col min="4353" max="4353" width="25.44140625" style="94" customWidth="1"/>
    <col min="4354" max="4354" width="0.88671875" style="94" customWidth="1"/>
    <col min="4355" max="4355" width="26.33203125" style="94" customWidth="1"/>
    <col min="4356" max="4356" width="1.33203125" style="94" customWidth="1"/>
    <col min="4357" max="4357" width="23" style="94" customWidth="1"/>
    <col min="4358" max="4358" width="1" style="94" customWidth="1"/>
    <col min="4359" max="4359" width="26.33203125" style="94" customWidth="1"/>
    <col min="4360" max="4360" width="3.33203125" style="94" customWidth="1"/>
    <col min="4361" max="4361" width="2.33203125" style="94" customWidth="1"/>
    <col min="4362" max="4603" width="10.88671875" style="94"/>
    <col min="4604" max="4604" width="7.44140625" style="94" customWidth="1"/>
    <col min="4605" max="4605" width="17.5546875" style="94" customWidth="1"/>
    <col min="4606" max="4606" width="5.6640625" style="94" customWidth="1"/>
    <col min="4607" max="4607" width="26.109375" style="94" customWidth="1"/>
    <col min="4608" max="4608" width="1.44140625" style="94" customWidth="1"/>
    <col min="4609" max="4609" width="25.44140625" style="94" customWidth="1"/>
    <col min="4610" max="4610" width="0.88671875" style="94" customWidth="1"/>
    <col min="4611" max="4611" width="26.33203125" style="94" customWidth="1"/>
    <col min="4612" max="4612" width="1.33203125" style="94" customWidth="1"/>
    <col min="4613" max="4613" width="23" style="94" customWidth="1"/>
    <col min="4614" max="4614" width="1" style="94" customWidth="1"/>
    <col min="4615" max="4615" width="26.33203125" style="94" customWidth="1"/>
    <col min="4616" max="4616" width="3.33203125" style="94" customWidth="1"/>
    <col min="4617" max="4617" width="2.33203125" style="94" customWidth="1"/>
    <col min="4618" max="4859" width="10.88671875" style="94"/>
    <col min="4860" max="4860" width="7.44140625" style="94" customWidth="1"/>
    <col min="4861" max="4861" width="17.5546875" style="94" customWidth="1"/>
    <col min="4862" max="4862" width="5.6640625" style="94" customWidth="1"/>
    <col min="4863" max="4863" width="26.109375" style="94" customWidth="1"/>
    <col min="4864" max="4864" width="1.44140625" style="94" customWidth="1"/>
    <col min="4865" max="4865" width="25.44140625" style="94" customWidth="1"/>
    <col min="4866" max="4866" width="0.88671875" style="94" customWidth="1"/>
    <col min="4867" max="4867" width="26.33203125" style="94" customWidth="1"/>
    <col min="4868" max="4868" width="1.33203125" style="94" customWidth="1"/>
    <col min="4869" max="4869" width="23" style="94" customWidth="1"/>
    <col min="4870" max="4870" width="1" style="94" customWidth="1"/>
    <col min="4871" max="4871" width="26.33203125" style="94" customWidth="1"/>
    <col min="4872" max="4872" width="3.33203125" style="94" customWidth="1"/>
    <col min="4873" max="4873" width="2.33203125" style="94" customWidth="1"/>
    <col min="4874" max="5115" width="10.88671875" style="94"/>
    <col min="5116" max="5116" width="7.44140625" style="94" customWidth="1"/>
    <col min="5117" max="5117" width="17.5546875" style="94" customWidth="1"/>
    <col min="5118" max="5118" width="5.6640625" style="94" customWidth="1"/>
    <col min="5119" max="5119" width="26.109375" style="94" customWidth="1"/>
    <col min="5120" max="5120" width="1.44140625" style="94" customWidth="1"/>
    <col min="5121" max="5121" width="25.44140625" style="94" customWidth="1"/>
    <col min="5122" max="5122" width="0.88671875" style="94" customWidth="1"/>
    <col min="5123" max="5123" width="26.33203125" style="94" customWidth="1"/>
    <col min="5124" max="5124" width="1.33203125" style="94" customWidth="1"/>
    <col min="5125" max="5125" width="23" style="94" customWidth="1"/>
    <col min="5126" max="5126" width="1" style="94" customWidth="1"/>
    <col min="5127" max="5127" width="26.33203125" style="94" customWidth="1"/>
    <col min="5128" max="5128" width="3.33203125" style="94" customWidth="1"/>
    <col min="5129" max="5129" width="2.33203125" style="94" customWidth="1"/>
    <col min="5130" max="5371" width="10.88671875" style="94"/>
    <col min="5372" max="5372" width="7.44140625" style="94" customWidth="1"/>
    <col min="5373" max="5373" width="17.5546875" style="94" customWidth="1"/>
    <col min="5374" max="5374" width="5.6640625" style="94" customWidth="1"/>
    <col min="5375" max="5375" width="26.109375" style="94" customWidth="1"/>
    <col min="5376" max="5376" width="1.44140625" style="94" customWidth="1"/>
    <col min="5377" max="5377" width="25.44140625" style="94" customWidth="1"/>
    <col min="5378" max="5378" width="0.88671875" style="94" customWidth="1"/>
    <col min="5379" max="5379" width="26.33203125" style="94" customWidth="1"/>
    <col min="5380" max="5380" width="1.33203125" style="94" customWidth="1"/>
    <col min="5381" max="5381" width="23" style="94" customWidth="1"/>
    <col min="5382" max="5382" width="1" style="94" customWidth="1"/>
    <col min="5383" max="5383" width="26.33203125" style="94" customWidth="1"/>
    <col min="5384" max="5384" width="3.33203125" style="94" customWidth="1"/>
    <col min="5385" max="5385" width="2.33203125" style="94" customWidth="1"/>
    <col min="5386" max="5627" width="10.88671875" style="94"/>
    <col min="5628" max="5628" width="7.44140625" style="94" customWidth="1"/>
    <col min="5629" max="5629" width="17.5546875" style="94" customWidth="1"/>
    <col min="5630" max="5630" width="5.6640625" style="94" customWidth="1"/>
    <col min="5631" max="5631" width="26.109375" style="94" customWidth="1"/>
    <col min="5632" max="5632" width="1.44140625" style="94" customWidth="1"/>
    <col min="5633" max="5633" width="25.44140625" style="94" customWidth="1"/>
    <col min="5634" max="5634" width="0.88671875" style="94" customWidth="1"/>
    <col min="5635" max="5635" width="26.33203125" style="94" customWidth="1"/>
    <col min="5636" max="5636" width="1.33203125" style="94" customWidth="1"/>
    <col min="5637" max="5637" width="23" style="94" customWidth="1"/>
    <col min="5638" max="5638" width="1" style="94" customWidth="1"/>
    <col min="5639" max="5639" width="26.33203125" style="94" customWidth="1"/>
    <col min="5640" max="5640" width="3.33203125" style="94" customWidth="1"/>
    <col min="5641" max="5641" width="2.33203125" style="94" customWidth="1"/>
    <col min="5642" max="5883" width="10.88671875" style="94"/>
    <col min="5884" max="5884" width="7.44140625" style="94" customWidth="1"/>
    <col min="5885" max="5885" width="17.5546875" style="94" customWidth="1"/>
    <col min="5886" max="5886" width="5.6640625" style="94" customWidth="1"/>
    <col min="5887" max="5887" width="26.109375" style="94" customWidth="1"/>
    <col min="5888" max="5888" width="1.44140625" style="94" customWidth="1"/>
    <col min="5889" max="5889" width="25.44140625" style="94" customWidth="1"/>
    <col min="5890" max="5890" width="0.88671875" style="94" customWidth="1"/>
    <col min="5891" max="5891" width="26.33203125" style="94" customWidth="1"/>
    <col min="5892" max="5892" width="1.33203125" style="94" customWidth="1"/>
    <col min="5893" max="5893" width="23" style="94" customWidth="1"/>
    <col min="5894" max="5894" width="1" style="94" customWidth="1"/>
    <col min="5895" max="5895" width="26.33203125" style="94" customWidth="1"/>
    <col min="5896" max="5896" width="3.33203125" style="94" customWidth="1"/>
    <col min="5897" max="5897" width="2.33203125" style="94" customWidth="1"/>
    <col min="5898" max="6139" width="10.88671875" style="94"/>
    <col min="6140" max="6140" width="7.44140625" style="94" customWidth="1"/>
    <col min="6141" max="6141" width="17.5546875" style="94" customWidth="1"/>
    <col min="6142" max="6142" width="5.6640625" style="94" customWidth="1"/>
    <col min="6143" max="6143" width="26.109375" style="94" customWidth="1"/>
    <col min="6144" max="6144" width="1.44140625" style="94" customWidth="1"/>
    <col min="6145" max="6145" width="25.44140625" style="94" customWidth="1"/>
    <col min="6146" max="6146" width="0.88671875" style="94" customWidth="1"/>
    <col min="6147" max="6147" width="26.33203125" style="94" customWidth="1"/>
    <col min="6148" max="6148" width="1.33203125" style="94" customWidth="1"/>
    <col min="6149" max="6149" width="23" style="94" customWidth="1"/>
    <col min="6150" max="6150" width="1" style="94" customWidth="1"/>
    <col min="6151" max="6151" width="26.33203125" style="94" customWidth="1"/>
    <col min="6152" max="6152" width="3.33203125" style="94" customWidth="1"/>
    <col min="6153" max="6153" width="2.33203125" style="94" customWidth="1"/>
    <col min="6154" max="6395" width="10.88671875" style="94"/>
    <col min="6396" max="6396" width="7.44140625" style="94" customWidth="1"/>
    <col min="6397" max="6397" width="17.5546875" style="94" customWidth="1"/>
    <col min="6398" max="6398" width="5.6640625" style="94" customWidth="1"/>
    <col min="6399" max="6399" width="26.109375" style="94" customWidth="1"/>
    <col min="6400" max="6400" width="1.44140625" style="94" customWidth="1"/>
    <col min="6401" max="6401" width="25.44140625" style="94" customWidth="1"/>
    <col min="6402" max="6402" width="0.88671875" style="94" customWidth="1"/>
    <col min="6403" max="6403" width="26.33203125" style="94" customWidth="1"/>
    <col min="6404" max="6404" width="1.33203125" style="94" customWidth="1"/>
    <col min="6405" max="6405" width="23" style="94" customWidth="1"/>
    <col min="6406" max="6406" width="1" style="94" customWidth="1"/>
    <col min="6407" max="6407" width="26.33203125" style="94" customWidth="1"/>
    <col min="6408" max="6408" width="3.33203125" style="94" customWidth="1"/>
    <col min="6409" max="6409" width="2.33203125" style="94" customWidth="1"/>
    <col min="6410" max="6651" width="10.88671875" style="94"/>
    <col min="6652" max="6652" width="7.44140625" style="94" customWidth="1"/>
    <col min="6653" max="6653" width="17.5546875" style="94" customWidth="1"/>
    <col min="6654" max="6654" width="5.6640625" style="94" customWidth="1"/>
    <col min="6655" max="6655" width="26.109375" style="94" customWidth="1"/>
    <col min="6656" max="6656" width="1.44140625" style="94" customWidth="1"/>
    <col min="6657" max="6657" width="25.44140625" style="94" customWidth="1"/>
    <col min="6658" max="6658" width="0.88671875" style="94" customWidth="1"/>
    <col min="6659" max="6659" width="26.33203125" style="94" customWidth="1"/>
    <col min="6660" max="6660" width="1.33203125" style="94" customWidth="1"/>
    <col min="6661" max="6661" width="23" style="94" customWidth="1"/>
    <col min="6662" max="6662" width="1" style="94" customWidth="1"/>
    <col min="6663" max="6663" width="26.33203125" style="94" customWidth="1"/>
    <col min="6664" max="6664" width="3.33203125" style="94" customWidth="1"/>
    <col min="6665" max="6665" width="2.33203125" style="94" customWidth="1"/>
    <col min="6666" max="6907" width="10.88671875" style="94"/>
    <col min="6908" max="6908" width="7.44140625" style="94" customWidth="1"/>
    <col min="6909" max="6909" width="17.5546875" style="94" customWidth="1"/>
    <col min="6910" max="6910" width="5.6640625" style="94" customWidth="1"/>
    <col min="6911" max="6911" width="26.109375" style="94" customWidth="1"/>
    <col min="6912" max="6912" width="1.44140625" style="94" customWidth="1"/>
    <col min="6913" max="6913" width="25.44140625" style="94" customWidth="1"/>
    <col min="6914" max="6914" width="0.88671875" style="94" customWidth="1"/>
    <col min="6915" max="6915" width="26.33203125" style="94" customWidth="1"/>
    <col min="6916" max="6916" width="1.33203125" style="94" customWidth="1"/>
    <col min="6917" max="6917" width="23" style="94" customWidth="1"/>
    <col min="6918" max="6918" width="1" style="94" customWidth="1"/>
    <col min="6919" max="6919" width="26.33203125" style="94" customWidth="1"/>
    <col min="6920" max="6920" width="3.33203125" style="94" customWidth="1"/>
    <col min="6921" max="6921" width="2.33203125" style="94" customWidth="1"/>
    <col min="6922" max="7163" width="10.88671875" style="94"/>
    <col min="7164" max="7164" width="7.44140625" style="94" customWidth="1"/>
    <col min="7165" max="7165" width="17.5546875" style="94" customWidth="1"/>
    <col min="7166" max="7166" width="5.6640625" style="94" customWidth="1"/>
    <col min="7167" max="7167" width="26.109375" style="94" customWidth="1"/>
    <col min="7168" max="7168" width="1.44140625" style="94" customWidth="1"/>
    <col min="7169" max="7169" width="25.44140625" style="94" customWidth="1"/>
    <col min="7170" max="7170" width="0.88671875" style="94" customWidth="1"/>
    <col min="7171" max="7171" width="26.33203125" style="94" customWidth="1"/>
    <col min="7172" max="7172" width="1.33203125" style="94" customWidth="1"/>
    <col min="7173" max="7173" width="23" style="94" customWidth="1"/>
    <col min="7174" max="7174" width="1" style="94" customWidth="1"/>
    <col min="7175" max="7175" width="26.33203125" style="94" customWidth="1"/>
    <col min="7176" max="7176" width="3.33203125" style="94" customWidth="1"/>
    <col min="7177" max="7177" width="2.33203125" style="94" customWidth="1"/>
    <col min="7178" max="7419" width="10.88671875" style="94"/>
    <col min="7420" max="7420" width="7.44140625" style="94" customWidth="1"/>
    <col min="7421" max="7421" width="17.5546875" style="94" customWidth="1"/>
    <col min="7422" max="7422" width="5.6640625" style="94" customWidth="1"/>
    <col min="7423" max="7423" width="26.109375" style="94" customWidth="1"/>
    <col min="7424" max="7424" width="1.44140625" style="94" customWidth="1"/>
    <col min="7425" max="7425" width="25.44140625" style="94" customWidth="1"/>
    <col min="7426" max="7426" width="0.88671875" style="94" customWidth="1"/>
    <col min="7427" max="7427" width="26.33203125" style="94" customWidth="1"/>
    <col min="7428" max="7428" width="1.33203125" style="94" customWidth="1"/>
    <col min="7429" max="7429" width="23" style="94" customWidth="1"/>
    <col min="7430" max="7430" width="1" style="94" customWidth="1"/>
    <col min="7431" max="7431" width="26.33203125" style="94" customWidth="1"/>
    <col min="7432" max="7432" width="3.33203125" style="94" customWidth="1"/>
    <col min="7433" max="7433" width="2.33203125" style="94" customWidth="1"/>
    <col min="7434" max="7675" width="10.88671875" style="94"/>
    <col min="7676" max="7676" width="7.44140625" style="94" customWidth="1"/>
    <col min="7677" max="7677" width="17.5546875" style="94" customWidth="1"/>
    <col min="7678" max="7678" width="5.6640625" style="94" customWidth="1"/>
    <col min="7679" max="7679" width="26.109375" style="94" customWidth="1"/>
    <col min="7680" max="7680" width="1.44140625" style="94" customWidth="1"/>
    <col min="7681" max="7681" width="25.44140625" style="94" customWidth="1"/>
    <col min="7682" max="7682" width="0.88671875" style="94" customWidth="1"/>
    <col min="7683" max="7683" width="26.33203125" style="94" customWidth="1"/>
    <col min="7684" max="7684" width="1.33203125" style="94" customWidth="1"/>
    <col min="7685" max="7685" width="23" style="94" customWidth="1"/>
    <col min="7686" max="7686" width="1" style="94" customWidth="1"/>
    <col min="7687" max="7687" width="26.33203125" style="94" customWidth="1"/>
    <col min="7688" max="7688" width="3.33203125" style="94" customWidth="1"/>
    <col min="7689" max="7689" width="2.33203125" style="94" customWidth="1"/>
    <col min="7690" max="7931" width="10.88671875" style="94"/>
    <col min="7932" max="7932" width="7.44140625" style="94" customWidth="1"/>
    <col min="7933" max="7933" width="17.5546875" style="94" customWidth="1"/>
    <col min="7934" max="7934" width="5.6640625" style="94" customWidth="1"/>
    <col min="7935" max="7935" width="26.109375" style="94" customWidth="1"/>
    <col min="7936" max="7936" width="1.44140625" style="94" customWidth="1"/>
    <col min="7937" max="7937" width="25.44140625" style="94" customWidth="1"/>
    <col min="7938" max="7938" width="0.88671875" style="94" customWidth="1"/>
    <col min="7939" max="7939" width="26.33203125" style="94" customWidth="1"/>
    <col min="7940" max="7940" width="1.33203125" style="94" customWidth="1"/>
    <col min="7941" max="7941" width="23" style="94" customWidth="1"/>
    <col min="7942" max="7942" width="1" style="94" customWidth="1"/>
    <col min="7943" max="7943" width="26.33203125" style="94" customWidth="1"/>
    <col min="7944" max="7944" width="3.33203125" style="94" customWidth="1"/>
    <col min="7945" max="7945" width="2.33203125" style="94" customWidth="1"/>
    <col min="7946" max="8187" width="10.88671875" style="94"/>
    <col min="8188" max="8188" width="7.44140625" style="94" customWidth="1"/>
    <col min="8189" max="8189" width="17.5546875" style="94" customWidth="1"/>
    <col min="8190" max="8190" width="5.6640625" style="94" customWidth="1"/>
    <col min="8191" max="8191" width="26.109375" style="94" customWidth="1"/>
    <col min="8192" max="8192" width="1.44140625" style="94" customWidth="1"/>
    <col min="8193" max="8193" width="25.44140625" style="94" customWidth="1"/>
    <col min="8194" max="8194" width="0.88671875" style="94" customWidth="1"/>
    <col min="8195" max="8195" width="26.33203125" style="94" customWidth="1"/>
    <col min="8196" max="8196" width="1.33203125" style="94" customWidth="1"/>
    <col min="8197" max="8197" width="23" style="94" customWidth="1"/>
    <col min="8198" max="8198" width="1" style="94" customWidth="1"/>
    <col min="8199" max="8199" width="26.33203125" style="94" customWidth="1"/>
    <col min="8200" max="8200" width="3.33203125" style="94" customWidth="1"/>
    <col min="8201" max="8201" width="2.33203125" style="94" customWidth="1"/>
    <col min="8202" max="8443" width="10.88671875" style="94"/>
    <col min="8444" max="8444" width="7.44140625" style="94" customWidth="1"/>
    <col min="8445" max="8445" width="17.5546875" style="94" customWidth="1"/>
    <col min="8446" max="8446" width="5.6640625" style="94" customWidth="1"/>
    <col min="8447" max="8447" width="26.109375" style="94" customWidth="1"/>
    <col min="8448" max="8448" width="1.44140625" style="94" customWidth="1"/>
    <col min="8449" max="8449" width="25.44140625" style="94" customWidth="1"/>
    <col min="8450" max="8450" width="0.88671875" style="94" customWidth="1"/>
    <col min="8451" max="8451" width="26.33203125" style="94" customWidth="1"/>
    <col min="8452" max="8452" width="1.33203125" style="94" customWidth="1"/>
    <col min="8453" max="8453" width="23" style="94" customWidth="1"/>
    <col min="8454" max="8454" width="1" style="94" customWidth="1"/>
    <col min="8455" max="8455" width="26.33203125" style="94" customWidth="1"/>
    <col min="8456" max="8456" width="3.33203125" style="94" customWidth="1"/>
    <col min="8457" max="8457" width="2.33203125" style="94" customWidth="1"/>
    <col min="8458" max="8699" width="10.88671875" style="94"/>
    <col min="8700" max="8700" width="7.44140625" style="94" customWidth="1"/>
    <col min="8701" max="8701" width="17.5546875" style="94" customWidth="1"/>
    <col min="8702" max="8702" width="5.6640625" style="94" customWidth="1"/>
    <col min="8703" max="8703" width="26.109375" style="94" customWidth="1"/>
    <col min="8704" max="8704" width="1.44140625" style="94" customWidth="1"/>
    <col min="8705" max="8705" width="25.44140625" style="94" customWidth="1"/>
    <col min="8706" max="8706" width="0.88671875" style="94" customWidth="1"/>
    <col min="8707" max="8707" width="26.33203125" style="94" customWidth="1"/>
    <col min="8708" max="8708" width="1.33203125" style="94" customWidth="1"/>
    <col min="8709" max="8709" width="23" style="94" customWidth="1"/>
    <col min="8710" max="8710" width="1" style="94" customWidth="1"/>
    <col min="8711" max="8711" width="26.33203125" style="94" customWidth="1"/>
    <col min="8712" max="8712" width="3.33203125" style="94" customWidth="1"/>
    <col min="8713" max="8713" width="2.33203125" style="94" customWidth="1"/>
    <col min="8714" max="8955" width="10.88671875" style="94"/>
    <col min="8956" max="8956" width="7.44140625" style="94" customWidth="1"/>
    <col min="8957" max="8957" width="17.5546875" style="94" customWidth="1"/>
    <col min="8958" max="8958" width="5.6640625" style="94" customWidth="1"/>
    <col min="8959" max="8959" width="26.109375" style="94" customWidth="1"/>
    <col min="8960" max="8960" width="1.44140625" style="94" customWidth="1"/>
    <col min="8961" max="8961" width="25.44140625" style="94" customWidth="1"/>
    <col min="8962" max="8962" width="0.88671875" style="94" customWidth="1"/>
    <col min="8963" max="8963" width="26.33203125" style="94" customWidth="1"/>
    <col min="8964" max="8964" width="1.33203125" style="94" customWidth="1"/>
    <col min="8965" max="8965" width="23" style="94" customWidth="1"/>
    <col min="8966" max="8966" width="1" style="94" customWidth="1"/>
    <col min="8967" max="8967" width="26.33203125" style="94" customWidth="1"/>
    <col min="8968" max="8968" width="3.33203125" style="94" customWidth="1"/>
    <col min="8969" max="8969" width="2.33203125" style="94" customWidth="1"/>
    <col min="8970" max="9211" width="10.88671875" style="94"/>
    <col min="9212" max="9212" width="7.44140625" style="94" customWidth="1"/>
    <col min="9213" max="9213" width="17.5546875" style="94" customWidth="1"/>
    <col min="9214" max="9214" width="5.6640625" style="94" customWidth="1"/>
    <col min="9215" max="9215" width="26.109375" style="94" customWidth="1"/>
    <col min="9216" max="9216" width="1.44140625" style="94" customWidth="1"/>
    <col min="9217" max="9217" width="25.44140625" style="94" customWidth="1"/>
    <col min="9218" max="9218" width="0.88671875" style="94" customWidth="1"/>
    <col min="9219" max="9219" width="26.33203125" style="94" customWidth="1"/>
    <col min="9220" max="9220" width="1.33203125" style="94" customWidth="1"/>
    <col min="9221" max="9221" width="23" style="94" customWidth="1"/>
    <col min="9222" max="9222" width="1" style="94" customWidth="1"/>
    <col min="9223" max="9223" width="26.33203125" style="94" customWidth="1"/>
    <col min="9224" max="9224" width="3.33203125" style="94" customWidth="1"/>
    <col min="9225" max="9225" width="2.33203125" style="94" customWidth="1"/>
    <col min="9226" max="9467" width="10.88671875" style="94"/>
    <col min="9468" max="9468" width="7.44140625" style="94" customWidth="1"/>
    <col min="9469" max="9469" width="17.5546875" style="94" customWidth="1"/>
    <col min="9470" max="9470" width="5.6640625" style="94" customWidth="1"/>
    <col min="9471" max="9471" width="26.109375" style="94" customWidth="1"/>
    <col min="9472" max="9472" width="1.44140625" style="94" customWidth="1"/>
    <col min="9473" max="9473" width="25.44140625" style="94" customWidth="1"/>
    <col min="9474" max="9474" width="0.88671875" style="94" customWidth="1"/>
    <col min="9475" max="9475" width="26.33203125" style="94" customWidth="1"/>
    <col min="9476" max="9476" width="1.33203125" style="94" customWidth="1"/>
    <col min="9477" max="9477" width="23" style="94" customWidth="1"/>
    <col min="9478" max="9478" width="1" style="94" customWidth="1"/>
    <col min="9479" max="9479" width="26.33203125" style="94" customWidth="1"/>
    <col min="9480" max="9480" width="3.33203125" style="94" customWidth="1"/>
    <col min="9481" max="9481" width="2.33203125" style="94" customWidth="1"/>
    <col min="9482" max="9723" width="10.88671875" style="94"/>
    <col min="9724" max="9724" width="7.44140625" style="94" customWidth="1"/>
    <col min="9725" max="9725" width="17.5546875" style="94" customWidth="1"/>
    <col min="9726" max="9726" width="5.6640625" style="94" customWidth="1"/>
    <col min="9727" max="9727" width="26.109375" style="94" customWidth="1"/>
    <col min="9728" max="9728" width="1.44140625" style="94" customWidth="1"/>
    <col min="9729" max="9729" width="25.44140625" style="94" customWidth="1"/>
    <col min="9730" max="9730" width="0.88671875" style="94" customWidth="1"/>
    <col min="9731" max="9731" width="26.33203125" style="94" customWidth="1"/>
    <col min="9732" max="9732" width="1.33203125" style="94" customWidth="1"/>
    <col min="9733" max="9733" width="23" style="94" customWidth="1"/>
    <col min="9734" max="9734" width="1" style="94" customWidth="1"/>
    <col min="9735" max="9735" width="26.33203125" style="94" customWidth="1"/>
    <col min="9736" max="9736" width="3.33203125" style="94" customWidth="1"/>
    <col min="9737" max="9737" width="2.33203125" style="94" customWidth="1"/>
    <col min="9738" max="9979" width="10.88671875" style="94"/>
    <col min="9980" max="9980" width="7.44140625" style="94" customWidth="1"/>
    <col min="9981" max="9981" width="17.5546875" style="94" customWidth="1"/>
    <col min="9982" max="9982" width="5.6640625" style="94" customWidth="1"/>
    <col min="9983" max="9983" width="26.109375" style="94" customWidth="1"/>
    <col min="9984" max="9984" width="1.44140625" style="94" customWidth="1"/>
    <col min="9985" max="9985" width="25.44140625" style="94" customWidth="1"/>
    <col min="9986" max="9986" width="0.88671875" style="94" customWidth="1"/>
    <col min="9987" max="9987" width="26.33203125" style="94" customWidth="1"/>
    <col min="9988" max="9988" width="1.33203125" style="94" customWidth="1"/>
    <col min="9989" max="9989" width="23" style="94" customWidth="1"/>
    <col min="9990" max="9990" width="1" style="94" customWidth="1"/>
    <col min="9991" max="9991" width="26.33203125" style="94" customWidth="1"/>
    <col min="9992" max="9992" width="3.33203125" style="94" customWidth="1"/>
    <col min="9993" max="9993" width="2.33203125" style="94" customWidth="1"/>
    <col min="9994" max="10235" width="10.88671875" style="94"/>
    <col min="10236" max="10236" width="7.44140625" style="94" customWidth="1"/>
    <col min="10237" max="10237" width="17.5546875" style="94" customWidth="1"/>
    <col min="10238" max="10238" width="5.6640625" style="94" customWidth="1"/>
    <col min="10239" max="10239" width="26.109375" style="94" customWidth="1"/>
    <col min="10240" max="10240" width="1.44140625" style="94" customWidth="1"/>
    <col min="10241" max="10241" width="25.44140625" style="94" customWidth="1"/>
    <col min="10242" max="10242" width="0.88671875" style="94" customWidth="1"/>
    <col min="10243" max="10243" width="26.33203125" style="94" customWidth="1"/>
    <col min="10244" max="10244" width="1.33203125" style="94" customWidth="1"/>
    <col min="10245" max="10245" width="23" style="94" customWidth="1"/>
    <col min="10246" max="10246" width="1" style="94" customWidth="1"/>
    <col min="10247" max="10247" width="26.33203125" style="94" customWidth="1"/>
    <col min="10248" max="10248" width="3.33203125" style="94" customWidth="1"/>
    <col min="10249" max="10249" width="2.33203125" style="94" customWidth="1"/>
    <col min="10250" max="10491" width="10.88671875" style="94"/>
    <col min="10492" max="10492" width="7.44140625" style="94" customWidth="1"/>
    <col min="10493" max="10493" width="17.5546875" style="94" customWidth="1"/>
    <col min="10494" max="10494" width="5.6640625" style="94" customWidth="1"/>
    <col min="10495" max="10495" width="26.109375" style="94" customWidth="1"/>
    <col min="10496" max="10496" width="1.44140625" style="94" customWidth="1"/>
    <col min="10497" max="10497" width="25.44140625" style="94" customWidth="1"/>
    <col min="10498" max="10498" width="0.88671875" style="94" customWidth="1"/>
    <col min="10499" max="10499" width="26.33203125" style="94" customWidth="1"/>
    <col min="10500" max="10500" width="1.33203125" style="94" customWidth="1"/>
    <col min="10501" max="10501" width="23" style="94" customWidth="1"/>
    <col min="10502" max="10502" width="1" style="94" customWidth="1"/>
    <col min="10503" max="10503" width="26.33203125" style="94" customWidth="1"/>
    <col min="10504" max="10504" width="3.33203125" style="94" customWidth="1"/>
    <col min="10505" max="10505" width="2.33203125" style="94" customWidth="1"/>
    <col min="10506" max="10747" width="10.88671875" style="94"/>
    <col min="10748" max="10748" width="7.44140625" style="94" customWidth="1"/>
    <col min="10749" max="10749" width="17.5546875" style="94" customWidth="1"/>
    <col min="10750" max="10750" width="5.6640625" style="94" customWidth="1"/>
    <col min="10751" max="10751" width="26.109375" style="94" customWidth="1"/>
    <col min="10752" max="10752" width="1.44140625" style="94" customWidth="1"/>
    <col min="10753" max="10753" width="25.44140625" style="94" customWidth="1"/>
    <col min="10754" max="10754" width="0.88671875" style="94" customWidth="1"/>
    <col min="10755" max="10755" width="26.33203125" style="94" customWidth="1"/>
    <col min="10756" max="10756" width="1.33203125" style="94" customWidth="1"/>
    <col min="10757" max="10757" width="23" style="94" customWidth="1"/>
    <col min="10758" max="10758" width="1" style="94" customWidth="1"/>
    <col min="10759" max="10759" width="26.33203125" style="94" customWidth="1"/>
    <col min="10760" max="10760" width="3.33203125" style="94" customWidth="1"/>
    <col min="10761" max="10761" width="2.33203125" style="94" customWidth="1"/>
    <col min="10762" max="11003" width="10.88671875" style="94"/>
    <col min="11004" max="11004" width="7.44140625" style="94" customWidth="1"/>
    <col min="11005" max="11005" width="17.5546875" style="94" customWidth="1"/>
    <col min="11006" max="11006" width="5.6640625" style="94" customWidth="1"/>
    <col min="11007" max="11007" width="26.109375" style="94" customWidth="1"/>
    <col min="11008" max="11008" width="1.44140625" style="94" customWidth="1"/>
    <col min="11009" max="11009" width="25.44140625" style="94" customWidth="1"/>
    <col min="11010" max="11010" width="0.88671875" style="94" customWidth="1"/>
    <col min="11011" max="11011" width="26.33203125" style="94" customWidth="1"/>
    <col min="11012" max="11012" width="1.33203125" style="94" customWidth="1"/>
    <col min="11013" max="11013" width="23" style="94" customWidth="1"/>
    <col min="11014" max="11014" width="1" style="94" customWidth="1"/>
    <col min="11015" max="11015" width="26.33203125" style="94" customWidth="1"/>
    <col min="11016" max="11016" width="3.33203125" style="94" customWidth="1"/>
    <col min="11017" max="11017" width="2.33203125" style="94" customWidth="1"/>
    <col min="11018" max="11259" width="10.88671875" style="94"/>
    <col min="11260" max="11260" width="7.44140625" style="94" customWidth="1"/>
    <col min="11261" max="11261" width="17.5546875" style="94" customWidth="1"/>
    <col min="11262" max="11262" width="5.6640625" style="94" customWidth="1"/>
    <col min="11263" max="11263" width="26.109375" style="94" customWidth="1"/>
    <col min="11264" max="11264" width="1.44140625" style="94" customWidth="1"/>
    <col min="11265" max="11265" width="25.44140625" style="94" customWidth="1"/>
    <col min="11266" max="11266" width="0.88671875" style="94" customWidth="1"/>
    <col min="11267" max="11267" width="26.33203125" style="94" customWidth="1"/>
    <col min="11268" max="11268" width="1.33203125" style="94" customWidth="1"/>
    <col min="11269" max="11269" width="23" style="94" customWidth="1"/>
    <col min="11270" max="11270" width="1" style="94" customWidth="1"/>
    <col min="11271" max="11271" width="26.33203125" style="94" customWidth="1"/>
    <col min="11272" max="11272" width="3.33203125" style="94" customWidth="1"/>
    <col min="11273" max="11273" width="2.33203125" style="94" customWidth="1"/>
    <col min="11274" max="11515" width="10.88671875" style="94"/>
    <col min="11516" max="11516" width="7.44140625" style="94" customWidth="1"/>
    <col min="11517" max="11517" width="17.5546875" style="94" customWidth="1"/>
    <col min="11518" max="11518" width="5.6640625" style="94" customWidth="1"/>
    <col min="11519" max="11519" width="26.109375" style="94" customWidth="1"/>
    <col min="11520" max="11520" width="1.44140625" style="94" customWidth="1"/>
    <col min="11521" max="11521" width="25.44140625" style="94" customWidth="1"/>
    <col min="11522" max="11522" width="0.88671875" style="94" customWidth="1"/>
    <col min="11523" max="11523" width="26.33203125" style="94" customWidth="1"/>
    <col min="11524" max="11524" width="1.33203125" style="94" customWidth="1"/>
    <col min="11525" max="11525" width="23" style="94" customWidth="1"/>
    <col min="11526" max="11526" width="1" style="94" customWidth="1"/>
    <col min="11527" max="11527" width="26.33203125" style="94" customWidth="1"/>
    <col min="11528" max="11528" width="3.33203125" style="94" customWidth="1"/>
    <col min="11529" max="11529" width="2.33203125" style="94" customWidth="1"/>
    <col min="11530" max="11771" width="10.88671875" style="94"/>
    <col min="11772" max="11772" width="7.44140625" style="94" customWidth="1"/>
    <col min="11773" max="11773" width="17.5546875" style="94" customWidth="1"/>
    <col min="11774" max="11774" width="5.6640625" style="94" customWidth="1"/>
    <col min="11775" max="11775" width="26.109375" style="94" customWidth="1"/>
    <col min="11776" max="11776" width="1.44140625" style="94" customWidth="1"/>
    <col min="11777" max="11777" width="25.44140625" style="94" customWidth="1"/>
    <col min="11778" max="11778" width="0.88671875" style="94" customWidth="1"/>
    <col min="11779" max="11779" width="26.33203125" style="94" customWidth="1"/>
    <col min="11780" max="11780" width="1.33203125" style="94" customWidth="1"/>
    <col min="11781" max="11781" width="23" style="94" customWidth="1"/>
    <col min="11782" max="11782" width="1" style="94" customWidth="1"/>
    <col min="11783" max="11783" width="26.33203125" style="94" customWidth="1"/>
    <col min="11784" max="11784" width="3.33203125" style="94" customWidth="1"/>
    <col min="11785" max="11785" width="2.33203125" style="94" customWidth="1"/>
    <col min="11786" max="12027" width="10.88671875" style="94"/>
    <col min="12028" max="12028" width="7.44140625" style="94" customWidth="1"/>
    <col min="12029" max="12029" width="17.5546875" style="94" customWidth="1"/>
    <col min="12030" max="12030" width="5.6640625" style="94" customWidth="1"/>
    <col min="12031" max="12031" width="26.109375" style="94" customWidth="1"/>
    <col min="12032" max="12032" width="1.44140625" style="94" customWidth="1"/>
    <col min="12033" max="12033" width="25.44140625" style="94" customWidth="1"/>
    <col min="12034" max="12034" width="0.88671875" style="94" customWidth="1"/>
    <col min="12035" max="12035" width="26.33203125" style="94" customWidth="1"/>
    <col min="12036" max="12036" width="1.33203125" style="94" customWidth="1"/>
    <col min="12037" max="12037" width="23" style="94" customWidth="1"/>
    <col min="12038" max="12038" width="1" style="94" customWidth="1"/>
    <col min="12039" max="12039" width="26.33203125" style="94" customWidth="1"/>
    <col min="12040" max="12040" width="3.33203125" style="94" customWidth="1"/>
    <col min="12041" max="12041" width="2.33203125" style="94" customWidth="1"/>
    <col min="12042" max="12283" width="10.88671875" style="94"/>
    <col min="12284" max="12284" width="7.44140625" style="94" customWidth="1"/>
    <col min="12285" max="12285" width="17.5546875" style="94" customWidth="1"/>
    <col min="12286" max="12286" width="5.6640625" style="94" customWidth="1"/>
    <col min="12287" max="12287" width="26.109375" style="94" customWidth="1"/>
    <col min="12288" max="12288" width="1.44140625" style="94" customWidth="1"/>
    <col min="12289" max="12289" width="25.44140625" style="94" customWidth="1"/>
    <col min="12290" max="12290" width="0.88671875" style="94" customWidth="1"/>
    <col min="12291" max="12291" width="26.33203125" style="94" customWidth="1"/>
    <col min="12292" max="12292" width="1.33203125" style="94" customWidth="1"/>
    <col min="12293" max="12293" width="23" style="94" customWidth="1"/>
    <col min="12294" max="12294" width="1" style="94" customWidth="1"/>
    <col min="12295" max="12295" width="26.33203125" style="94" customWidth="1"/>
    <col min="12296" max="12296" width="3.33203125" style="94" customWidth="1"/>
    <col min="12297" max="12297" width="2.33203125" style="94" customWidth="1"/>
    <col min="12298" max="12539" width="10.88671875" style="94"/>
    <col min="12540" max="12540" width="7.44140625" style="94" customWidth="1"/>
    <col min="12541" max="12541" width="17.5546875" style="94" customWidth="1"/>
    <col min="12542" max="12542" width="5.6640625" style="94" customWidth="1"/>
    <col min="12543" max="12543" width="26.109375" style="94" customWidth="1"/>
    <col min="12544" max="12544" width="1.44140625" style="94" customWidth="1"/>
    <col min="12545" max="12545" width="25.44140625" style="94" customWidth="1"/>
    <col min="12546" max="12546" width="0.88671875" style="94" customWidth="1"/>
    <col min="12547" max="12547" width="26.33203125" style="94" customWidth="1"/>
    <col min="12548" max="12548" width="1.33203125" style="94" customWidth="1"/>
    <col min="12549" max="12549" width="23" style="94" customWidth="1"/>
    <col min="12550" max="12550" width="1" style="94" customWidth="1"/>
    <col min="12551" max="12551" width="26.33203125" style="94" customWidth="1"/>
    <col min="12552" max="12552" width="3.33203125" style="94" customWidth="1"/>
    <col min="12553" max="12553" width="2.33203125" style="94" customWidth="1"/>
    <col min="12554" max="12795" width="10.88671875" style="94"/>
    <col min="12796" max="12796" width="7.44140625" style="94" customWidth="1"/>
    <col min="12797" max="12797" width="17.5546875" style="94" customWidth="1"/>
    <col min="12798" max="12798" width="5.6640625" style="94" customWidth="1"/>
    <col min="12799" max="12799" width="26.109375" style="94" customWidth="1"/>
    <col min="12800" max="12800" width="1.44140625" style="94" customWidth="1"/>
    <col min="12801" max="12801" width="25.44140625" style="94" customWidth="1"/>
    <col min="12802" max="12802" width="0.88671875" style="94" customWidth="1"/>
    <col min="12803" max="12803" width="26.33203125" style="94" customWidth="1"/>
    <col min="12804" max="12804" width="1.33203125" style="94" customWidth="1"/>
    <col min="12805" max="12805" width="23" style="94" customWidth="1"/>
    <col min="12806" max="12806" width="1" style="94" customWidth="1"/>
    <col min="12807" max="12807" width="26.33203125" style="94" customWidth="1"/>
    <col min="12808" max="12808" width="3.33203125" style="94" customWidth="1"/>
    <col min="12809" max="12809" width="2.33203125" style="94" customWidth="1"/>
    <col min="12810" max="13051" width="10.88671875" style="94"/>
    <col min="13052" max="13052" width="7.44140625" style="94" customWidth="1"/>
    <col min="13053" max="13053" width="17.5546875" style="94" customWidth="1"/>
    <col min="13054" max="13054" width="5.6640625" style="94" customWidth="1"/>
    <col min="13055" max="13055" width="26.109375" style="94" customWidth="1"/>
    <col min="13056" max="13056" width="1.44140625" style="94" customWidth="1"/>
    <col min="13057" max="13057" width="25.44140625" style="94" customWidth="1"/>
    <col min="13058" max="13058" width="0.88671875" style="94" customWidth="1"/>
    <col min="13059" max="13059" width="26.33203125" style="94" customWidth="1"/>
    <col min="13060" max="13060" width="1.33203125" style="94" customWidth="1"/>
    <col min="13061" max="13061" width="23" style="94" customWidth="1"/>
    <col min="13062" max="13062" width="1" style="94" customWidth="1"/>
    <col min="13063" max="13063" width="26.33203125" style="94" customWidth="1"/>
    <col min="13064" max="13064" width="3.33203125" style="94" customWidth="1"/>
    <col min="13065" max="13065" width="2.33203125" style="94" customWidth="1"/>
    <col min="13066" max="13307" width="10.88671875" style="94"/>
    <col min="13308" max="13308" width="7.44140625" style="94" customWidth="1"/>
    <col min="13309" max="13309" width="17.5546875" style="94" customWidth="1"/>
    <col min="13310" max="13310" width="5.6640625" style="94" customWidth="1"/>
    <col min="13311" max="13311" width="26.109375" style="94" customWidth="1"/>
    <col min="13312" max="13312" width="1.44140625" style="94" customWidth="1"/>
    <col min="13313" max="13313" width="25.44140625" style="94" customWidth="1"/>
    <col min="13314" max="13314" width="0.88671875" style="94" customWidth="1"/>
    <col min="13315" max="13315" width="26.33203125" style="94" customWidth="1"/>
    <col min="13316" max="13316" width="1.33203125" style="94" customWidth="1"/>
    <col min="13317" max="13317" width="23" style="94" customWidth="1"/>
    <col min="13318" max="13318" width="1" style="94" customWidth="1"/>
    <col min="13319" max="13319" width="26.33203125" style="94" customWidth="1"/>
    <col min="13320" max="13320" width="3.33203125" style="94" customWidth="1"/>
    <col min="13321" max="13321" width="2.33203125" style="94" customWidth="1"/>
    <col min="13322" max="13563" width="10.88671875" style="94"/>
    <col min="13564" max="13564" width="7.44140625" style="94" customWidth="1"/>
    <col min="13565" max="13565" width="17.5546875" style="94" customWidth="1"/>
    <col min="13566" max="13566" width="5.6640625" style="94" customWidth="1"/>
    <col min="13567" max="13567" width="26.109375" style="94" customWidth="1"/>
    <col min="13568" max="13568" width="1.44140625" style="94" customWidth="1"/>
    <col min="13569" max="13569" width="25.44140625" style="94" customWidth="1"/>
    <col min="13570" max="13570" width="0.88671875" style="94" customWidth="1"/>
    <col min="13571" max="13571" width="26.33203125" style="94" customWidth="1"/>
    <col min="13572" max="13572" width="1.33203125" style="94" customWidth="1"/>
    <col min="13573" max="13573" width="23" style="94" customWidth="1"/>
    <col min="13574" max="13574" width="1" style="94" customWidth="1"/>
    <col min="13575" max="13575" width="26.33203125" style="94" customWidth="1"/>
    <col min="13576" max="13576" width="3.33203125" style="94" customWidth="1"/>
    <col min="13577" max="13577" width="2.33203125" style="94" customWidth="1"/>
    <col min="13578" max="13819" width="10.88671875" style="94"/>
    <col min="13820" max="13820" width="7.44140625" style="94" customWidth="1"/>
    <col min="13821" max="13821" width="17.5546875" style="94" customWidth="1"/>
    <col min="13822" max="13822" width="5.6640625" style="94" customWidth="1"/>
    <col min="13823" max="13823" width="26.109375" style="94" customWidth="1"/>
    <col min="13824" max="13824" width="1.44140625" style="94" customWidth="1"/>
    <col min="13825" max="13825" width="25.44140625" style="94" customWidth="1"/>
    <col min="13826" max="13826" width="0.88671875" style="94" customWidth="1"/>
    <col min="13827" max="13827" width="26.33203125" style="94" customWidth="1"/>
    <col min="13828" max="13828" width="1.33203125" style="94" customWidth="1"/>
    <col min="13829" max="13829" width="23" style="94" customWidth="1"/>
    <col min="13830" max="13830" width="1" style="94" customWidth="1"/>
    <col min="13831" max="13831" width="26.33203125" style="94" customWidth="1"/>
    <col min="13832" max="13832" width="3.33203125" style="94" customWidth="1"/>
    <col min="13833" max="13833" width="2.33203125" style="94" customWidth="1"/>
    <col min="13834" max="14075" width="10.88671875" style="94"/>
    <col min="14076" max="14076" width="7.44140625" style="94" customWidth="1"/>
    <col min="14077" max="14077" width="17.5546875" style="94" customWidth="1"/>
    <col min="14078" max="14078" width="5.6640625" style="94" customWidth="1"/>
    <col min="14079" max="14079" width="26.109375" style="94" customWidth="1"/>
    <col min="14080" max="14080" width="1.44140625" style="94" customWidth="1"/>
    <col min="14081" max="14081" width="25.44140625" style="94" customWidth="1"/>
    <col min="14082" max="14082" width="0.88671875" style="94" customWidth="1"/>
    <col min="14083" max="14083" width="26.33203125" style="94" customWidth="1"/>
    <col min="14084" max="14084" width="1.33203125" style="94" customWidth="1"/>
    <col min="14085" max="14085" width="23" style="94" customWidth="1"/>
    <col min="14086" max="14086" width="1" style="94" customWidth="1"/>
    <col min="14087" max="14087" width="26.33203125" style="94" customWidth="1"/>
    <col min="14088" max="14088" width="3.33203125" style="94" customWidth="1"/>
    <col min="14089" max="14089" width="2.33203125" style="94" customWidth="1"/>
    <col min="14090" max="14331" width="10.88671875" style="94"/>
    <col min="14332" max="14332" width="7.44140625" style="94" customWidth="1"/>
    <col min="14333" max="14333" width="17.5546875" style="94" customWidth="1"/>
    <col min="14334" max="14334" width="5.6640625" style="94" customWidth="1"/>
    <col min="14335" max="14335" width="26.109375" style="94" customWidth="1"/>
    <col min="14336" max="14336" width="1.44140625" style="94" customWidth="1"/>
    <col min="14337" max="14337" width="25.44140625" style="94" customWidth="1"/>
    <col min="14338" max="14338" width="0.88671875" style="94" customWidth="1"/>
    <col min="14339" max="14339" width="26.33203125" style="94" customWidth="1"/>
    <col min="14340" max="14340" width="1.33203125" style="94" customWidth="1"/>
    <col min="14341" max="14341" width="23" style="94" customWidth="1"/>
    <col min="14342" max="14342" width="1" style="94" customWidth="1"/>
    <col min="14343" max="14343" width="26.33203125" style="94" customWidth="1"/>
    <col min="14344" max="14344" width="3.33203125" style="94" customWidth="1"/>
    <col min="14345" max="14345" width="2.33203125" style="94" customWidth="1"/>
    <col min="14346" max="14587" width="10.88671875" style="94"/>
    <col min="14588" max="14588" width="7.44140625" style="94" customWidth="1"/>
    <col min="14589" max="14589" width="17.5546875" style="94" customWidth="1"/>
    <col min="14590" max="14590" width="5.6640625" style="94" customWidth="1"/>
    <col min="14591" max="14591" width="26.109375" style="94" customWidth="1"/>
    <col min="14592" max="14592" width="1.44140625" style="94" customWidth="1"/>
    <col min="14593" max="14593" width="25.44140625" style="94" customWidth="1"/>
    <col min="14594" max="14594" width="0.88671875" style="94" customWidth="1"/>
    <col min="14595" max="14595" width="26.33203125" style="94" customWidth="1"/>
    <col min="14596" max="14596" width="1.33203125" style="94" customWidth="1"/>
    <col min="14597" max="14597" width="23" style="94" customWidth="1"/>
    <col min="14598" max="14598" width="1" style="94" customWidth="1"/>
    <col min="14599" max="14599" width="26.33203125" style="94" customWidth="1"/>
    <col min="14600" max="14600" width="3.33203125" style="94" customWidth="1"/>
    <col min="14601" max="14601" width="2.33203125" style="94" customWidth="1"/>
    <col min="14602" max="14843" width="10.88671875" style="94"/>
    <col min="14844" max="14844" width="7.44140625" style="94" customWidth="1"/>
    <col min="14845" max="14845" width="17.5546875" style="94" customWidth="1"/>
    <col min="14846" max="14846" width="5.6640625" style="94" customWidth="1"/>
    <col min="14847" max="14847" width="26.109375" style="94" customWidth="1"/>
    <col min="14848" max="14848" width="1.44140625" style="94" customWidth="1"/>
    <col min="14849" max="14849" width="25.44140625" style="94" customWidth="1"/>
    <col min="14850" max="14850" width="0.88671875" style="94" customWidth="1"/>
    <col min="14851" max="14851" width="26.33203125" style="94" customWidth="1"/>
    <col min="14852" max="14852" width="1.33203125" style="94" customWidth="1"/>
    <col min="14853" max="14853" width="23" style="94" customWidth="1"/>
    <col min="14854" max="14854" width="1" style="94" customWidth="1"/>
    <col min="14855" max="14855" width="26.33203125" style="94" customWidth="1"/>
    <col min="14856" max="14856" width="3.33203125" style="94" customWidth="1"/>
    <col min="14857" max="14857" width="2.33203125" style="94" customWidth="1"/>
    <col min="14858" max="15099" width="10.88671875" style="94"/>
    <col min="15100" max="15100" width="7.44140625" style="94" customWidth="1"/>
    <col min="15101" max="15101" width="17.5546875" style="94" customWidth="1"/>
    <col min="15102" max="15102" width="5.6640625" style="94" customWidth="1"/>
    <col min="15103" max="15103" width="26.109375" style="94" customWidth="1"/>
    <col min="15104" max="15104" width="1.44140625" style="94" customWidth="1"/>
    <col min="15105" max="15105" width="25.44140625" style="94" customWidth="1"/>
    <col min="15106" max="15106" width="0.88671875" style="94" customWidth="1"/>
    <col min="15107" max="15107" width="26.33203125" style="94" customWidth="1"/>
    <col min="15108" max="15108" width="1.33203125" style="94" customWidth="1"/>
    <col min="15109" max="15109" width="23" style="94" customWidth="1"/>
    <col min="15110" max="15110" width="1" style="94" customWidth="1"/>
    <col min="15111" max="15111" width="26.33203125" style="94" customWidth="1"/>
    <col min="15112" max="15112" width="3.33203125" style="94" customWidth="1"/>
    <col min="15113" max="15113" width="2.33203125" style="94" customWidth="1"/>
    <col min="15114" max="15355" width="10.88671875" style="94"/>
    <col min="15356" max="15356" width="7.44140625" style="94" customWidth="1"/>
    <col min="15357" max="15357" width="17.5546875" style="94" customWidth="1"/>
    <col min="15358" max="15358" width="5.6640625" style="94" customWidth="1"/>
    <col min="15359" max="15359" width="26.109375" style="94" customWidth="1"/>
    <col min="15360" max="15360" width="1.44140625" style="94" customWidth="1"/>
    <col min="15361" max="15361" width="25.44140625" style="94" customWidth="1"/>
    <col min="15362" max="15362" width="0.88671875" style="94" customWidth="1"/>
    <col min="15363" max="15363" width="26.33203125" style="94" customWidth="1"/>
    <col min="15364" max="15364" width="1.33203125" style="94" customWidth="1"/>
    <col min="15365" max="15365" width="23" style="94" customWidth="1"/>
    <col min="15366" max="15366" width="1" style="94" customWidth="1"/>
    <col min="15367" max="15367" width="26.33203125" style="94" customWidth="1"/>
    <col min="15368" max="15368" width="3.33203125" style="94" customWidth="1"/>
    <col min="15369" max="15369" width="2.33203125" style="94" customWidth="1"/>
    <col min="15370" max="15611" width="10.88671875" style="94"/>
    <col min="15612" max="15612" width="7.44140625" style="94" customWidth="1"/>
    <col min="15613" max="15613" width="17.5546875" style="94" customWidth="1"/>
    <col min="15614" max="15614" width="5.6640625" style="94" customWidth="1"/>
    <col min="15615" max="15615" width="26.109375" style="94" customWidth="1"/>
    <col min="15616" max="15616" width="1.44140625" style="94" customWidth="1"/>
    <col min="15617" max="15617" width="25.44140625" style="94" customWidth="1"/>
    <col min="15618" max="15618" width="0.88671875" style="94" customWidth="1"/>
    <col min="15619" max="15619" width="26.33203125" style="94" customWidth="1"/>
    <col min="15620" max="15620" width="1.33203125" style="94" customWidth="1"/>
    <col min="15621" max="15621" width="23" style="94" customWidth="1"/>
    <col min="15622" max="15622" width="1" style="94" customWidth="1"/>
    <col min="15623" max="15623" width="26.33203125" style="94" customWidth="1"/>
    <col min="15624" max="15624" width="3.33203125" style="94" customWidth="1"/>
    <col min="15625" max="15625" width="2.33203125" style="94" customWidth="1"/>
    <col min="15626" max="15867" width="10.88671875" style="94"/>
    <col min="15868" max="15868" width="7.44140625" style="94" customWidth="1"/>
    <col min="15869" max="15869" width="17.5546875" style="94" customWidth="1"/>
    <col min="15870" max="15870" width="5.6640625" style="94" customWidth="1"/>
    <col min="15871" max="15871" width="26.109375" style="94" customWidth="1"/>
    <col min="15872" max="15872" width="1.44140625" style="94" customWidth="1"/>
    <col min="15873" max="15873" width="25.44140625" style="94" customWidth="1"/>
    <col min="15874" max="15874" width="0.88671875" style="94" customWidth="1"/>
    <col min="15875" max="15875" width="26.33203125" style="94" customWidth="1"/>
    <col min="15876" max="15876" width="1.33203125" style="94" customWidth="1"/>
    <col min="15877" max="15877" width="23" style="94" customWidth="1"/>
    <col min="15878" max="15878" width="1" style="94" customWidth="1"/>
    <col min="15879" max="15879" width="26.33203125" style="94" customWidth="1"/>
    <col min="15880" max="15880" width="3.33203125" style="94" customWidth="1"/>
    <col min="15881" max="15881" width="2.33203125" style="94" customWidth="1"/>
    <col min="15882" max="16123" width="10.88671875" style="94"/>
    <col min="16124" max="16124" width="7.44140625" style="94" customWidth="1"/>
    <col min="16125" max="16125" width="17.5546875" style="94" customWidth="1"/>
    <col min="16126" max="16126" width="5.6640625" style="94" customWidth="1"/>
    <col min="16127" max="16127" width="26.109375" style="94" customWidth="1"/>
    <col min="16128" max="16128" width="1.44140625" style="94" customWidth="1"/>
    <col min="16129" max="16129" width="25.44140625" style="94" customWidth="1"/>
    <col min="16130" max="16130" width="0.88671875" style="94" customWidth="1"/>
    <col min="16131" max="16131" width="26.33203125" style="94" customWidth="1"/>
    <col min="16132" max="16132" width="1.33203125" style="94" customWidth="1"/>
    <col min="16133" max="16133" width="23" style="94" customWidth="1"/>
    <col min="16134" max="16134" width="1" style="94" customWidth="1"/>
    <col min="16135" max="16135" width="26.33203125" style="94" customWidth="1"/>
    <col min="16136" max="16136" width="3.33203125" style="94" customWidth="1"/>
    <col min="16137" max="16137" width="2.33203125" style="94" customWidth="1"/>
    <col min="16138" max="16384" width="10.88671875" style="94"/>
  </cols>
  <sheetData>
    <row r="1" spans="1:14" ht="30" customHeight="1">
      <c r="A1" s="954" t="s">
        <v>777</v>
      </c>
      <c r="B1" s="954"/>
      <c r="C1" s="954"/>
      <c r="D1" s="954"/>
      <c r="E1" s="954"/>
      <c r="F1" s="954"/>
      <c r="G1" s="954"/>
      <c r="H1" s="484"/>
      <c r="I1" s="484"/>
      <c r="J1" s="484"/>
      <c r="K1" s="484"/>
      <c r="L1" s="484"/>
      <c r="M1" s="484"/>
      <c r="N1" s="484"/>
    </row>
    <row r="2" spans="1:14" ht="12.75" customHeight="1">
      <c r="A2" s="484"/>
      <c r="B2" s="484"/>
      <c r="C2" s="484"/>
      <c r="D2" s="484"/>
      <c r="E2" s="484"/>
      <c r="F2" s="484"/>
      <c r="G2" s="484"/>
      <c r="H2" s="451"/>
      <c r="I2" s="451"/>
      <c r="J2" s="451"/>
      <c r="K2" s="451"/>
      <c r="L2" s="451"/>
      <c r="M2" s="451"/>
      <c r="N2" s="452"/>
    </row>
    <row r="3" spans="1:14" ht="30" customHeight="1">
      <c r="A3" s="955" t="s">
        <v>1413</v>
      </c>
      <c r="B3" s="955"/>
      <c r="C3" s="955"/>
      <c r="D3" s="955"/>
      <c r="E3" s="955"/>
      <c r="F3" s="955"/>
      <c r="G3" s="955"/>
      <c r="H3" s="485"/>
      <c r="I3" s="485"/>
      <c r="J3" s="485"/>
      <c r="K3" s="485"/>
      <c r="L3" s="485"/>
      <c r="M3" s="485"/>
      <c r="N3" s="485"/>
    </row>
    <row r="4" spans="1:14">
      <c r="A4" s="453"/>
      <c r="B4" s="454"/>
      <c r="C4" s="453"/>
      <c r="D4" s="451"/>
      <c r="E4" s="451"/>
      <c r="F4" s="451"/>
      <c r="G4" s="451"/>
      <c r="H4" s="451"/>
      <c r="I4" s="451"/>
      <c r="J4" s="451"/>
      <c r="K4" s="451"/>
      <c r="L4" s="451"/>
      <c r="M4" s="451"/>
      <c r="N4" s="452"/>
    </row>
    <row r="5" spans="1:14" ht="16.2" thickBot="1">
      <c r="A5" s="347"/>
      <c r="B5" s="347"/>
      <c r="C5" s="347"/>
      <c r="D5" s="347"/>
      <c r="E5" s="347"/>
      <c r="F5" s="347"/>
      <c r="G5" s="347"/>
      <c r="H5" s="347"/>
      <c r="I5" s="347"/>
      <c r="J5" s="347"/>
      <c r="K5" s="347"/>
      <c r="L5" s="347"/>
      <c r="M5" s="347"/>
      <c r="N5" s="347"/>
    </row>
    <row r="6" spans="1:14" ht="39.75" customHeight="1">
      <c r="A6" s="956" t="s">
        <v>794</v>
      </c>
      <c r="B6" s="957"/>
      <c r="C6" s="957"/>
      <c r="D6" s="957"/>
      <c r="E6" s="957"/>
      <c r="F6" s="957"/>
      <c r="G6" s="958"/>
      <c r="H6" s="96"/>
    </row>
    <row r="7" spans="1:14" ht="36.75" customHeight="1" thickBot="1">
      <c r="A7" s="959" t="s">
        <v>1409</v>
      </c>
      <c r="B7" s="960"/>
      <c r="C7" s="960"/>
      <c r="D7" s="960"/>
      <c r="E7" s="960"/>
      <c r="F7" s="960"/>
      <c r="G7" s="961"/>
      <c r="H7" s="96"/>
    </row>
    <row r="8" spans="1:14" ht="31.2" customHeight="1" thickBot="1">
      <c r="A8" s="962" t="s">
        <v>795</v>
      </c>
      <c r="B8" s="963"/>
      <c r="C8" s="964"/>
      <c r="D8" s="971" t="s">
        <v>796</v>
      </c>
      <c r="E8" s="972"/>
      <c r="F8" s="972"/>
      <c r="G8" s="973"/>
      <c r="H8" s="96"/>
    </row>
    <row r="9" spans="1:14" ht="34.950000000000003" customHeight="1" thickBot="1">
      <c r="A9" s="965"/>
      <c r="B9" s="966"/>
      <c r="C9" s="967"/>
      <c r="D9" s="976" t="s">
        <v>1412</v>
      </c>
      <c r="E9" s="976"/>
      <c r="F9" s="976"/>
      <c r="G9" s="974" t="s">
        <v>798</v>
      </c>
      <c r="H9" s="96"/>
    </row>
    <row r="10" spans="1:14" ht="34.950000000000003" customHeight="1" thickBot="1">
      <c r="A10" s="968"/>
      <c r="B10" s="969"/>
      <c r="C10" s="970"/>
      <c r="D10" s="547" t="s">
        <v>1410</v>
      </c>
      <c r="E10" s="548" t="s">
        <v>1411</v>
      </c>
      <c r="F10" s="549" t="s">
        <v>797</v>
      </c>
      <c r="G10" s="975"/>
      <c r="H10" s="96"/>
    </row>
    <row r="11" spans="1:14" s="486" customFormat="1" ht="17.399999999999999">
      <c r="A11" s="491"/>
      <c r="B11" s="492"/>
      <c r="C11" s="493"/>
      <c r="D11" s="494">
        <f>SUM(D13:D16)</f>
        <v>44649582.960409999</v>
      </c>
      <c r="E11" s="494">
        <f>SUM(E17:E18)</f>
        <v>39056960.159999996</v>
      </c>
      <c r="F11" s="494">
        <f>+F19</f>
        <v>0</v>
      </c>
      <c r="G11" s="495">
        <f>SUM(G13:G32)</f>
        <v>83706543.120409995</v>
      </c>
      <c r="K11" s="490"/>
      <c r="L11" s="487"/>
    </row>
    <row r="12" spans="1:14" ht="9" customHeight="1">
      <c r="A12" s="97"/>
      <c r="B12" s="98"/>
      <c r="C12" s="98"/>
      <c r="D12" s="99"/>
      <c r="E12" s="99"/>
      <c r="F12" s="99"/>
      <c r="G12" s="100"/>
      <c r="K12" s="112"/>
    </row>
    <row r="13" spans="1:14" s="486" customFormat="1" ht="30" customHeight="1">
      <c r="A13" s="950" t="s">
        <v>799</v>
      </c>
      <c r="B13" s="951"/>
      <c r="C13" s="951"/>
      <c r="D13" s="496">
        <f>'C. OBJETO DEL GASTO'!AJ9</f>
        <v>26599835.270410001</v>
      </c>
      <c r="E13" s="497"/>
      <c r="F13" s="497"/>
      <c r="G13" s="498">
        <f>SUM(D13)</f>
        <v>26599835.270410001</v>
      </c>
      <c r="L13" s="487"/>
    </row>
    <row r="14" spans="1:14" s="486" customFormat="1" ht="30" customHeight="1">
      <c r="A14" s="950" t="s">
        <v>800</v>
      </c>
      <c r="B14" s="951"/>
      <c r="C14" s="951"/>
      <c r="D14" s="497">
        <f>'C. OBJETO DEL GASTO'!AJ102</f>
        <v>6317497.6899999995</v>
      </c>
      <c r="E14" s="497"/>
      <c r="F14" s="499"/>
      <c r="G14" s="498">
        <f>SUM(D14)</f>
        <v>6317497.6899999995</v>
      </c>
      <c r="L14" s="113"/>
    </row>
    <row r="15" spans="1:14" s="486" customFormat="1" ht="30" customHeight="1">
      <c r="A15" s="950" t="s">
        <v>801</v>
      </c>
      <c r="B15" s="951"/>
      <c r="C15" s="951"/>
      <c r="D15" s="496">
        <f>'C. OBJETO DEL GASTO'!AJ244</f>
        <v>9526000</v>
      </c>
      <c r="E15" s="497"/>
      <c r="F15" s="497"/>
      <c r="G15" s="498">
        <f>SUM(D15)</f>
        <v>9526000</v>
      </c>
      <c r="K15" s="488"/>
      <c r="L15" s="489"/>
    </row>
    <row r="16" spans="1:14" s="486" customFormat="1" ht="50.25" customHeight="1">
      <c r="A16" s="952" t="s">
        <v>802</v>
      </c>
      <c r="B16" s="953"/>
      <c r="C16" s="953"/>
      <c r="D16" s="497">
        <f>'C. OBJETO DEL GASTO'!AJ469</f>
        <v>2206250</v>
      </c>
      <c r="E16" s="497"/>
      <c r="F16" s="497"/>
      <c r="G16" s="498">
        <f>SUM(D16)</f>
        <v>2206250</v>
      </c>
      <c r="L16" s="490"/>
    </row>
    <row r="17" spans="1:14" s="486" customFormat="1" ht="30" customHeight="1">
      <c r="A17" s="950" t="s">
        <v>803</v>
      </c>
      <c r="B17" s="951"/>
      <c r="C17" s="951"/>
      <c r="D17" s="497"/>
      <c r="E17" s="497">
        <f>'C. OBJETO DEL GASTO'!AJ560</f>
        <v>2540000</v>
      </c>
      <c r="F17" s="497"/>
      <c r="G17" s="498">
        <f>SUM(E17)</f>
        <v>2540000</v>
      </c>
    </row>
    <row r="18" spans="1:14" s="486" customFormat="1" ht="30" customHeight="1">
      <c r="A18" s="950" t="s">
        <v>804</v>
      </c>
      <c r="B18" s="951"/>
      <c r="C18" s="951"/>
      <c r="D18" s="497"/>
      <c r="E18" s="497">
        <f>'C. OBJETO DEL GASTO'!AJ678</f>
        <v>36516960.159999996</v>
      </c>
      <c r="F18" s="497"/>
      <c r="G18" s="498">
        <f>SUM(E18)</f>
        <v>36516960.159999996</v>
      </c>
      <c r="L18" s="490"/>
    </row>
    <row r="19" spans="1:14" s="486" customFormat="1" ht="30" customHeight="1">
      <c r="A19" s="950" t="s">
        <v>797</v>
      </c>
      <c r="B19" s="951"/>
      <c r="C19" s="951"/>
      <c r="D19" s="497"/>
      <c r="E19" s="497"/>
      <c r="F19" s="497">
        <v>0</v>
      </c>
      <c r="G19" s="498">
        <f>F19</f>
        <v>0</v>
      </c>
    </row>
    <row r="20" spans="1:14" ht="19.95" customHeight="1">
      <c r="A20" s="103"/>
      <c r="B20" s="104"/>
      <c r="C20" s="104"/>
      <c r="D20" s="101"/>
      <c r="E20" s="101"/>
      <c r="F20" s="101"/>
      <c r="G20" s="102"/>
      <c r="L20" s="110"/>
    </row>
    <row r="21" spans="1:14" ht="19.95" customHeight="1">
      <c r="A21" s="103"/>
      <c r="B21" s="104"/>
      <c r="C21" s="104"/>
      <c r="D21" s="101"/>
      <c r="E21" s="101"/>
      <c r="F21" s="101"/>
      <c r="G21" s="102"/>
    </row>
    <row r="22" spans="1:14" ht="19.95" customHeight="1">
      <c r="A22" s="103"/>
      <c r="B22" s="104"/>
      <c r="C22" s="104"/>
      <c r="D22" s="101"/>
      <c r="E22" s="101"/>
      <c r="F22" s="101"/>
      <c r="G22" s="102"/>
    </row>
    <row r="23" spans="1:14" ht="19.95" customHeight="1">
      <c r="A23" s="103"/>
      <c r="B23" s="104"/>
      <c r="C23" s="104"/>
      <c r="D23" s="101"/>
      <c r="E23" s="101"/>
      <c r="F23" s="101"/>
      <c r="G23" s="102"/>
    </row>
    <row r="24" spans="1:14" ht="19.95" customHeight="1">
      <c r="A24" s="103"/>
      <c r="B24" s="104"/>
      <c r="C24" s="104"/>
      <c r="D24" s="101"/>
      <c r="E24" s="101"/>
      <c r="F24" s="101"/>
      <c r="G24" s="102"/>
      <c r="L24" s="111"/>
    </row>
    <row r="25" spans="1:14" ht="19.95" customHeight="1">
      <c r="A25" s="103"/>
      <c r="B25" s="104"/>
      <c r="C25" s="104"/>
      <c r="D25" s="101"/>
      <c r="E25" s="101"/>
      <c r="F25" s="101"/>
      <c r="G25" s="102"/>
      <c r="L25" s="111"/>
      <c r="N25" s="112"/>
    </row>
    <row r="26" spans="1:14" ht="19.95" customHeight="1">
      <c r="A26" s="103"/>
      <c r="B26" s="104"/>
      <c r="C26" s="104"/>
      <c r="D26" s="101"/>
      <c r="E26" s="101"/>
      <c r="F26" s="101"/>
      <c r="G26" s="102"/>
      <c r="L26" s="111"/>
    </row>
    <row r="27" spans="1:14" ht="19.95" customHeight="1">
      <c r="A27" s="103"/>
      <c r="B27" s="104"/>
      <c r="C27" s="104"/>
      <c r="D27" s="101"/>
      <c r="E27" s="101"/>
      <c r="F27" s="101"/>
      <c r="G27" s="102"/>
    </row>
    <row r="28" spans="1:14" ht="19.95" customHeight="1">
      <c r="A28" s="103"/>
      <c r="B28" s="104"/>
      <c r="C28" s="104"/>
      <c r="D28" s="101"/>
      <c r="E28" s="101"/>
      <c r="F28" s="101"/>
      <c r="G28" s="102"/>
    </row>
    <row r="29" spans="1:14" ht="19.95" customHeight="1">
      <c r="A29" s="103"/>
      <c r="B29" s="104"/>
      <c r="C29" s="104"/>
      <c r="D29" s="101"/>
      <c r="E29" s="101"/>
      <c r="F29" s="101"/>
      <c r="G29" s="102"/>
    </row>
    <row r="30" spans="1:14" ht="19.95" customHeight="1">
      <c r="A30" s="103"/>
      <c r="B30" s="104"/>
      <c r="C30" s="104"/>
      <c r="D30" s="101"/>
      <c r="E30" s="101"/>
      <c r="F30" s="101"/>
      <c r="G30" s="102"/>
    </row>
    <row r="31" spans="1:14" ht="19.95" customHeight="1">
      <c r="A31" s="103"/>
      <c r="B31" s="104"/>
      <c r="C31" s="104"/>
      <c r="D31" s="101"/>
      <c r="E31" s="101"/>
      <c r="F31" s="101"/>
      <c r="G31" s="102"/>
    </row>
    <row r="32" spans="1:14" ht="19.95" customHeight="1">
      <c r="A32" s="103"/>
      <c r="B32" s="104"/>
      <c r="C32" s="104"/>
      <c r="D32" s="101"/>
      <c r="E32" s="101"/>
      <c r="F32" s="101"/>
      <c r="G32" s="102"/>
    </row>
    <row r="33" spans="1:7">
      <c r="A33" s="108"/>
      <c r="G33" s="109"/>
    </row>
    <row r="34" spans="1:7">
      <c r="A34" s="108"/>
      <c r="G34" s="109"/>
    </row>
    <row r="35" spans="1:7">
      <c r="A35" s="108"/>
      <c r="G35" s="109"/>
    </row>
    <row r="36" spans="1:7">
      <c r="A36" s="108"/>
      <c r="G36" s="109"/>
    </row>
    <row r="37" spans="1:7">
      <c r="A37" s="108"/>
      <c r="G37" s="109"/>
    </row>
    <row r="38" spans="1:7">
      <c r="A38" s="108"/>
      <c r="G38" s="109"/>
    </row>
    <row r="39" spans="1:7">
      <c r="A39" s="108"/>
      <c r="G39" s="109"/>
    </row>
    <row r="40" spans="1:7">
      <c r="A40" s="108"/>
      <c r="G40" s="109"/>
    </row>
    <row r="41" spans="1:7">
      <c r="A41" s="108"/>
      <c r="G41" s="109"/>
    </row>
    <row r="42" spans="1:7" ht="13.8" thickBot="1">
      <c r="A42" s="105"/>
      <c r="B42" s="106"/>
      <c r="C42" s="106"/>
      <c r="D42" s="106"/>
      <c r="E42" s="106"/>
      <c r="F42" s="106"/>
      <c r="G42" s="107"/>
    </row>
    <row r="361" spans="18:18">
      <c r="R361" s="94">
        <f>L361+L493+L822</f>
        <v>0</v>
      </c>
    </row>
  </sheetData>
  <mergeCells count="15">
    <mergeCell ref="A1:G1"/>
    <mergeCell ref="A3:G3"/>
    <mergeCell ref="A6:G6"/>
    <mergeCell ref="A7:G7"/>
    <mergeCell ref="A8:C10"/>
    <mergeCell ref="D8:G8"/>
    <mergeCell ref="G9:G10"/>
    <mergeCell ref="D9:F9"/>
    <mergeCell ref="A19:C19"/>
    <mergeCell ref="A13:C13"/>
    <mergeCell ref="A14:C14"/>
    <mergeCell ref="A15:C15"/>
    <mergeCell ref="A16:C16"/>
    <mergeCell ref="A17:C17"/>
    <mergeCell ref="A18:C18"/>
  </mergeCells>
  <printOptions horizontalCentered="1"/>
  <pageMargins left="0.70866141732283472" right="0.70866141732283472" top="0.55118110236220474" bottom="0.55118110236220474" header="0.31496062992125984" footer="0.31496062992125984"/>
  <pageSetup scale="56" orientation="landscape" verticalDpi="4294967293" r:id="rId1"/>
  <headerFooter alignWithMargins="0">
    <oddFooter>&amp;C&amp;F&amp;R&amp;7Página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2445"/>
  <sheetViews>
    <sheetView view="pageBreakPreview" zoomScale="98" zoomScaleNormal="100" zoomScaleSheetLayoutView="98" workbookViewId="0">
      <selection activeCell="B12" sqref="B12"/>
    </sheetView>
  </sheetViews>
  <sheetFormatPr baseColWidth="10" defaultColWidth="62.44140625" defaultRowHeight="13.8"/>
  <cols>
    <col min="1" max="1" width="12.33203125" style="836" customWidth="1"/>
    <col min="2" max="2" width="69.5546875" style="482" customWidth="1"/>
    <col min="3" max="3" width="62.44140625" style="686"/>
    <col min="4" max="4" width="15.5546875" style="482" customWidth="1"/>
    <col min="5" max="16384" width="62.44140625" style="482"/>
  </cols>
  <sheetData>
    <row r="1" spans="1:4">
      <c r="B1" s="674"/>
      <c r="C1" s="675"/>
      <c r="D1" s="676"/>
    </row>
    <row r="2" spans="1:4" ht="15" customHeight="1">
      <c r="A2" s="981" t="s">
        <v>1257</v>
      </c>
      <c r="B2" s="981"/>
      <c r="C2" s="981"/>
      <c r="D2" s="981"/>
    </row>
    <row r="3" spans="1:4" ht="15" customHeight="1">
      <c r="A3" s="982" t="s">
        <v>1258</v>
      </c>
      <c r="B3" s="982"/>
      <c r="C3" s="982"/>
      <c r="D3" s="982"/>
    </row>
    <row r="4" spans="1:4" ht="15" customHeight="1">
      <c r="A4" s="983" t="s">
        <v>788</v>
      </c>
      <c r="B4" s="983"/>
      <c r="C4" s="983"/>
      <c r="D4" s="983"/>
    </row>
    <row r="5" spans="1:4" ht="15" customHeight="1">
      <c r="A5" s="983" t="s">
        <v>4099</v>
      </c>
      <c r="B5" s="983"/>
      <c r="C5" s="983"/>
      <c r="D5" s="983"/>
    </row>
    <row r="6" spans="1:4" ht="15" customHeight="1">
      <c r="A6" s="982" t="s">
        <v>4100</v>
      </c>
      <c r="B6" s="982"/>
      <c r="C6" s="982"/>
      <c r="D6" s="982"/>
    </row>
    <row r="7" spans="1:4">
      <c r="B7" s="677"/>
      <c r="C7" s="683"/>
      <c r="D7" s="677"/>
    </row>
    <row r="8" spans="1:4">
      <c r="B8" s="978" t="s">
        <v>822</v>
      </c>
      <c r="C8" s="978" t="s">
        <v>1475</v>
      </c>
      <c r="D8" s="978" t="s">
        <v>2602</v>
      </c>
    </row>
    <row r="9" spans="1:4">
      <c r="B9" s="979"/>
      <c r="C9" s="979"/>
      <c r="D9" s="979"/>
    </row>
    <row r="10" spans="1:4">
      <c r="B10" s="980" t="s">
        <v>2603</v>
      </c>
      <c r="C10" s="980" t="s">
        <v>1260</v>
      </c>
      <c r="D10" s="980"/>
    </row>
    <row r="11" spans="1:4">
      <c r="B11" s="977"/>
      <c r="C11" s="977"/>
      <c r="D11" s="678"/>
    </row>
    <row r="12" spans="1:4">
      <c r="A12" s="837"/>
      <c r="B12" s="707" t="s">
        <v>2604</v>
      </c>
      <c r="C12" s="708"/>
      <c r="D12" s="709">
        <f>D13</f>
        <v>83706543.12041001</v>
      </c>
    </row>
    <row r="13" spans="1:4" hidden="1">
      <c r="B13" s="679" t="s">
        <v>1491</v>
      </c>
      <c r="C13" s="684" t="s">
        <v>1492</v>
      </c>
      <c r="D13" s="680">
        <f>D14</f>
        <v>83706543.12041001</v>
      </c>
    </row>
    <row r="14" spans="1:4" hidden="1">
      <c r="B14" s="679" t="s">
        <v>1493</v>
      </c>
      <c r="C14" s="684" t="s">
        <v>1494</v>
      </c>
      <c r="D14" s="680">
        <f>D15</f>
        <v>83706543.12041001</v>
      </c>
    </row>
    <row r="15" spans="1:4" hidden="1">
      <c r="B15" s="679" t="s">
        <v>1495</v>
      </c>
      <c r="C15" s="684" t="s">
        <v>1496</v>
      </c>
      <c r="D15" s="680">
        <f>D16</f>
        <v>83706543.12041001</v>
      </c>
    </row>
    <row r="16" spans="1:4" hidden="1">
      <c r="B16" s="679" t="s">
        <v>1497</v>
      </c>
      <c r="C16" s="684" t="s">
        <v>1498</v>
      </c>
      <c r="D16" s="680">
        <f>D17+D99+D166+D240+D293+D346+D399+D459+D519+D572+D690+D743+D818+D871+D924+D1115+D1175+D1228+D1417+D1521+D1581+D1649+D1702+D1791+D1942+D2084+D2158+D2302</f>
        <v>83706543.12041001</v>
      </c>
    </row>
    <row r="17" spans="1:4" hidden="1">
      <c r="A17" s="838"/>
      <c r="B17" s="700" t="s">
        <v>1514</v>
      </c>
      <c r="C17" s="701" t="s">
        <v>1515</v>
      </c>
      <c r="D17" s="702">
        <f>D18</f>
        <v>1890179.1555050001</v>
      </c>
    </row>
    <row r="18" spans="1:4" hidden="1">
      <c r="B18" s="843" t="s">
        <v>1516</v>
      </c>
      <c r="C18" s="694" t="s">
        <v>1517</v>
      </c>
      <c r="D18" s="842">
        <f>D19</f>
        <v>1890179.1555050001</v>
      </c>
    </row>
    <row r="19" spans="1:4" hidden="1">
      <c r="B19" s="679" t="s">
        <v>1518</v>
      </c>
      <c r="C19" s="684" t="s">
        <v>1499</v>
      </c>
      <c r="D19" s="680">
        <f>D20</f>
        <v>1890179.1555050001</v>
      </c>
    </row>
    <row r="20" spans="1:4" hidden="1">
      <c r="A20" s="839"/>
      <c r="B20" s="703" t="s">
        <v>1519</v>
      </c>
      <c r="C20" s="697" t="s">
        <v>807</v>
      </c>
      <c r="D20" s="692">
        <f>D21+D28+D35+D42+D49+D56+D63+D71+D78+D85+D92</f>
        <v>1890179.1555050001</v>
      </c>
    </row>
    <row r="21" spans="1:4" hidden="1">
      <c r="A21" s="840" t="s">
        <v>4954</v>
      </c>
      <c r="B21" s="679" t="s">
        <v>1520</v>
      </c>
      <c r="C21" s="684" t="s">
        <v>1500</v>
      </c>
      <c r="D21" s="680">
        <f t="shared" ref="D21:D26" si="0">D22</f>
        <v>777502.32000000007</v>
      </c>
    </row>
    <row r="22" spans="1:4" hidden="1">
      <c r="A22" s="840" t="s">
        <v>4954</v>
      </c>
      <c r="B22" s="679" t="s">
        <v>1521</v>
      </c>
      <c r="C22" s="684" t="s">
        <v>1501</v>
      </c>
      <c r="D22" s="680">
        <f t="shared" si="0"/>
        <v>777502.32000000007</v>
      </c>
    </row>
    <row r="23" spans="1:4" hidden="1">
      <c r="A23" s="840" t="s">
        <v>4954</v>
      </c>
      <c r="B23" s="679" t="s">
        <v>1522</v>
      </c>
      <c r="C23" s="684" t="s">
        <v>1502</v>
      </c>
      <c r="D23" s="680">
        <f t="shared" si="0"/>
        <v>777502.32000000007</v>
      </c>
    </row>
    <row r="24" spans="1:4" hidden="1">
      <c r="A24" s="840" t="s">
        <v>4954</v>
      </c>
      <c r="B24" s="679" t="s">
        <v>4220</v>
      </c>
      <c r="C24" s="684" t="s">
        <v>2929</v>
      </c>
      <c r="D24" s="680">
        <f t="shared" si="0"/>
        <v>777502.32000000007</v>
      </c>
    </row>
    <row r="25" spans="1:4" ht="27.6" hidden="1">
      <c r="A25" s="840" t="s">
        <v>4954</v>
      </c>
      <c r="B25" s="679" t="s">
        <v>4221</v>
      </c>
      <c r="C25" s="684" t="s">
        <v>1525</v>
      </c>
      <c r="D25" s="680">
        <f t="shared" si="0"/>
        <v>777502.32000000007</v>
      </c>
    </row>
    <row r="26" spans="1:4" hidden="1">
      <c r="A26" s="840" t="s">
        <v>4954</v>
      </c>
      <c r="B26" s="679" t="s">
        <v>4222</v>
      </c>
      <c r="C26" s="684" t="s">
        <v>807</v>
      </c>
      <c r="D26" s="680">
        <f t="shared" si="0"/>
        <v>777502.32000000007</v>
      </c>
    </row>
    <row r="27" spans="1:4" hidden="1">
      <c r="A27" s="836" t="s">
        <v>4954</v>
      </c>
      <c r="B27" s="681" t="s">
        <v>4223</v>
      </c>
      <c r="C27" s="685" t="s">
        <v>1504</v>
      </c>
      <c r="D27" s="682">
        <f>'C. OBJETO DEL GASTO'!AE16</f>
        <v>777502.32000000007</v>
      </c>
    </row>
    <row r="28" spans="1:4" hidden="1">
      <c r="A28" s="840" t="s">
        <v>4954</v>
      </c>
      <c r="B28" s="679" t="s">
        <v>1528</v>
      </c>
      <c r="C28" s="684" t="s">
        <v>1505</v>
      </c>
      <c r="D28" s="680">
        <f t="shared" ref="D28:D33" si="1">D29</f>
        <v>434400</v>
      </c>
    </row>
    <row r="29" spans="1:4" hidden="1">
      <c r="A29" s="840" t="s">
        <v>4954</v>
      </c>
      <c r="B29" s="679" t="s">
        <v>1529</v>
      </c>
      <c r="C29" s="684" t="s">
        <v>1501</v>
      </c>
      <c r="D29" s="680">
        <f t="shared" si="1"/>
        <v>434400</v>
      </c>
    </row>
    <row r="30" spans="1:4" hidden="1">
      <c r="A30" s="840" t="s">
        <v>4954</v>
      </c>
      <c r="B30" s="679" t="s">
        <v>1530</v>
      </c>
      <c r="C30" s="684" t="s">
        <v>1502</v>
      </c>
      <c r="D30" s="680">
        <f t="shared" si="1"/>
        <v>434400</v>
      </c>
    </row>
    <row r="31" spans="1:4" hidden="1">
      <c r="A31" s="840" t="s">
        <v>4954</v>
      </c>
      <c r="B31" s="679" t="s">
        <v>4224</v>
      </c>
      <c r="C31" s="684" t="s">
        <v>2929</v>
      </c>
      <c r="D31" s="680">
        <f t="shared" si="1"/>
        <v>434400</v>
      </c>
    </row>
    <row r="32" spans="1:4" hidden="1">
      <c r="A32" s="840" t="s">
        <v>4954</v>
      </c>
      <c r="B32" s="679" t="s">
        <v>4225</v>
      </c>
      <c r="C32" s="684" t="s">
        <v>1533</v>
      </c>
      <c r="D32" s="680">
        <f t="shared" si="1"/>
        <v>434400</v>
      </c>
    </row>
    <row r="33" spans="1:4" hidden="1">
      <c r="A33" s="840" t="s">
        <v>4954</v>
      </c>
      <c r="B33" s="679" t="s">
        <v>4226</v>
      </c>
      <c r="C33" s="684" t="s">
        <v>807</v>
      </c>
      <c r="D33" s="680">
        <f t="shared" si="1"/>
        <v>434400</v>
      </c>
    </row>
    <row r="34" spans="1:4" hidden="1">
      <c r="A34" s="836" t="s">
        <v>4954</v>
      </c>
      <c r="B34" s="681" t="s">
        <v>4227</v>
      </c>
      <c r="C34" s="685" t="s">
        <v>1505</v>
      </c>
      <c r="D34" s="682">
        <f>'C. OBJETO DEL GASTO'!AE17</f>
        <v>434400</v>
      </c>
    </row>
    <row r="35" spans="1:4" hidden="1">
      <c r="A35" s="840" t="s">
        <v>4955</v>
      </c>
      <c r="B35" s="679" t="s">
        <v>1535</v>
      </c>
      <c r="C35" s="684" t="s">
        <v>1506</v>
      </c>
      <c r="D35" s="680">
        <f t="shared" ref="D35:D40" si="2">D36</f>
        <v>25247.965000000004</v>
      </c>
    </row>
    <row r="36" spans="1:4" hidden="1">
      <c r="A36" s="840" t="s">
        <v>4955</v>
      </c>
      <c r="B36" s="679" t="s">
        <v>1536</v>
      </c>
      <c r="C36" s="684" t="s">
        <v>1501</v>
      </c>
      <c r="D36" s="680">
        <f t="shared" si="2"/>
        <v>25247.965000000004</v>
      </c>
    </row>
    <row r="37" spans="1:4" hidden="1">
      <c r="A37" s="840" t="s">
        <v>4955</v>
      </c>
      <c r="B37" s="679" t="s">
        <v>1537</v>
      </c>
      <c r="C37" s="684" t="s">
        <v>1502</v>
      </c>
      <c r="D37" s="680">
        <f t="shared" si="2"/>
        <v>25247.965000000004</v>
      </c>
    </row>
    <row r="38" spans="1:4" hidden="1">
      <c r="A38" s="840" t="s">
        <v>4955</v>
      </c>
      <c r="B38" s="679" t="s">
        <v>4228</v>
      </c>
      <c r="C38" s="684" t="s">
        <v>2929</v>
      </c>
      <c r="D38" s="680">
        <f t="shared" si="2"/>
        <v>25247.965000000004</v>
      </c>
    </row>
    <row r="39" spans="1:4" ht="27.6" hidden="1">
      <c r="A39" s="840" t="s">
        <v>4955</v>
      </c>
      <c r="B39" s="679" t="s">
        <v>4229</v>
      </c>
      <c r="C39" s="684" t="s">
        <v>1540</v>
      </c>
      <c r="D39" s="680">
        <f t="shared" si="2"/>
        <v>25247.965000000004</v>
      </c>
    </row>
    <row r="40" spans="1:4" hidden="1">
      <c r="A40" s="840" t="s">
        <v>4955</v>
      </c>
      <c r="B40" s="679" t="s">
        <v>4230</v>
      </c>
      <c r="C40" s="684" t="s">
        <v>807</v>
      </c>
      <c r="D40" s="680">
        <f t="shared" si="2"/>
        <v>25247.965000000004</v>
      </c>
    </row>
    <row r="41" spans="1:4" hidden="1">
      <c r="A41" s="836" t="s">
        <v>4955</v>
      </c>
      <c r="B41" s="681" t="s">
        <v>4231</v>
      </c>
      <c r="C41" s="685" t="s">
        <v>1507</v>
      </c>
      <c r="D41" s="682">
        <f>'C. OBJETO DEL GASTO'!AE34</f>
        <v>25247.965000000004</v>
      </c>
    </row>
    <row r="42" spans="1:4" hidden="1">
      <c r="A42" s="840" t="s">
        <v>4955</v>
      </c>
      <c r="B42" s="679" t="s">
        <v>1543</v>
      </c>
      <c r="C42" s="684" t="s">
        <v>1508</v>
      </c>
      <c r="D42" s="680">
        <f t="shared" ref="D42:D47" si="3">D43</f>
        <v>230575.58000000002</v>
      </c>
    </row>
    <row r="43" spans="1:4" hidden="1">
      <c r="A43" s="840" t="s">
        <v>4955</v>
      </c>
      <c r="B43" s="679" t="s">
        <v>1544</v>
      </c>
      <c r="C43" s="684" t="s">
        <v>1501</v>
      </c>
      <c r="D43" s="680">
        <f t="shared" si="3"/>
        <v>230575.58000000002</v>
      </c>
    </row>
    <row r="44" spans="1:4" hidden="1">
      <c r="A44" s="840" t="s">
        <v>4955</v>
      </c>
      <c r="B44" s="679" t="s">
        <v>1545</v>
      </c>
      <c r="C44" s="684" t="s">
        <v>1502</v>
      </c>
      <c r="D44" s="680">
        <f t="shared" si="3"/>
        <v>230575.58000000002</v>
      </c>
    </row>
    <row r="45" spans="1:4" hidden="1">
      <c r="A45" s="840" t="s">
        <v>4955</v>
      </c>
      <c r="B45" s="679" t="s">
        <v>4232</v>
      </c>
      <c r="C45" s="684" t="s">
        <v>2929</v>
      </c>
      <c r="D45" s="680">
        <f t="shared" si="3"/>
        <v>230575.58000000002</v>
      </c>
    </row>
    <row r="46" spans="1:4" hidden="1">
      <c r="A46" s="840" t="s">
        <v>4955</v>
      </c>
      <c r="B46" s="679" t="s">
        <v>4233</v>
      </c>
      <c r="C46" s="684" t="s">
        <v>1548</v>
      </c>
      <c r="D46" s="680">
        <f t="shared" si="3"/>
        <v>230575.58000000002</v>
      </c>
    </row>
    <row r="47" spans="1:4" hidden="1">
      <c r="A47" s="840" t="s">
        <v>4955</v>
      </c>
      <c r="B47" s="679" t="s">
        <v>4234</v>
      </c>
      <c r="C47" s="684" t="s">
        <v>807</v>
      </c>
      <c r="D47" s="680">
        <f t="shared" si="3"/>
        <v>230575.58000000002</v>
      </c>
    </row>
    <row r="48" spans="1:4" hidden="1">
      <c r="A48" s="836" t="s">
        <v>4955</v>
      </c>
      <c r="B48" s="681" t="s">
        <v>4235</v>
      </c>
      <c r="C48" s="685" t="s">
        <v>1509</v>
      </c>
      <c r="D48" s="682">
        <f>'C. OBJETO DEL GASTO'!AE35</f>
        <v>230575.58000000002</v>
      </c>
    </row>
    <row r="49" spans="1:4" hidden="1">
      <c r="A49" s="840" t="s">
        <v>4956</v>
      </c>
      <c r="B49" s="679" t="s">
        <v>1551</v>
      </c>
      <c r="C49" s="684" t="s">
        <v>1510</v>
      </c>
      <c r="D49" s="680">
        <f t="shared" ref="D49:D54" si="4">D50</f>
        <v>69275.280000000013</v>
      </c>
    </row>
    <row r="50" spans="1:4" hidden="1">
      <c r="A50" s="840" t="s">
        <v>4956</v>
      </c>
      <c r="B50" s="679" t="s">
        <v>1552</v>
      </c>
      <c r="C50" s="684" t="s">
        <v>1501</v>
      </c>
      <c r="D50" s="680">
        <f t="shared" si="4"/>
        <v>69275.280000000013</v>
      </c>
    </row>
    <row r="51" spans="1:4" hidden="1">
      <c r="A51" s="840" t="s">
        <v>4956</v>
      </c>
      <c r="B51" s="679" t="s">
        <v>1553</v>
      </c>
      <c r="C51" s="684" t="s">
        <v>1502</v>
      </c>
      <c r="D51" s="680">
        <f t="shared" si="4"/>
        <v>69275.280000000013</v>
      </c>
    </row>
    <row r="52" spans="1:4" hidden="1">
      <c r="A52" s="840" t="s">
        <v>4956</v>
      </c>
      <c r="B52" s="679" t="s">
        <v>4236</v>
      </c>
      <c r="C52" s="684" t="s">
        <v>2929</v>
      </c>
      <c r="D52" s="680">
        <f t="shared" si="4"/>
        <v>69275.280000000013</v>
      </c>
    </row>
    <row r="53" spans="1:4" ht="27.6" hidden="1">
      <c r="A53" s="840" t="s">
        <v>4956</v>
      </c>
      <c r="B53" s="679" t="s">
        <v>4237</v>
      </c>
      <c r="C53" s="684" t="s">
        <v>1525</v>
      </c>
      <c r="D53" s="680">
        <f t="shared" si="4"/>
        <v>69275.280000000013</v>
      </c>
    </row>
    <row r="54" spans="1:4" hidden="1">
      <c r="A54" s="840" t="s">
        <v>4956</v>
      </c>
      <c r="B54" s="679" t="s">
        <v>4238</v>
      </c>
      <c r="C54" s="684" t="s">
        <v>807</v>
      </c>
      <c r="D54" s="680">
        <f t="shared" si="4"/>
        <v>69275.280000000013</v>
      </c>
    </row>
    <row r="55" spans="1:4" hidden="1">
      <c r="A55" s="836" t="s">
        <v>4956</v>
      </c>
      <c r="B55" s="681" t="s">
        <v>4239</v>
      </c>
      <c r="C55" s="685" t="s">
        <v>1511</v>
      </c>
      <c r="D55" s="682">
        <f>'C. OBJETO DEL GASTO'!AE41</f>
        <v>69275.280000000013</v>
      </c>
    </row>
    <row r="56" spans="1:4" hidden="1">
      <c r="A56" s="840" t="s">
        <v>4957</v>
      </c>
      <c r="B56" s="687" t="s">
        <v>3866</v>
      </c>
      <c r="C56" s="687" t="s">
        <v>2560</v>
      </c>
      <c r="D56" s="680">
        <f t="shared" ref="D56:D61" si="5">D57</f>
        <v>189838.9773</v>
      </c>
    </row>
    <row r="57" spans="1:4" hidden="1">
      <c r="A57" s="840" t="s">
        <v>4957</v>
      </c>
      <c r="B57" s="687" t="s">
        <v>3867</v>
      </c>
      <c r="C57" s="687" t="s">
        <v>1501</v>
      </c>
      <c r="D57" s="680">
        <f t="shared" si="5"/>
        <v>189838.9773</v>
      </c>
    </row>
    <row r="58" spans="1:4" hidden="1">
      <c r="A58" s="840" t="s">
        <v>4957</v>
      </c>
      <c r="B58" s="687" t="s">
        <v>3868</v>
      </c>
      <c r="C58" s="687" t="s">
        <v>1502</v>
      </c>
      <c r="D58" s="680">
        <f t="shared" si="5"/>
        <v>189838.9773</v>
      </c>
    </row>
    <row r="59" spans="1:4" hidden="1">
      <c r="A59" s="840" t="s">
        <v>4957</v>
      </c>
      <c r="B59" s="687" t="s">
        <v>4240</v>
      </c>
      <c r="C59" s="687" t="s">
        <v>2929</v>
      </c>
      <c r="D59" s="680">
        <f t="shared" si="5"/>
        <v>189838.9773</v>
      </c>
    </row>
    <row r="60" spans="1:4" ht="27.6" hidden="1">
      <c r="A60" s="840" t="s">
        <v>4957</v>
      </c>
      <c r="B60" s="687" t="s">
        <v>4241</v>
      </c>
      <c r="C60" s="684" t="s">
        <v>1525</v>
      </c>
      <c r="D60" s="680">
        <f t="shared" si="5"/>
        <v>189838.9773</v>
      </c>
    </row>
    <row r="61" spans="1:4" hidden="1">
      <c r="A61" s="840" t="s">
        <v>4957</v>
      </c>
      <c r="B61" s="687" t="s">
        <v>4242</v>
      </c>
      <c r="C61" s="687" t="s">
        <v>807</v>
      </c>
      <c r="D61" s="680">
        <f t="shared" si="5"/>
        <v>189838.9773</v>
      </c>
    </row>
    <row r="62" spans="1:4" hidden="1">
      <c r="A62" s="836" t="s">
        <v>4957</v>
      </c>
      <c r="B62" s="688" t="s">
        <v>4243</v>
      </c>
      <c r="C62" s="688" t="s">
        <v>2562</v>
      </c>
      <c r="D62" s="682">
        <f>'C. OBJETO DEL GASTO'!AE57</f>
        <v>189838.9773</v>
      </c>
    </row>
    <row r="63" spans="1:4" hidden="1">
      <c r="A63" s="840" t="s">
        <v>4959</v>
      </c>
      <c r="B63" s="687" t="s">
        <v>3870</v>
      </c>
      <c r="C63" s="687" t="s">
        <v>3128</v>
      </c>
      <c r="D63" s="680">
        <f>D64</f>
        <v>54000</v>
      </c>
    </row>
    <row r="64" spans="1:4" hidden="1">
      <c r="A64" s="840" t="s">
        <v>4959</v>
      </c>
      <c r="B64" s="687" t="s">
        <v>3871</v>
      </c>
      <c r="C64" s="687" t="s">
        <v>1501</v>
      </c>
      <c r="D64" s="680">
        <f>D65</f>
        <v>54000</v>
      </c>
    </row>
    <row r="65" spans="1:4" hidden="1">
      <c r="A65" s="840" t="s">
        <v>4959</v>
      </c>
      <c r="B65" s="687" t="s">
        <v>3872</v>
      </c>
      <c r="C65" s="687" t="s">
        <v>1502</v>
      </c>
      <c r="D65" s="680">
        <f>D66</f>
        <v>54000</v>
      </c>
    </row>
    <row r="66" spans="1:4" hidden="1">
      <c r="A66" s="840" t="s">
        <v>4959</v>
      </c>
      <c r="B66" s="687" t="s">
        <v>3873</v>
      </c>
      <c r="C66" s="687" t="s">
        <v>2929</v>
      </c>
      <c r="D66" s="680">
        <f>D67</f>
        <v>54000</v>
      </c>
    </row>
    <row r="67" spans="1:4" ht="27.6" hidden="1">
      <c r="A67" s="840" t="s">
        <v>4959</v>
      </c>
      <c r="B67" s="687" t="s">
        <v>3877</v>
      </c>
      <c r="C67" s="684" t="s">
        <v>1525</v>
      </c>
      <c r="D67" s="680">
        <f>D68</f>
        <v>54000</v>
      </c>
    </row>
    <row r="68" spans="1:4" hidden="1">
      <c r="A68" s="840" t="s">
        <v>4959</v>
      </c>
      <c r="B68" s="687" t="s">
        <v>3880</v>
      </c>
      <c r="C68" s="687" t="s">
        <v>807</v>
      </c>
      <c r="D68" s="680">
        <f>D69+D70</f>
        <v>54000</v>
      </c>
    </row>
    <row r="69" spans="1:4" hidden="1">
      <c r="A69" s="836" t="s">
        <v>4959</v>
      </c>
      <c r="B69" s="688" t="s">
        <v>3878</v>
      </c>
      <c r="C69" s="688" t="s">
        <v>3132</v>
      </c>
      <c r="D69" s="682">
        <f>'C. OBJETO DEL GASTO'!AE87</f>
        <v>27000</v>
      </c>
    </row>
    <row r="70" spans="1:4" hidden="1">
      <c r="A70" s="836" t="s">
        <v>4959</v>
      </c>
      <c r="B70" s="688" t="s">
        <v>3879</v>
      </c>
      <c r="C70" s="688" t="s">
        <v>3133</v>
      </c>
      <c r="D70" s="682">
        <f>'C. OBJETO DEL GASTO'!AE86</f>
        <v>27000</v>
      </c>
    </row>
    <row r="71" spans="1:4" ht="27.6" hidden="1">
      <c r="A71" s="840" t="s">
        <v>4958</v>
      </c>
      <c r="B71" s="679" t="s">
        <v>3881</v>
      </c>
      <c r="C71" s="684" t="s">
        <v>3032</v>
      </c>
      <c r="D71" s="680">
        <f t="shared" ref="D71:D76" si="6">D72</f>
        <v>46139.033205000014</v>
      </c>
    </row>
    <row r="72" spans="1:4" hidden="1">
      <c r="A72" s="840" t="s">
        <v>4958</v>
      </c>
      <c r="B72" s="679" t="s">
        <v>3882</v>
      </c>
      <c r="C72" s="684" t="s">
        <v>1501</v>
      </c>
      <c r="D72" s="680">
        <f t="shared" si="6"/>
        <v>46139.033205000014</v>
      </c>
    </row>
    <row r="73" spans="1:4" hidden="1">
      <c r="A73" s="840" t="s">
        <v>4958</v>
      </c>
      <c r="B73" s="679" t="s">
        <v>3883</v>
      </c>
      <c r="C73" s="684" t="s">
        <v>1502</v>
      </c>
      <c r="D73" s="680">
        <f t="shared" si="6"/>
        <v>46139.033205000014</v>
      </c>
    </row>
    <row r="74" spans="1:4" hidden="1">
      <c r="A74" s="840" t="s">
        <v>4958</v>
      </c>
      <c r="B74" s="679" t="s">
        <v>3884</v>
      </c>
      <c r="C74" s="684" t="s">
        <v>2929</v>
      </c>
      <c r="D74" s="680">
        <f t="shared" si="6"/>
        <v>46139.033205000014</v>
      </c>
    </row>
    <row r="75" spans="1:4" ht="27.6" hidden="1">
      <c r="A75" s="840" t="s">
        <v>4958</v>
      </c>
      <c r="B75" s="689" t="s">
        <v>3885</v>
      </c>
      <c r="C75" s="684" t="s">
        <v>1525</v>
      </c>
      <c r="D75" s="680">
        <f t="shared" si="6"/>
        <v>46139.033205000014</v>
      </c>
    </row>
    <row r="76" spans="1:4" hidden="1">
      <c r="A76" s="840" t="s">
        <v>4958</v>
      </c>
      <c r="B76" s="679" t="s">
        <v>3886</v>
      </c>
      <c r="C76" s="684" t="s">
        <v>807</v>
      </c>
      <c r="D76" s="680">
        <f t="shared" si="6"/>
        <v>46139.033205000014</v>
      </c>
    </row>
    <row r="77" spans="1:4" hidden="1">
      <c r="A77" s="836" t="s">
        <v>4958</v>
      </c>
      <c r="B77" s="681" t="s">
        <v>3887</v>
      </c>
      <c r="C77" s="685" t="s">
        <v>90</v>
      </c>
      <c r="D77" s="682">
        <f>'C. OBJETO DEL GASTO'!AE100</f>
        <v>46139.033205000014</v>
      </c>
    </row>
    <row r="78" spans="1:4" hidden="1">
      <c r="A78" s="840" t="s">
        <v>4960</v>
      </c>
      <c r="B78" s="687" t="s">
        <v>3888</v>
      </c>
      <c r="C78" s="687" t="s">
        <v>1608</v>
      </c>
      <c r="D78" s="680">
        <f t="shared" ref="D78:D83" si="7">D79</f>
        <v>2000</v>
      </c>
    </row>
    <row r="79" spans="1:4" hidden="1">
      <c r="A79" s="840" t="s">
        <v>4960</v>
      </c>
      <c r="B79" s="687" t="s">
        <v>3889</v>
      </c>
      <c r="C79" s="687" t="s">
        <v>1501</v>
      </c>
      <c r="D79" s="680">
        <f t="shared" si="7"/>
        <v>2000</v>
      </c>
    </row>
    <row r="80" spans="1:4" hidden="1">
      <c r="A80" s="840" t="s">
        <v>4960</v>
      </c>
      <c r="B80" s="687" t="s">
        <v>3890</v>
      </c>
      <c r="C80" s="687" t="s">
        <v>1513</v>
      </c>
      <c r="D80" s="680">
        <f t="shared" si="7"/>
        <v>2000</v>
      </c>
    </row>
    <row r="81" spans="1:4" hidden="1">
      <c r="A81" s="840" t="s">
        <v>4960</v>
      </c>
      <c r="B81" s="687" t="s">
        <v>4244</v>
      </c>
      <c r="C81" s="687" t="s">
        <v>2929</v>
      </c>
      <c r="D81" s="680">
        <f t="shared" si="7"/>
        <v>2000</v>
      </c>
    </row>
    <row r="82" spans="1:4" ht="27.6" hidden="1">
      <c r="A82" s="840" t="s">
        <v>4960</v>
      </c>
      <c r="B82" s="687" t="s">
        <v>4245</v>
      </c>
      <c r="C82" s="684" t="s">
        <v>1525</v>
      </c>
      <c r="D82" s="680">
        <f t="shared" si="7"/>
        <v>2000</v>
      </c>
    </row>
    <row r="83" spans="1:4" hidden="1">
      <c r="A83" s="840" t="s">
        <v>4960</v>
      </c>
      <c r="B83" s="687" t="s">
        <v>4246</v>
      </c>
      <c r="C83" s="687" t="s">
        <v>807</v>
      </c>
      <c r="D83" s="680">
        <f t="shared" si="7"/>
        <v>2000</v>
      </c>
    </row>
    <row r="84" spans="1:4" hidden="1">
      <c r="A84" s="836" t="s">
        <v>4960</v>
      </c>
      <c r="B84" s="688" t="s">
        <v>4247</v>
      </c>
      <c r="C84" s="688" t="s">
        <v>1608</v>
      </c>
      <c r="D84" s="682">
        <f>'C. OBJETO DEL GASTO'!AE105</f>
        <v>2000</v>
      </c>
    </row>
    <row r="85" spans="1:4" ht="27.6" hidden="1">
      <c r="A85" s="840" t="s">
        <v>3914</v>
      </c>
      <c r="B85" s="679" t="s">
        <v>1559</v>
      </c>
      <c r="C85" s="684" t="s">
        <v>1560</v>
      </c>
      <c r="D85" s="680">
        <f t="shared" ref="D85:D90" si="8">D86</f>
        <v>1200</v>
      </c>
    </row>
    <row r="86" spans="1:4" hidden="1">
      <c r="A86" s="840" t="s">
        <v>3914</v>
      </c>
      <c r="B86" s="679" t="s">
        <v>1561</v>
      </c>
      <c r="C86" s="684" t="s">
        <v>1501</v>
      </c>
      <c r="D86" s="680">
        <f t="shared" si="8"/>
        <v>1200</v>
      </c>
    </row>
    <row r="87" spans="1:4" hidden="1">
      <c r="A87" s="840" t="s">
        <v>3914</v>
      </c>
      <c r="B87" s="679" t="s">
        <v>1562</v>
      </c>
      <c r="C87" s="684" t="s">
        <v>1513</v>
      </c>
      <c r="D87" s="680">
        <f t="shared" si="8"/>
        <v>1200</v>
      </c>
    </row>
    <row r="88" spans="1:4" hidden="1">
      <c r="A88" s="840" t="s">
        <v>3914</v>
      </c>
      <c r="B88" s="679" t="s">
        <v>4248</v>
      </c>
      <c r="C88" s="684" t="s">
        <v>2929</v>
      </c>
      <c r="D88" s="680">
        <f t="shared" si="8"/>
        <v>1200</v>
      </c>
    </row>
    <row r="89" spans="1:4" ht="27.6" hidden="1">
      <c r="A89" s="840" t="s">
        <v>3914</v>
      </c>
      <c r="B89" s="679" t="s">
        <v>4249</v>
      </c>
      <c r="C89" s="684" t="s">
        <v>1525</v>
      </c>
      <c r="D89" s="680">
        <f t="shared" si="8"/>
        <v>1200</v>
      </c>
    </row>
    <row r="90" spans="1:4" hidden="1">
      <c r="A90" s="840" t="s">
        <v>3914</v>
      </c>
      <c r="B90" s="679" t="s">
        <v>4250</v>
      </c>
      <c r="C90" s="684" t="s">
        <v>807</v>
      </c>
      <c r="D90" s="680">
        <f t="shared" si="8"/>
        <v>1200</v>
      </c>
    </row>
    <row r="91" spans="1:4" hidden="1">
      <c r="A91" s="836" t="s">
        <v>3914</v>
      </c>
      <c r="B91" s="681" t="s">
        <v>4251</v>
      </c>
      <c r="C91" s="685" t="s">
        <v>1564</v>
      </c>
      <c r="D91" s="682">
        <f>'C. OBJETO DEL GASTO'!AE115</f>
        <v>1200</v>
      </c>
    </row>
    <row r="92" spans="1:4" ht="27.6" hidden="1">
      <c r="A92" s="840" t="s">
        <v>4961</v>
      </c>
      <c r="B92" s="679" t="s">
        <v>3898</v>
      </c>
      <c r="C92" s="684" t="s">
        <v>3899</v>
      </c>
      <c r="D92" s="680">
        <f t="shared" ref="D92:D97" si="9">D93</f>
        <v>60000</v>
      </c>
    </row>
    <row r="93" spans="1:4" hidden="1">
      <c r="A93" s="840" t="s">
        <v>4961</v>
      </c>
      <c r="B93" s="679" t="s">
        <v>3900</v>
      </c>
      <c r="C93" s="684" t="s">
        <v>1501</v>
      </c>
      <c r="D93" s="680">
        <f t="shared" si="9"/>
        <v>60000</v>
      </c>
    </row>
    <row r="94" spans="1:4" hidden="1">
      <c r="A94" s="840" t="s">
        <v>4961</v>
      </c>
      <c r="B94" s="679" t="s">
        <v>3901</v>
      </c>
      <c r="C94" s="684" t="s">
        <v>1513</v>
      </c>
      <c r="D94" s="680">
        <f t="shared" si="9"/>
        <v>60000</v>
      </c>
    </row>
    <row r="95" spans="1:4" hidden="1">
      <c r="A95" s="840" t="s">
        <v>4961</v>
      </c>
      <c r="B95" s="679" t="s">
        <v>4252</v>
      </c>
      <c r="C95" s="684" t="s">
        <v>2929</v>
      </c>
      <c r="D95" s="680">
        <f t="shared" si="9"/>
        <v>60000</v>
      </c>
    </row>
    <row r="96" spans="1:4" hidden="1">
      <c r="A96" s="840" t="s">
        <v>4961</v>
      </c>
      <c r="B96" s="679" t="s">
        <v>4253</v>
      </c>
      <c r="C96" s="684" t="s">
        <v>1533</v>
      </c>
      <c r="D96" s="680">
        <f t="shared" si="9"/>
        <v>60000</v>
      </c>
    </row>
    <row r="97" spans="1:4" hidden="1">
      <c r="A97" s="840" t="s">
        <v>4961</v>
      </c>
      <c r="B97" s="679" t="s">
        <v>4254</v>
      </c>
      <c r="C97" s="684" t="s">
        <v>807</v>
      </c>
      <c r="D97" s="680">
        <f t="shared" si="9"/>
        <v>60000</v>
      </c>
    </row>
    <row r="98" spans="1:4" ht="27.6" hidden="1">
      <c r="A98" s="836" t="s">
        <v>4961</v>
      </c>
      <c r="B98" s="681" t="s">
        <v>4255</v>
      </c>
      <c r="C98" s="684" t="s">
        <v>3899</v>
      </c>
      <c r="D98" s="682">
        <f>'C. OBJETO DEL GASTO'!AE149</f>
        <v>60000</v>
      </c>
    </row>
    <row r="99" spans="1:4" hidden="1">
      <c r="A99" s="838"/>
      <c r="B99" s="700" t="s">
        <v>1571</v>
      </c>
      <c r="C99" s="701" t="s">
        <v>763</v>
      </c>
      <c r="D99" s="702">
        <f>D100</f>
        <v>228770.25023999999</v>
      </c>
    </row>
    <row r="100" spans="1:4" hidden="1">
      <c r="B100" s="843" t="s">
        <v>1572</v>
      </c>
      <c r="C100" s="694" t="s">
        <v>1573</v>
      </c>
      <c r="D100" s="842">
        <f>D101</f>
        <v>228770.25023999999</v>
      </c>
    </row>
    <row r="101" spans="1:4" hidden="1">
      <c r="B101" s="679" t="s">
        <v>1574</v>
      </c>
      <c r="C101" s="684" t="s">
        <v>1499</v>
      </c>
      <c r="D101" s="680">
        <f>D102</f>
        <v>228770.25023999999</v>
      </c>
    </row>
    <row r="102" spans="1:4" hidden="1">
      <c r="A102" s="839"/>
      <c r="B102" s="703" t="s">
        <v>1575</v>
      </c>
      <c r="C102" s="697" t="s">
        <v>807</v>
      </c>
      <c r="D102" s="692">
        <f>D103+D110+D117+D124+D131+D138+D145+D152+D159</f>
        <v>228770.25023999999</v>
      </c>
    </row>
    <row r="103" spans="1:4" hidden="1">
      <c r="A103" s="840" t="s">
        <v>4954</v>
      </c>
      <c r="B103" s="679" t="s">
        <v>1577</v>
      </c>
      <c r="C103" s="684" t="s">
        <v>1505</v>
      </c>
      <c r="D103" s="680">
        <f t="shared" ref="D103:D108" si="10">D104</f>
        <v>120000</v>
      </c>
    </row>
    <row r="104" spans="1:4" hidden="1">
      <c r="A104" s="840" t="s">
        <v>4954</v>
      </c>
      <c r="B104" s="679" t="s">
        <v>1578</v>
      </c>
      <c r="C104" s="684" t="s">
        <v>1501</v>
      </c>
      <c r="D104" s="680">
        <f t="shared" si="10"/>
        <v>120000</v>
      </c>
    </row>
    <row r="105" spans="1:4" hidden="1">
      <c r="A105" s="840" t="s">
        <v>4954</v>
      </c>
      <c r="B105" s="679" t="s">
        <v>1579</v>
      </c>
      <c r="C105" s="684" t="s">
        <v>1502</v>
      </c>
      <c r="D105" s="680">
        <f t="shared" si="10"/>
        <v>120000</v>
      </c>
    </row>
    <row r="106" spans="1:4" hidden="1">
      <c r="A106" s="840" t="s">
        <v>4954</v>
      </c>
      <c r="B106" s="679" t="s">
        <v>4256</v>
      </c>
      <c r="C106" s="684" t="s">
        <v>2929</v>
      </c>
      <c r="D106" s="680">
        <f t="shared" si="10"/>
        <v>120000</v>
      </c>
    </row>
    <row r="107" spans="1:4" ht="27.6" hidden="1">
      <c r="A107" s="840" t="s">
        <v>4954</v>
      </c>
      <c r="B107" s="679" t="s">
        <v>4257</v>
      </c>
      <c r="C107" s="684" t="s">
        <v>1576</v>
      </c>
      <c r="D107" s="680">
        <f t="shared" si="10"/>
        <v>120000</v>
      </c>
    </row>
    <row r="108" spans="1:4" hidden="1">
      <c r="A108" s="840" t="s">
        <v>4954</v>
      </c>
      <c r="B108" s="679" t="s">
        <v>4258</v>
      </c>
      <c r="C108" s="684" t="s">
        <v>807</v>
      </c>
      <c r="D108" s="680">
        <f t="shared" si="10"/>
        <v>120000</v>
      </c>
    </row>
    <row r="109" spans="1:4" hidden="1">
      <c r="A109" s="836" t="s">
        <v>4954</v>
      </c>
      <c r="B109" s="681" t="s">
        <v>4259</v>
      </c>
      <c r="C109" s="685" t="s">
        <v>1505</v>
      </c>
      <c r="D109" s="682">
        <f>'C. OBJETO DEL GASTO'!T17</f>
        <v>120000</v>
      </c>
    </row>
    <row r="110" spans="1:4" hidden="1">
      <c r="A110" s="840" t="s">
        <v>4955</v>
      </c>
      <c r="B110" s="679" t="s">
        <v>1584</v>
      </c>
      <c r="C110" s="684" t="s">
        <v>1506</v>
      </c>
      <c r="D110" s="680">
        <f t="shared" ref="D110:D115" si="11">D111</f>
        <v>2500</v>
      </c>
    </row>
    <row r="111" spans="1:4" hidden="1">
      <c r="A111" s="840" t="s">
        <v>4955</v>
      </c>
      <c r="B111" s="679" t="s">
        <v>1585</v>
      </c>
      <c r="C111" s="684" t="s">
        <v>1501</v>
      </c>
      <c r="D111" s="680">
        <f t="shared" si="11"/>
        <v>2500</v>
      </c>
    </row>
    <row r="112" spans="1:4" hidden="1">
      <c r="A112" s="840" t="s">
        <v>4955</v>
      </c>
      <c r="B112" s="679" t="s">
        <v>1586</v>
      </c>
      <c r="C112" s="684" t="s">
        <v>1502</v>
      </c>
      <c r="D112" s="680">
        <f t="shared" si="11"/>
        <v>2500</v>
      </c>
    </row>
    <row r="113" spans="1:4" hidden="1">
      <c r="A113" s="840" t="s">
        <v>4955</v>
      </c>
      <c r="B113" s="679" t="s">
        <v>4260</v>
      </c>
      <c r="C113" s="684" t="s">
        <v>2929</v>
      </c>
      <c r="D113" s="680">
        <f t="shared" si="11"/>
        <v>2500</v>
      </c>
    </row>
    <row r="114" spans="1:4" hidden="1">
      <c r="A114" s="840" t="s">
        <v>4955</v>
      </c>
      <c r="B114" s="679" t="s">
        <v>4261</v>
      </c>
      <c r="C114" s="684" t="s">
        <v>1589</v>
      </c>
      <c r="D114" s="680">
        <f t="shared" si="11"/>
        <v>2500</v>
      </c>
    </row>
    <row r="115" spans="1:4" hidden="1">
      <c r="A115" s="840" t="s">
        <v>4955</v>
      </c>
      <c r="B115" s="679" t="s">
        <v>4262</v>
      </c>
      <c r="C115" s="684" t="s">
        <v>807</v>
      </c>
      <c r="D115" s="680">
        <f t="shared" si="11"/>
        <v>2500</v>
      </c>
    </row>
    <row r="116" spans="1:4" hidden="1">
      <c r="A116" s="836" t="s">
        <v>4955</v>
      </c>
      <c r="B116" s="681" t="s">
        <v>4263</v>
      </c>
      <c r="C116" s="685" t="s">
        <v>1507</v>
      </c>
      <c r="D116" s="682">
        <f>'C. OBJETO DEL GASTO'!T34</f>
        <v>2500</v>
      </c>
    </row>
    <row r="117" spans="1:4" hidden="1">
      <c r="A117" s="840" t="s">
        <v>4955</v>
      </c>
      <c r="B117" s="679" t="s">
        <v>1592</v>
      </c>
      <c r="C117" s="684" t="s">
        <v>1508</v>
      </c>
      <c r="D117" s="680">
        <f t="shared" ref="D117:D122" si="12">D118</f>
        <v>10000</v>
      </c>
    </row>
    <row r="118" spans="1:4" hidden="1">
      <c r="A118" s="840" t="s">
        <v>4955</v>
      </c>
      <c r="B118" s="679" t="s">
        <v>1593</v>
      </c>
      <c r="C118" s="684" t="s">
        <v>1501</v>
      </c>
      <c r="D118" s="680">
        <f t="shared" si="12"/>
        <v>10000</v>
      </c>
    </row>
    <row r="119" spans="1:4" hidden="1">
      <c r="A119" s="840" t="s">
        <v>4955</v>
      </c>
      <c r="B119" s="679" t="s">
        <v>1594</v>
      </c>
      <c r="C119" s="684" t="s">
        <v>1502</v>
      </c>
      <c r="D119" s="680">
        <f t="shared" si="12"/>
        <v>10000</v>
      </c>
    </row>
    <row r="120" spans="1:4" hidden="1">
      <c r="A120" s="840" t="s">
        <v>4955</v>
      </c>
      <c r="B120" s="679" t="s">
        <v>4264</v>
      </c>
      <c r="C120" s="684" t="s">
        <v>2929</v>
      </c>
      <c r="D120" s="680">
        <f t="shared" si="12"/>
        <v>10000</v>
      </c>
    </row>
    <row r="121" spans="1:4" hidden="1">
      <c r="A121" s="840" t="s">
        <v>4955</v>
      </c>
      <c r="B121" s="679" t="s">
        <v>4265</v>
      </c>
      <c r="C121" s="684" t="s">
        <v>1589</v>
      </c>
      <c r="D121" s="680">
        <f t="shared" si="12"/>
        <v>10000</v>
      </c>
    </row>
    <row r="122" spans="1:4" hidden="1">
      <c r="A122" s="840" t="s">
        <v>4955</v>
      </c>
      <c r="B122" s="679" t="s">
        <v>4266</v>
      </c>
      <c r="C122" s="684" t="s">
        <v>807</v>
      </c>
      <c r="D122" s="680">
        <f t="shared" si="12"/>
        <v>10000</v>
      </c>
    </row>
    <row r="123" spans="1:4" hidden="1">
      <c r="A123" s="836" t="s">
        <v>4955</v>
      </c>
      <c r="B123" s="681" t="s">
        <v>4267</v>
      </c>
      <c r="C123" s="685" t="s">
        <v>1509</v>
      </c>
      <c r="D123" s="682">
        <f>'C. OBJETO DEL GASTO'!T35</f>
        <v>10000</v>
      </c>
    </row>
    <row r="124" spans="1:4" hidden="1">
      <c r="A124" s="840" t="s">
        <v>4956</v>
      </c>
      <c r="B124" s="679" t="s">
        <v>1599</v>
      </c>
      <c r="C124" s="684" t="s">
        <v>1510</v>
      </c>
      <c r="D124" s="680">
        <f t="shared" ref="D124:D129" si="13">D125</f>
        <v>49006.559999999998</v>
      </c>
    </row>
    <row r="125" spans="1:4" hidden="1">
      <c r="A125" s="840" t="s">
        <v>4956</v>
      </c>
      <c r="B125" s="679" t="s">
        <v>1600</v>
      </c>
      <c r="C125" s="684" t="s">
        <v>1501</v>
      </c>
      <c r="D125" s="680">
        <f t="shared" si="13"/>
        <v>49006.559999999998</v>
      </c>
    </row>
    <row r="126" spans="1:4" hidden="1">
      <c r="A126" s="840" t="s">
        <v>4956</v>
      </c>
      <c r="B126" s="679" t="s">
        <v>1601</v>
      </c>
      <c r="C126" s="684" t="s">
        <v>1502</v>
      </c>
      <c r="D126" s="680">
        <f t="shared" si="13"/>
        <v>49006.559999999998</v>
      </c>
    </row>
    <row r="127" spans="1:4" hidden="1">
      <c r="A127" s="840" t="s">
        <v>4956</v>
      </c>
      <c r="B127" s="679" t="s">
        <v>4268</v>
      </c>
      <c r="C127" s="684" t="s">
        <v>2929</v>
      </c>
      <c r="D127" s="680">
        <f t="shared" si="13"/>
        <v>49006.559999999998</v>
      </c>
    </row>
    <row r="128" spans="1:4" hidden="1">
      <c r="A128" s="840" t="s">
        <v>4956</v>
      </c>
      <c r="B128" s="679" t="s">
        <v>4269</v>
      </c>
      <c r="C128" s="684" t="s">
        <v>1604</v>
      </c>
      <c r="D128" s="680">
        <f t="shared" si="13"/>
        <v>49006.559999999998</v>
      </c>
    </row>
    <row r="129" spans="1:4" hidden="1">
      <c r="A129" s="840" t="s">
        <v>4956</v>
      </c>
      <c r="B129" s="679" t="s">
        <v>4270</v>
      </c>
      <c r="C129" s="684" t="s">
        <v>807</v>
      </c>
      <c r="D129" s="680">
        <f t="shared" si="13"/>
        <v>49006.559999999998</v>
      </c>
    </row>
    <row r="130" spans="1:4" hidden="1">
      <c r="A130" s="836" t="s">
        <v>4956</v>
      </c>
      <c r="B130" s="681" t="s">
        <v>4271</v>
      </c>
      <c r="C130" s="685" t="s">
        <v>1511</v>
      </c>
      <c r="D130" s="682">
        <f>'C. OBJETO DEL GASTO'!T41</f>
        <v>49006.559999999998</v>
      </c>
    </row>
    <row r="131" spans="1:4" ht="27.6" hidden="1">
      <c r="A131" s="840" t="s">
        <v>4958</v>
      </c>
      <c r="B131" s="679" t="s">
        <v>3651</v>
      </c>
      <c r="C131" s="684" t="s">
        <v>3032</v>
      </c>
      <c r="D131" s="680">
        <f t="shared" ref="D131:D136" si="14">D132</f>
        <v>5263.6902399999999</v>
      </c>
    </row>
    <row r="132" spans="1:4" hidden="1">
      <c r="A132" s="840" t="s">
        <v>4958</v>
      </c>
      <c r="B132" s="679" t="s">
        <v>3652</v>
      </c>
      <c r="C132" s="684" t="s">
        <v>1501</v>
      </c>
      <c r="D132" s="680">
        <f t="shared" si="14"/>
        <v>5263.6902399999999</v>
      </c>
    </row>
    <row r="133" spans="1:4" hidden="1">
      <c r="A133" s="840" t="s">
        <v>4958</v>
      </c>
      <c r="B133" s="679" t="s">
        <v>3653</v>
      </c>
      <c r="C133" s="684" t="s">
        <v>1502</v>
      </c>
      <c r="D133" s="680">
        <f t="shared" si="14"/>
        <v>5263.6902399999999</v>
      </c>
    </row>
    <row r="134" spans="1:4" hidden="1">
      <c r="A134" s="840" t="s">
        <v>4958</v>
      </c>
      <c r="B134" s="679" t="s">
        <v>3654</v>
      </c>
      <c r="C134" s="684" t="s">
        <v>2929</v>
      </c>
      <c r="D134" s="680">
        <f t="shared" si="14"/>
        <v>5263.6902399999999</v>
      </c>
    </row>
    <row r="135" spans="1:4" hidden="1">
      <c r="A135" s="840" t="s">
        <v>4958</v>
      </c>
      <c r="B135" s="689" t="s">
        <v>3655</v>
      </c>
      <c r="C135" s="684" t="s">
        <v>1604</v>
      </c>
      <c r="D135" s="680">
        <f t="shared" si="14"/>
        <v>5263.6902399999999</v>
      </c>
    </row>
    <row r="136" spans="1:4" hidden="1">
      <c r="A136" s="840" t="s">
        <v>4958</v>
      </c>
      <c r="B136" s="679" t="s">
        <v>3656</v>
      </c>
      <c r="C136" s="684" t="s">
        <v>807</v>
      </c>
      <c r="D136" s="680">
        <f t="shared" si="14"/>
        <v>5263.6902399999999</v>
      </c>
    </row>
    <row r="137" spans="1:4" hidden="1">
      <c r="A137" s="836" t="s">
        <v>4958</v>
      </c>
      <c r="B137" s="681" t="s">
        <v>3657</v>
      </c>
      <c r="C137" s="685" t="s">
        <v>90</v>
      </c>
      <c r="D137" s="682">
        <f>'C. OBJETO DEL GASTO'!T100</f>
        <v>5263.6902399999999</v>
      </c>
    </row>
    <row r="138" spans="1:4" hidden="1">
      <c r="A138" s="840" t="s">
        <v>3913</v>
      </c>
      <c r="B138" s="679" t="s">
        <v>1607</v>
      </c>
      <c r="C138" s="684" t="s">
        <v>1608</v>
      </c>
      <c r="D138" s="680">
        <f t="shared" ref="D138:D143" si="15">D139</f>
        <v>2000</v>
      </c>
    </row>
    <row r="139" spans="1:4" hidden="1">
      <c r="A139" s="840" t="s">
        <v>3913</v>
      </c>
      <c r="B139" s="679" t="s">
        <v>1609</v>
      </c>
      <c r="C139" s="684" t="s">
        <v>1501</v>
      </c>
      <c r="D139" s="680">
        <f t="shared" si="15"/>
        <v>2000</v>
      </c>
    </row>
    <row r="140" spans="1:4" hidden="1">
      <c r="A140" s="840" t="s">
        <v>3913</v>
      </c>
      <c r="B140" s="679" t="s">
        <v>1610</v>
      </c>
      <c r="C140" s="684" t="s">
        <v>1513</v>
      </c>
      <c r="D140" s="680">
        <f t="shared" si="15"/>
        <v>2000</v>
      </c>
    </row>
    <row r="141" spans="1:4" hidden="1">
      <c r="A141" s="840" t="s">
        <v>3913</v>
      </c>
      <c r="B141" s="679" t="s">
        <v>4272</v>
      </c>
      <c r="C141" s="684" t="s">
        <v>2929</v>
      </c>
      <c r="D141" s="680">
        <f t="shared" si="15"/>
        <v>2000</v>
      </c>
    </row>
    <row r="142" spans="1:4" hidden="1">
      <c r="A142" s="840" t="s">
        <v>3913</v>
      </c>
      <c r="B142" s="679" t="s">
        <v>4273</v>
      </c>
      <c r="C142" s="684" t="s">
        <v>1604</v>
      </c>
      <c r="D142" s="680">
        <f t="shared" si="15"/>
        <v>2000</v>
      </c>
    </row>
    <row r="143" spans="1:4" hidden="1">
      <c r="A143" s="840" t="s">
        <v>3913</v>
      </c>
      <c r="B143" s="679" t="s">
        <v>4274</v>
      </c>
      <c r="C143" s="684" t="s">
        <v>807</v>
      </c>
      <c r="D143" s="680">
        <f t="shared" si="15"/>
        <v>2000</v>
      </c>
    </row>
    <row r="144" spans="1:4" hidden="1">
      <c r="A144" s="836" t="s">
        <v>3913</v>
      </c>
      <c r="B144" s="681" t="s">
        <v>4275</v>
      </c>
      <c r="C144" s="685" t="s">
        <v>1608</v>
      </c>
      <c r="D144" s="682">
        <f>'C. OBJETO DEL GASTO'!T105</f>
        <v>2000</v>
      </c>
    </row>
    <row r="145" spans="1:4" hidden="1">
      <c r="A145" s="840" t="s">
        <v>4962</v>
      </c>
      <c r="B145" s="687" t="s">
        <v>3658</v>
      </c>
      <c r="C145" s="687" t="s">
        <v>2218</v>
      </c>
      <c r="D145" s="680">
        <f t="shared" ref="D145:D150" si="16">D146</f>
        <v>10000</v>
      </c>
    </row>
    <row r="146" spans="1:4" hidden="1">
      <c r="A146" s="840" t="s">
        <v>4962</v>
      </c>
      <c r="B146" s="687" t="s">
        <v>3659</v>
      </c>
      <c r="C146" s="687" t="s">
        <v>1501</v>
      </c>
      <c r="D146" s="680">
        <f t="shared" si="16"/>
        <v>10000</v>
      </c>
    </row>
    <row r="147" spans="1:4" hidden="1">
      <c r="A147" s="840" t="s">
        <v>4962</v>
      </c>
      <c r="B147" s="687" t="s">
        <v>3660</v>
      </c>
      <c r="C147" s="687" t="s">
        <v>1513</v>
      </c>
      <c r="D147" s="680">
        <f t="shared" si="16"/>
        <v>10000</v>
      </c>
    </row>
    <row r="148" spans="1:4" hidden="1">
      <c r="A148" s="840" t="s">
        <v>4962</v>
      </c>
      <c r="B148" s="687" t="s">
        <v>4276</v>
      </c>
      <c r="C148" s="687" t="s">
        <v>2929</v>
      </c>
      <c r="D148" s="680">
        <f t="shared" si="16"/>
        <v>10000</v>
      </c>
    </row>
    <row r="149" spans="1:4" hidden="1">
      <c r="A149" s="840" t="s">
        <v>4962</v>
      </c>
      <c r="B149" s="687" t="s">
        <v>4277</v>
      </c>
      <c r="C149" s="684" t="s">
        <v>1604</v>
      </c>
      <c r="D149" s="680">
        <f t="shared" si="16"/>
        <v>10000</v>
      </c>
    </row>
    <row r="150" spans="1:4" hidden="1">
      <c r="A150" s="840" t="s">
        <v>4962</v>
      </c>
      <c r="B150" s="687" t="s">
        <v>4278</v>
      </c>
      <c r="C150" s="687" t="s">
        <v>807</v>
      </c>
      <c r="D150" s="680">
        <f t="shared" si="16"/>
        <v>10000</v>
      </c>
    </row>
    <row r="151" spans="1:4" hidden="1">
      <c r="A151" s="836" t="s">
        <v>4962</v>
      </c>
      <c r="B151" s="688" t="s">
        <v>4279</v>
      </c>
      <c r="C151" s="688" t="s">
        <v>2357</v>
      </c>
      <c r="D151" s="682">
        <f>'C. OBJETO DEL GASTO'!T107</f>
        <v>10000</v>
      </c>
    </row>
    <row r="152" spans="1:4" ht="27.6" hidden="1">
      <c r="A152" s="840" t="s">
        <v>3914</v>
      </c>
      <c r="B152" s="687" t="s">
        <v>3662</v>
      </c>
      <c r="C152" s="687" t="s">
        <v>1560</v>
      </c>
      <c r="D152" s="680">
        <f t="shared" ref="D152:D157" si="17">D153</f>
        <v>10000</v>
      </c>
    </row>
    <row r="153" spans="1:4" hidden="1">
      <c r="A153" s="840" t="s">
        <v>3914</v>
      </c>
      <c r="B153" s="687" t="s">
        <v>3663</v>
      </c>
      <c r="C153" s="687" t="s">
        <v>1501</v>
      </c>
      <c r="D153" s="680">
        <f t="shared" si="17"/>
        <v>10000</v>
      </c>
    </row>
    <row r="154" spans="1:4" hidden="1">
      <c r="A154" s="840" t="s">
        <v>3914</v>
      </c>
      <c r="B154" s="687" t="s">
        <v>3664</v>
      </c>
      <c r="C154" s="687" t="s">
        <v>1513</v>
      </c>
      <c r="D154" s="680">
        <f t="shared" si="17"/>
        <v>10000</v>
      </c>
    </row>
    <row r="155" spans="1:4" hidden="1">
      <c r="A155" s="840" t="s">
        <v>3914</v>
      </c>
      <c r="B155" s="687" t="s">
        <v>4280</v>
      </c>
      <c r="C155" s="687" t="s">
        <v>2929</v>
      </c>
      <c r="D155" s="680">
        <f t="shared" si="17"/>
        <v>10000</v>
      </c>
    </row>
    <row r="156" spans="1:4" hidden="1">
      <c r="A156" s="840" t="s">
        <v>3914</v>
      </c>
      <c r="B156" s="687" t="s">
        <v>4281</v>
      </c>
      <c r="C156" s="684" t="s">
        <v>1604</v>
      </c>
      <c r="D156" s="680">
        <f t="shared" si="17"/>
        <v>10000</v>
      </c>
    </row>
    <row r="157" spans="1:4" hidden="1">
      <c r="A157" s="840" t="s">
        <v>3914</v>
      </c>
      <c r="B157" s="687" t="s">
        <v>4282</v>
      </c>
      <c r="C157" s="687" t="s">
        <v>807</v>
      </c>
      <c r="D157" s="680">
        <f t="shared" si="17"/>
        <v>10000</v>
      </c>
    </row>
    <row r="158" spans="1:4" ht="27.6" hidden="1">
      <c r="A158" s="836" t="s">
        <v>3914</v>
      </c>
      <c r="B158" s="688" t="s">
        <v>4283</v>
      </c>
      <c r="C158" s="688" t="s">
        <v>1560</v>
      </c>
      <c r="D158" s="682">
        <f>'C. OBJETO DEL GASTO'!T115</f>
        <v>10000</v>
      </c>
    </row>
    <row r="159" spans="1:4" ht="27.6" hidden="1">
      <c r="A159" s="840" t="s">
        <v>4963</v>
      </c>
      <c r="B159" s="687" t="s">
        <v>3666</v>
      </c>
      <c r="C159" s="687" t="s">
        <v>1659</v>
      </c>
      <c r="D159" s="680">
        <f t="shared" ref="D159:D164" si="18">D160</f>
        <v>20000</v>
      </c>
    </row>
    <row r="160" spans="1:4" hidden="1">
      <c r="A160" s="840" t="s">
        <v>4963</v>
      </c>
      <c r="B160" s="687" t="s">
        <v>3667</v>
      </c>
      <c r="C160" s="687" t="s">
        <v>1501</v>
      </c>
      <c r="D160" s="680">
        <f t="shared" si="18"/>
        <v>20000</v>
      </c>
    </row>
    <row r="161" spans="1:5" hidden="1">
      <c r="A161" s="840" t="s">
        <v>4963</v>
      </c>
      <c r="B161" s="687" t="s">
        <v>3668</v>
      </c>
      <c r="C161" s="687" t="s">
        <v>1513</v>
      </c>
      <c r="D161" s="680">
        <f t="shared" si="18"/>
        <v>20000</v>
      </c>
    </row>
    <row r="162" spans="1:5" hidden="1">
      <c r="A162" s="840" t="s">
        <v>4963</v>
      </c>
      <c r="B162" s="687" t="s">
        <v>4284</v>
      </c>
      <c r="C162" s="687" t="s">
        <v>2929</v>
      </c>
      <c r="D162" s="680">
        <f t="shared" si="18"/>
        <v>20000</v>
      </c>
    </row>
    <row r="163" spans="1:5" hidden="1">
      <c r="A163" s="840" t="s">
        <v>4963</v>
      </c>
      <c r="B163" s="687" t="s">
        <v>4285</v>
      </c>
      <c r="C163" s="684" t="s">
        <v>1604</v>
      </c>
      <c r="D163" s="680">
        <f t="shared" si="18"/>
        <v>20000</v>
      </c>
    </row>
    <row r="164" spans="1:5" hidden="1">
      <c r="A164" s="840" t="s">
        <v>4963</v>
      </c>
      <c r="B164" s="687" t="s">
        <v>4286</v>
      </c>
      <c r="C164" s="687" t="s">
        <v>807</v>
      </c>
      <c r="D164" s="680">
        <f t="shared" si="18"/>
        <v>20000</v>
      </c>
    </row>
    <row r="165" spans="1:5" ht="27.6" hidden="1">
      <c r="A165" s="836" t="s">
        <v>4963</v>
      </c>
      <c r="B165" s="688" t="s">
        <v>4287</v>
      </c>
      <c r="C165" s="688" t="s">
        <v>1659</v>
      </c>
      <c r="D165" s="682">
        <f>'C. OBJETO DEL GASTO'!T406</f>
        <v>20000</v>
      </c>
    </row>
    <row r="166" spans="1:5" hidden="1">
      <c r="A166" s="838"/>
      <c r="B166" s="700" t="s">
        <v>1615</v>
      </c>
      <c r="C166" s="701" t="s">
        <v>694</v>
      </c>
      <c r="D166" s="702">
        <f>D167</f>
        <v>225632.86543999999</v>
      </c>
      <c r="E166" s="693"/>
    </row>
    <row r="167" spans="1:5" hidden="1">
      <c r="B167" s="843" t="s">
        <v>1616</v>
      </c>
      <c r="C167" s="694" t="s">
        <v>1617</v>
      </c>
      <c r="D167" s="842">
        <f>D168</f>
        <v>225632.86543999999</v>
      </c>
    </row>
    <row r="168" spans="1:5" hidden="1">
      <c r="B168" s="679" t="s">
        <v>1618</v>
      </c>
      <c r="C168" s="684" t="s">
        <v>1499</v>
      </c>
      <c r="D168" s="680">
        <f>D169</f>
        <v>225632.86543999999</v>
      </c>
    </row>
    <row r="169" spans="1:5" hidden="1">
      <c r="A169" s="839"/>
      <c r="B169" s="703" t="s">
        <v>1619</v>
      </c>
      <c r="C169" s="697" t="s">
        <v>807</v>
      </c>
      <c r="D169" s="692">
        <f>D170+D177+D184+D191+D198+D205+D212+D219+D226+D233</f>
        <v>225632.86543999999</v>
      </c>
    </row>
    <row r="170" spans="1:5" hidden="1">
      <c r="A170" s="840" t="s">
        <v>4954</v>
      </c>
      <c r="B170" s="679" t="s">
        <v>1621</v>
      </c>
      <c r="C170" s="684" t="s">
        <v>1505</v>
      </c>
      <c r="D170" s="680">
        <f t="shared" ref="D170:D175" si="19">D171</f>
        <v>96000</v>
      </c>
    </row>
    <row r="171" spans="1:5" hidden="1">
      <c r="A171" s="840" t="s">
        <v>4954</v>
      </c>
      <c r="B171" s="679" t="s">
        <v>1622</v>
      </c>
      <c r="C171" s="684" t="s">
        <v>1501</v>
      </c>
      <c r="D171" s="680">
        <f t="shared" si="19"/>
        <v>96000</v>
      </c>
    </row>
    <row r="172" spans="1:5" hidden="1">
      <c r="A172" s="840" t="s">
        <v>4954</v>
      </c>
      <c r="B172" s="679" t="s">
        <v>1623</v>
      </c>
      <c r="C172" s="684" t="s">
        <v>1502</v>
      </c>
      <c r="D172" s="680">
        <f t="shared" si="19"/>
        <v>96000</v>
      </c>
    </row>
    <row r="173" spans="1:5" hidden="1">
      <c r="A173" s="840" t="s">
        <v>4954</v>
      </c>
      <c r="B173" s="679" t="s">
        <v>4288</v>
      </c>
      <c r="C173" s="684" t="s">
        <v>2929</v>
      </c>
      <c r="D173" s="680">
        <f t="shared" si="19"/>
        <v>96000</v>
      </c>
    </row>
    <row r="174" spans="1:5" ht="27.6" hidden="1">
      <c r="A174" s="840" t="s">
        <v>4954</v>
      </c>
      <c r="B174" s="679" t="s">
        <v>4289</v>
      </c>
      <c r="C174" s="684" t="s">
        <v>1626</v>
      </c>
      <c r="D174" s="680">
        <f t="shared" si="19"/>
        <v>96000</v>
      </c>
    </row>
    <row r="175" spans="1:5" hidden="1">
      <c r="A175" s="840" t="s">
        <v>4954</v>
      </c>
      <c r="B175" s="679" t="s">
        <v>4290</v>
      </c>
      <c r="C175" s="684" t="s">
        <v>807</v>
      </c>
      <c r="D175" s="680">
        <f t="shared" si="19"/>
        <v>96000</v>
      </c>
    </row>
    <row r="176" spans="1:5" hidden="1">
      <c r="A176" s="836" t="s">
        <v>4954</v>
      </c>
      <c r="B176" s="681" t="s">
        <v>4291</v>
      </c>
      <c r="C176" s="685" t="s">
        <v>1505</v>
      </c>
      <c r="D176" s="682">
        <f>'C. OBJETO DEL GASTO'!N17</f>
        <v>96000</v>
      </c>
    </row>
    <row r="177" spans="1:4" hidden="1">
      <c r="A177" s="840" t="s">
        <v>4955</v>
      </c>
      <c r="B177" s="679" t="s">
        <v>1629</v>
      </c>
      <c r="C177" s="684" t="s">
        <v>1506</v>
      </c>
      <c r="D177" s="680">
        <f t="shared" ref="D177:D182" si="20">D178</f>
        <v>2000</v>
      </c>
    </row>
    <row r="178" spans="1:4" hidden="1">
      <c r="A178" s="840" t="s">
        <v>4955</v>
      </c>
      <c r="B178" s="679" t="s">
        <v>1630</v>
      </c>
      <c r="C178" s="684" t="s">
        <v>1501</v>
      </c>
      <c r="D178" s="680">
        <f t="shared" si="20"/>
        <v>2000</v>
      </c>
    </row>
    <row r="179" spans="1:4" hidden="1">
      <c r="A179" s="840" t="s">
        <v>4955</v>
      </c>
      <c r="B179" s="679" t="s">
        <v>1631</v>
      </c>
      <c r="C179" s="684" t="s">
        <v>1502</v>
      </c>
      <c r="D179" s="680">
        <f t="shared" si="20"/>
        <v>2000</v>
      </c>
    </row>
    <row r="180" spans="1:4" hidden="1">
      <c r="A180" s="840" t="s">
        <v>4955</v>
      </c>
      <c r="B180" s="679" t="s">
        <v>4292</v>
      </c>
      <c r="C180" s="684" t="s">
        <v>2929</v>
      </c>
      <c r="D180" s="680">
        <f t="shared" si="20"/>
        <v>2000</v>
      </c>
    </row>
    <row r="181" spans="1:4" ht="27.6" hidden="1">
      <c r="A181" s="840" t="s">
        <v>4955</v>
      </c>
      <c r="B181" s="679" t="s">
        <v>4293</v>
      </c>
      <c r="C181" s="684" t="s">
        <v>1620</v>
      </c>
      <c r="D181" s="680">
        <f t="shared" si="20"/>
        <v>2000</v>
      </c>
    </row>
    <row r="182" spans="1:4" hidden="1">
      <c r="A182" s="840" t="s">
        <v>4955</v>
      </c>
      <c r="B182" s="679" t="s">
        <v>4294</v>
      </c>
      <c r="C182" s="684" t="s">
        <v>807</v>
      </c>
      <c r="D182" s="680">
        <f t="shared" si="20"/>
        <v>2000</v>
      </c>
    </row>
    <row r="183" spans="1:4" hidden="1">
      <c r="A183" s="836" t="s">
        <v>4955</v>
      </c>
      <c r="B183" s="681" t="s">
        <v>4295</v>
      </c>
      <c r="C183" s="685" t="s">
        <v>1507</v>
      </c>
      <c r="D183" s="682">
        <f>'C. OBJETO DEL GASTO'!N34</f>
        <v>2000</v>
      </c>
    </row>
    <row r="184" spans="1:4" hidden="1">
      <c r="A184" s="840" t="s">
        <v>4955</v>
      </c>
      <c r="B184" s="679" t="s">
        <v>1636</v>
      </c>
      <c r="C184" s="684" t="s">
        <v>1508</v>
      </c>
      <c r="D184" s="680">
        <f t="shared" ref="D184:D189" si="21">D185</f>
        <v>8000</v>
      </c>
    </row>
    <row r="185" spans="1:4" hidden="1">
      <c r="A185" s="840" t="s">
        <v>4955</v>
      </c>
      <c r="B185" s="679" t="s">
        <v>1637</v>
      </c>
      <c r="C185" s="684" t="s">
        <v>1501</v>
      </c>
      <c r="D185" s="680">
        <f t="shared" si="21"/>
        <v>8000</v>
      </c>
    </row>
    <row r="186" spans="1:4" hidden="1">
      <c r="A186" s="840" t="s">
        <v>4955</v>
      </c>
      <c r="B186" s="679" t="s">
        <v>1638</v>
      </c>
      <c r="C186" s="684" t="s">
        <v>1502</v>
      </c>
      <c r="D186" s="680">
        <f t="shared" si="21"/>
        <v>8000</v>
      </c>
    </row>
    <row r="187" spans="1:4" hidden="1">
      <c r="A187" s="840" t="s">
        <v>4955</v>
      </c>
      <c r="B187" s="679" t="s">
        <v>4296</v>
      </c>
      <c r="C187" s="684" t="s">
        <v>2929</v>
      </c>
      <c r="D187" s="680">
        <f t="shared" si="21"/>
        <v>8000</v>
      </c>
    </row>
    <row r="188" spans="1:4" ht="27.6" hidden="1">
      <c r="A188" s="840" t="s">
        <v>4955</v>
      </c>
      <c r="B188" s="679" t="s">
        <v>4297</v>
      </c>
      <c r="C188" s="684" t="s">
        <v>1626</v>
      </c>
      <c r="D188" s="680">
        <f t="shared" si="21"/>
        <v>8000</v>
      </c>
    </row>
    <row r="189" spans="1:4" hidden="1">
      <c r="A189" s="840" t="s">
        <v>4955</v>
      </c>
      <c r="B189" s="679" t="s">
        <v>4298</v>
      </c>
      <c r="C189" s="684" t="s">
        <v>807</v>
      </c>
      <c r="D189" s="680">
        <f t="shared" si="21"/>
        <v>8000</v>
      </c>
    </row>
    <row r="190" spans="1:4" hidden="1">
      <c r="A190" s="836" t="s">
        <v>4955</v>
      </c>
      <c r="B190" s="681" t="s">
        <v>4299</v>
      </c>
      <c r="C190" s="685" t="s">
        <v>1509</v>
      </c>
      <c r="D190" s="682">
        <f>'C. OBJETO DEL GASTO'!N35</f>
        <v>8000</v>
      </c>
    </row>
    <row r="191" spans="1:4" hidden="1">
      <c r="A191" s="840" t="s">
        <v>4956</v>
      </c>
      <c r="B191" s="679" t="s">
        <v>1643</v>
      </c>
      <c r="C191" s="684" t="s">
        <v>1510</v>
      </c>
      <c r="D191" s="680">
        <f t="shared" ref="D191:D196" si="22">D192</f>
        <v>31155.360000000001</v>
      </c>
    </row>
    <row r="192" spans="1:4" hidden="1">
      <c r="A192" s="840" t="s">
        <v>4956</v>
      </c>
      <c r="B192" s="679" t="s">
        <v>1644</v>
      </c>
      <c r="C192" s="684" t="s">
        <v>1501</v>
      </c>
      <c r="D192" s="680">
        <f t="shared" si="22"/>
        <v>31155.360000000001</v>
      </c>
    </row>
    <row r="193" spans="1:4" hidden="1">
      <c r="A193" s="840" t="s">
        <v>4956</v>
      </c>
      <c r="B193" s="679" t="s">
        <v>1645</v>
      </c>
      <c r="C193" s="684" t="s">
        <v>1502</v>
      </c>
      <c r="D193" s="680">
        <f t="shared" si="22"/>
        <v>31155.360000000001</v>
      </c>
    </row>
    <row r="194" spans="1:4" hidden="1">
      <c r="A194" s="840" t="s">
        <v>4956</v>
      </c>
      <c r="B194" s="679" t="s">
        <v>4300</v>
      </c>
      <c r="C194" s="684" t="s">
        <v>2929</v>
      </c>
      <c r="D194" s="680">
        <f t="shared" si="22"/>
        <v>31155.360000000001</v>
      </c>
    </row>
    <row r="195" spans="1:4" hidden="1">
      <c r="A195" s="840" t="s">
        <v>4956</v>
      </c>
      <c r="B195" s="679" t="s">
        <v>4301</v>
      </c>
      <c r="C195" s="684" t="s">
        <v>1648</v>
      </c>
      <c r="D195" s="680">
        <f t="shared" si="22"/>
        <v>31155.360000000001</v>
      </c>
    </row>
    <row r="196" spans="1:4" hidden="1">
      <c r="A196" s="840" t="s">
        <v>4956</v>
      </c>
      <c r="B196" s="679" t="s">
        <v>4302</v>
      </c>
      <c r="C196" s="684" t="s">
        <v>807</v>
      </c>
      <c r="D196" s="680">
        <f t="shared" si="22"/>
        <v>31155.360000000001</v>
      </c>
    </row>
    <row r="197" spans="1:4" hidden="1">
      <c r="A197" s="836" t="s">
        <v>4956</v>
      </c>
      <c r="B197" s="681" t="s">
        <v>4303</v>
      </c>
      <c r="C197" s="685" t="s">
        <v>1511</v>
      </c>
      <c r="D197" s="682">
        <f>'C. OBJETO DEL GASTO'!N41</f>
        <v>31155.360000000001</v>
      </c>
    </row>
    <row r="198" spans="1:4" ht="27.6" hidden="1">
      <c r="A198" s="840" t="s">
        <v>4958</v>
      </c>
      <c r="B198" s="679" t="s">
        <v>3319</v>
      </c>
      <c r="C198" s="684" t="s">
        <v>3032</v>
      </c>
      <c r="D198" s="680">
        <f t="shared" ref="D198:D203" si="23">D199</f>
        <v>3977.5054399999999</v>
      </c>
    </row>
    <row r="199" spans="1:4" hidden="1">
      <c r="A199" s="840" t="s">
        <v>4958</v>
      </c>
      <c r="B199" s="679" t="s">
        <v>3320</v>
      </c>
      <c r="C199" s="684" t="s">
        <v>1501</v>
      </c>
      <c r="D199" s="680">
        <f t="shared" si="23"/>
        <v>3977.5054399999999</v>
      </c>
    </row>
    <row r="200" spans="1:4" hidden="1">
      <c r="A200" s="840" t="s">
        <v>4958</v>
      </c>
      <c r="B200" s="679" t="s">
        <v>3321</v>
      </c>
      <c r="C200" s="684" t="s">
        <v>1502</v>
      </c>
      <c r="D200" s="680">
        <f t="shared" si="23"/>
        <v>3977.5054399999999</v>
      </c>
    </row>
    <row r="201" spans="1:4" hidden="1">
      <c r="A201" s="840" t="s">
        <v>4958</v>
      </c>
      <c r="B201" s="679" t="s">
        <v>3322</v>
      </c>
      <c r="C201" s="684" t="s">
        <v>2929</v>
      </c>
      <c r="D201" s="680">
        <f t="shared" si="23"/>
        <v>3977.5054399999999</v>
      </c>
    </row>
    <row r="202" spans="1:4" hidden="1">
      <c r="A202" s="840" t="s">
        <v>4958</v>
      </c>
      <c r="B202" s="689" t="s">
        <v>3323</v>
      </c>
      <c r="C202" s="684" t="s">
        <v>1648</v>
      </c>
      <c r="D202" s="680">
        <f t="shared" si="23"/>
        <v>3977.5054399999999</v>
      </c>
    </row>
    <row r="203" spans="1:4" hidden="1">
      <c r="A203" s="840" t="s">
        <v>4958</v>
      </c>
      <c r="B203" s="679" t="s">
        <v>3324</v>
      </c>
      <c r="C203" s="684" t="s">
        <v>807</v>
      </c>
      <c r="D203" s="680">
        <f t="shared" si="23"/>
        <v>3977.5054399999999</v>
      </c>
    </row>
    <row r="204" spans="1:4" hidden="1">
      <c r="A204" s="836" t="s">
        <v>4958</v>
      </c>
      <c r="B204" s="681" t="s">
        <v>3325</v>
      </c>
      <c r="C204" s="685" t="s">
        <v>90</v>
      </c>
      <c r="D204" s="682">
        <f>'C. OBJETO DEL GASTO'!N100</f>
        <v>3977.5054399999999</v>
      </c>
    </row>
    <row r="205" spans="1:4" hidden="1">
      <c r="A205" s="840" t="s">
        <v>3913</v>
      </c>
      <c r="B205" s="687" t="s">
        <v>3326</v>
      </c>
      <c r="C205" s="687" t="s">
        <v>1608</v>
      </c>
      <c r="D205" s="680">
        <f t="shared" ref="D205:D210" si="24">D206</f>
        <v>2000</v>
      </c>
    </row>
    <row r="206" spans="1:4" hidden="1">
      <c r="A206" s="840" t="s">
        <v>3913</v>
      </c>
      <c r="B206" s="687" t="s">
        <v>3327</v>
      </c>
      <c r="C206" s="687" t="s">
        <v>1501</v>
      </c>
      <c r="D206" s="680">
        <f t="shared" si="24"/>
        <v>2000</v>
      </c>
    </row>
    <row r="207" spans="1:4" hidden="1">
      <c r="A207" s="840" t="s">
        <v>3913</v>
      </c>
      <c r="B207" s="687" t="s">
        <v>3328</v>
      </c>
      <c r="C207" s="687" t="s">
        <v>1513</v>
      </c>
      <c r="D207" s="680">
        <f t="shared" si="24"/>
        <v>2000</v>
      </c>
    </row>
    <row r="208" spans="1:4" hidden="1">
      <c r="A208" s="840" t="s">
        <v>3913</v>
      </c>
      <c r="B208" s="687" t="s">
        <v>4304</v>
      </c>
      <c r="C208" s="687" t="s">
        <v>2929</v>
      </c>
      <c r="D208" s="680">
        <f t="shared" si="24"/>
        <v>2000</v>
      </c>
    </row>
    <row r="209" spans="1:4" hidden="1">
      <c r="A209" s="840" t="s">
        <v>3913</v>
      </c>
      <c r="B209" s="687" t="s">
        <v>4305</v>
      </c>
      <c r="C209" s="684" t="s">
        <v>1648</v>
      </c>
      <c r="D209" s="680">
        <f t="shared" si="24"/>
        <v>2000</v>
      </c>
    </row>
    <row r="210" spans="1:4" hidden="1">
      <c r="A210" s="840" t="s">
        <v>3913</v>
      </c>
      <c r="B210" s="687" t="s">
        <v>4306</v>
      </c>
      <c r="C210" s="687" t="s">
        <v>807</v>
      </c>
      <c r="D210" s="680">
        <f t="shared" si="24"/>
        <v>2000</v>
      </c>
    </row>
    <row r="211" spans="1:4" hidden="1">
      <c r="A211" s="836" t="s">
        <v>3913</v>
      </c>
      <c r="B211" s="688" t="s">
        <v>4307</v>
      </c>
      <c r="C211" s="688" t="s">
        <v>1608</v>
      </c>
      <c r="D211" s="682">
        <f>'C. OBJETO DEL GASTO'!N105</f>
        <v>2000</v>
      </c>
    </row>
    <row r="212" spans="1:4" ht="27.6" hidden="1">
      <c r="A212" s="840" t="s">
        <v>3914</v>
      </c>
      <c r="B212" s="687" t="s">
        <v>3333</v>
      </c>
      <c r="C212" s="687" t="s">
        <v>1560</v>
      </c>
      <c r="D212" s="680">
        <f t="shared" ref="D212:D217" si="25">D213</f>
        <v>2500</v>
      </c>
    </row>
    <row r="213" spans="1:4" hidden="1">
      <c r="A213" s="840" t="s">
        <v>3914</v>
      </c>
      <c r="B213" s="687" t="s">
        <v>3334</v>
      </c>
      <c r="C213" s="687" t="s">
        <v>1501</v>
      </c>
      <c r="D213" s="680">
        <f t="shared" si="25"/>
        <v>2500</v>
      </c>
    </row>
    <row r="214" spans="1:4" hidden="1">
      <c r="A214" s="840" t="s">
        <v>3914</v>
      </c>
      <c r="B214" s="687" t="s">
        <v>3335</v>
      </c>
      <c r="C214" s="687" t="s">
        <v>1513</v>
      </c>
      <c r="D214" s="680">
        <f t="shared" si="25"/>
        <v>2500</v>
      </c>
    </row>
    <row r="215" spans="1:4" hidden="1">
      <c r="A215" s="840" t="s">
        <v>3914</v>
      </c>
      <c r="B215" s="687" t="s">
        <v>4308</v>
      </c>
      <c r="C215" s="687" t="s">
        <v>2929</v>
      </c>
      <c r="D215" s="680">
        <f t="shared" si="25"/>
        <v>2500</v>
      </c>
    </row>
    <row r="216" spans="1:4" hidden="1">
      <c r="A216" s="840" t="s">
        <v>3914</v>
      </c>
      <c r="B216" s="687" t="s">
        <v>4309</v>
      </c>
      <c r="C216" s="684" t="s">
        <v>1648</v>
      </c>
      <c r="D216" s="680">
        <f t="shared" si="25"/>
        <v>2500</v>
      </c>
    </row>
    <row r="217" spans="1:4" hidden="1">
      <c r="A217" s="840" t="s">
        <v>3914</v>
      </c>
      <c r="B217" s="687" t="s">
        <v>4310</v>
      </c>
      <c r="C217" s="687" t="s">
        <v>807</v>
      </c>
      <c r="D217" s="680">
        <f t="shared" si="25"/>
        <v>2500</v>
      </c>
    </row>
    <row r="218" spans="1:4" hidden="1">
      <c r="A218" s="836" t="s">
        <v>3914</v>
      </c>
      <c r="B218" s="688" t="s">
        <v>4311</v>
      </c>
      <c r="C218" s="688" t="s">
        <v>1564</v>
      </c>
      <c r="D218" s="682">
        <f>'C. OBJETO DEL GASTO'!N115</f>
        <v>2500</v>
      </c>
    </row>
    <row r="219" spans="1:4" ht="41.4" hidden="1">
      <c r="A219" s="840" t="s">
        <v>4964</v>
      </c>
      <c r="B219" s="679" t="s">
        <v>1651</v>
      </c>
      <c r="C219" s="684" t="s">
        <v>1512</v>
      </c>
      <c r="D219" s="680">
        <f t="shared" ref="D219:D224" si="26">D220</f>
        <v>20000</v>
      </c>
    </row>
    <row r="220" spans="1:4" hidden="1">
      <c r="A220" s="840" t="s">
        <v>4964</v>
      </c>
      <c r="B220" s="679" t="s">
        <v>1652</v>
      </c>
      <c r="C220" s="684" t="s">
        <v>1501</v>
      </c>
      <c r="D220" s="680">
        <f t="shared" si="26"/>
        <v>20000</v>
      </c>
    </row>
    <row r="221" spans="1:4" hidden="1">
      <c r="A221" s="840" t="s">
        <v>4964</v>
      </c>
      <c r="B221" s="679" t="s">
        <v>1653</v>
      </c>
      <c r="C221" s="684" t="s">
        <v>1513</v>
      </c>
      <c r="D221" s="680">
        <f t="shared" si="26"/>
        <v>20000</v>
      </c>
    </row>
    <row r="222" spans="1:4" hidden="1">
      <c r="A222" s="840" t="s">
        <v>4964</v>
      </c>
      <c r="B222" s="679" t="s">
        <v>4312</v>
      </c>
      <c r="C222" s="684" t="s">
        <v>2929</v>
      </c>
      <c r="D222" s="680">
        <f t="shared" si="26"/>
        <v>20000</v>
      </c>
    </row>
    <row r="223" spans="1:4" ht="27.6" hidden="1">
      <c r="A223" s="840" t="s">
        <v>4964</v>
      </c>
      <c r="B223" s="679" t="s">
        <v>4313</v>
      </c>
      <c r="C223" s="684" t="s">
        <v>1620</v>
      </c>
      <c r="D223" s="680">
        <f t="shared" si="26"/>
        <v>20000</v>
      </c>
    </row>
    <row r="224" spans="1:4" hidden="1">
      <c r="A224" s="840" t="s">
        <v>4964</v>
      </c>
      <c r="B224" s="679" t="s">
        <v>4314</v>
      </c>
      <c r="C224" s="684" t="s">
        <v>807</v>
      </c>
      <c r="D224" s="680">
        <f t="shared" si="26"/>
        <v>20000</v>
      </c>
    </row>
    <row r="225" spans="1:4" ht="41.4" hidden="1">
      <c r="A225" s="836" t="s">
        <v>4964</v>
      </c>
      <c r="B225" s="681" t="s">
        <v>4315</v>
      </c>
      <c r="C225" s="685" t="s">
        <v>1512</v>
      </c>
      <c r="D225" s="682">
        <f>'C. OBJETO DEL GASTO'!N201</f>
        <v>20000</v>
      </c>
    </row>
    <row r="226" spans="1:4" ht="27.6" hidden="1">
      <c r="A226" s="840" t="s">
        <v>4965</v>
      </c>
      <c r="B226" s="687" t="s">
        <v>3340</v>
      </c>
      <c r="C226" s="687" t="s">
        <v>2255</v>
      </c>
      <c r="D226" s="680">
        <f t="shared" ref="D226:D231" si="27">D227</f>
        <v>40000</v>
      </c>
    </row>
    <row r="227" spans="1:4" hidden="1">
      <c r="A227" s="840" t="s">
        <v>4965</v>
      </c>
      <c r="B227" s="687" t="s">
        <v>3341</v>
      </c>
      <c r="C227" s="687" t="s">
        <v>1501</v>
      </c>
      <c r="D227" s="680">
        <f t="shared" si="27"/>
        <v>40000</v>
      </c>
    </row>
    <row r="228" spans="1:4" hidden="1">
      <c r="A228" s="840" t="s">
        <v>4965</v>
      </c>
      <c r="B228" s="687" t="s">
        <v>3342</v>
      </c>
      <c r="C228" s="687" t="s">
        <v>1513</v>
      </c>
      <c r="D228" s="680">
        <f t="shared" si="27"/>
        <v>40000</v>
      </c>
    </row>
    <row r="229" spans="1:4" hidden="1">
      <c r="A229" s="840" t="s">
        <v>4965</v>
      </c>
      <c r="B229" s="687" t="s">
        <v>4316</v>
      </c>
      <c r="C229" s="687" t="s">
        <v>2929</v>
      </c>
      <c r="D229" s="680">
        <f t="shared" si="27"/>
        <v>40000</v>
      </c>
    </row>
    <row r="230" spans="1:4" ht="27.6" hidden="1">
      <c r="A230" s="840" t="s">
        <v>4965</v>
      </c>
      <c r="B230" s="687" t="s">
        <v>4317</v>
      </c>
      <c r="C230" s="684" t="s">
        <v>1620</v>
      </c>
      <c r="D230" s="680">
        <f t="shared" si="27"/>
        <v>40000</v>
      </c>
    </row>
    <row r="231" spans="1:4" hidden="1">
      <c r="A231" s="840" t="s">
        <v>4965</v>
      </c>
      <c r="B231" s="687" t="s">
        <v>4318</v>
      </c>
      <c r="C231" s="687" t="s">
        <v>807</v>
      </c>
      <c r="D231" s="680">
        <f t="shared" si="27"/>
        <v>40000</v>
      </c>
    </row>
    <row r="232" spans="1:4" ht="27.6" hidden="1">
      <c r="A232" s="836" t="s">
        <v>4965</v>
      </c>
      <c r="B232" s="688" t="s">
        <v>4319</v>
      </c>
      <c r="C232" s="688" t="s">
        <v>2255</v>
      </c>
      <c r="D232" s="682">
        <f>'C. OBJETO DEL GASTO'!N353</f>
        <v>40000</v>
      </c>
    </row>
    <row r="233" spans="1:4" ht="27.6" hidden="1">
      <c r="A233" s="840" t="s">
        <v>4963</v>
      </c>
      <c r="B233" s="679" t="s">
        <v>1658</v>
      </c>
      <c r="C233" s="684" t="s">
        <v>1659</v>
      </c>
      <c r="D233" s="680">
        <f t="shared" ref="D233:D238" si="28">D234</f>
        <v>20000</v>
      </c>
    </row>
    <row r="234" spans="1:4" hidden="1">
      <c r="A234" s="840" t="s">
        <v>4963</v>
      </c>
      <c r="B234" s="679" t="s">
        <v>1660</v>
      </c>
      <c r="C234" s="684" t="s">
        <v>1501</v>
      </c>
      <c r="D234" s="680">
        <f t="shared" si="28"/>
        <v>20000</v>
      </c>
    </row>
    <row r="235" spans="1:4" hidden="1">
      <c r="A235" s="840" t="s">
        <v>4963</v>
      </c>
      <c r="B235" s="679" t="s">
        <v>1661</v>
      </c>
      <c r="C235" s="684" t="s">
        <v>1513</v>
      </c>
      <c r="D235" s="680">
        <f t="shared" si="28"/>
        <v>20000</v>
      </c>
    </row>
    <row r="236" spans="1:4" hidden="1">
      <c r="A236" s="840" t="s">
        <v>4963</v>
      </c>
      <c r="B236" s="679" t="s">
        <v>4320</v>
      </c>
      <c r="C236" s="684" t="s">
        <v>2929</v>
      </c>
      <c r="D236" s="680">
        <f t="shared" si="28"/>
        <v>20000</v>
      </c>
    </row>
    <row r="237" spans="1:4" ht="27.6" hidden="1">
      <c r="A237" s="840" t="s">
        <v>4963</v>
      </c>
      <c r="B237" s="679" t="s">
        <v>4321</v>
      </c>
      <c r="C237" s="684" t="s">
        <v>1626</v>
      </c>
      <c r="D237" s="680">
        <f t="shared" si="28"/>
        <v>20000</v>
      </c>
    </row>
    <row r="238" spans="1:4" hidden="1">
      <c r="A238" s="840" t="s">
        <v>4963</v>
      </c>
      <c r="B238" s="679" t="s">
        <v>4322</v>
      </c>
      <c r="C238" s="684" t="s">
        <v>807</v>
      </c>
      <c r="D238" s="680">
        <f t="shared" si="28"/>
        <v>20000</v>
      </c>
    </row>
    <row r="239" spans="1:4" ht="27.6" hidden="1">
      <c r="A239" s="836" t="s">
        <v>4963</v>
      </c>
      <c r="B239" s="681" t="s">
        <v>4323</v>
      </c>
      <c r="C239" s="685" t="s">
        <v>1659</v>
      </c>
      <c r="D239" s="682">
        <f>'C. OBJETO DEL GASTO'!N406</f>
        <v>20000</v>
      </c>
    </row>
    <row r="240" spans="1:4" hidden="1">
      <c r="A240" s="838"/>
      <c r="B240" s="700" t="s">
        <v>1666</v>
      </c>
      <c r="C240" s="701" t="s">
        <v>1667</v>
      </c>
      <c r="D240" s="702">
        <f>D241</f>
        <v>630645.50959999999</v>
      </c>
    </row>
    <row r="241" spans="1:4" hidden="1">
      <c r="B241" s="843" t="s">
        <v>1668</v>
      </c>
      <c r="C241" s="694" t="s">
        <v>1669</v>
      </c>
      <c r="D241" s="842">
        <f>D242</f>
        <v>630645.50959999999</v>
      </c>
    </row>
    <row r="242" spans="1:4" hidden="1">
      <c r="B242" s="679" t="s">
        <v>1670</v>
      </c>
      <c r="C242" s="684" t="s">
        <v>1499</v>
      </c>
      <c r="D242" s="680">
        <f>D243</f>
        <v>630645.50959999999</v>
      </c>
    </row>
    <row r="243" spans="1:4" hidden="1">
      <c r="A243" s="839"/>
      <c r="B243" s="703" t="s">
        <v>1671</v>
      </c>
      <c r="C243" s="697" t="s">
        <v>807</v>
      </c>
      <c r="D243" s="692">
        <f>D244+D251+D258+D265+D272+D279+D286</f>
        <v>630645.50959999999</v>
      </c>
    </row>
    <row r="244" spans="1:4" hidden="1">
      <c r="A244" s="840" t="s">
        <v>4954</v>
      </c>
      <c r="B244" s="679" t="s">
        <v>1673</v>
      </c>
      <c r="C244" s="684" t="s">
        <v>1505</v>
      </c>
      <c r="D244" s="680">
        <f t="shared" ref="D244:D249" si="29">D245</f>
        <v>420000</v>
      </c>
    </row>
    <row r="245" spans="1:4" hidden="1">
      <c r="A245" s="840" t="s">
        <v>4954</v>
      </c>
      <c r="B245" s="679" t="s">
        <v>1674</v>
      </c>
      <c r="C245" s="684" t="s">
        <v>1501</v>
      </c>
      <c r="D245" s="680">
        <f t="shared" si="29"/>
        <v>420000</v>
      </c>
    </row>
    <row r="246" spans="1:4" hidden="1">
      <c r="A246" s="840" t="s">
        <v>4954</v>
      </c>
      <c r="B246" s="679" t="s">
        <v>1675</v>
      </c>
      <c r="C246" s="684" t="s">
        <v>1502</v>
      </c>
      <c r="D246" s="680">
        <f t="shared" si="29"/>
        <v>420000</v>
      </c>
    </row>
    <row r="247" spans="1:4" hidden="1">
      <c r="A247" s="840" t="s">
        <v>4954</v>
      </c>
      <c r="B247" s="679" t="s">
        <v>4324</v>
      </c>
      <c r="C247" s="684" t="s">
        <v>2929</v>
      </c>
      <c r="D247" s="680">
        <f t="shared" si="29"/>
        <v>420000</v>
      </c>
    </row>
    <row r="248" spans="1:4" ht="27.6" hidden="1">
      <c r="A248" s="840" t="s">
        <v>4954</v>
      </c>
      <c r="B248" s="679" t="s">
        <v>4325</v>
      </c>
      <c r="C248" s="684" t="s">
        <v>1678</v>
      </c>
      <c r="D248" s="680">
        <f t="shared" si="29"/>
        <v>420000</v>
      </c>
    </row>
    <row r="249" spans="1:4" hidden="1">
      <c r="A249" s="840" t="s">
        <v>4954</v>
      </c>
      <c r="B249" s="679" t="s">
        <v>4326</v>
      </c>
      <c r="C249" s="684" t="s">
        <v>807</v>
      </c>
      <c r="D249" s="680">
        <f t="shared" si="29"/>
        <v>420000</v>
      </c>
    </row>
    <row r="250" spans="1:4" hidden="1">
      <c r="A250" s="836" t="s">
        <v>4954</v>
      </c>
      <c r="B250" s="681" t="s">
        <v>4327</v>
      </c>
      <c r="C250" s="685" t="s">
        <v>1505</v>
      </c>
      <c r="D250" s="682">
        <f>'C. OBJETO DEL GASTO'!AD17</f>
        <v>420000</v>
      </c>
    </row>
    <row r="251" spans="1:4" hidden="1">
      <c r="A251" s="840" t="s">
        <v>4955</v>
      </c>
      <c r="B251" s="679" t="s">
        <v>1681</v>
      </c>
      <c r="C251" s="684" t="s">
        <v>1506</v>
      </c>
      <c r="D251" s="680">
        <f t="shared" ref="D251:D256" si="30">D252</f>
        <v>8750</v>
      </c>
    </row>
    <row r="252" spans="1:4" hidden="1">
      <c r="A252" s="840" t="s">
        <v>4955</v>
      </c>
      <c r="B252" s="679" t="s">
        <v>1682</v>
      </c>
      <c r="C252" s="684" t="s">
        <v>1501</v>
      </c>
      <c r="D252" s="680">
        <f t="shared" si="30"/>
        <v>8750</v>
      </c>
    </row>
    <row r="253" spans="1:4" hidden="1">
      <c r="A253" s="840" t="s">
        <v>4955</v>
      </c>
      <c r="B253" s="679" t="s">
        <v>1683</v>
      </c>
      <c r="C253" s="684" t="s">
        <v>1502</v>
      </c>
      <c r="D253" s="680">
        <f t="shared" si="30"/>
        <v>8750</v>
      </c>
    </row>
    <row r="254" spans="1:4" hidden="1">
      <c r="A254" s="840" t="s">
        <v>4955</v>
      </c>
      <c r="B254" s="679" t="s">
        <v>4328</v>
      </c>
      <c r="C254" s="684" t="s">
        <v>2929</v>
      </c>
      <c r="D254" s="680">
        <f t="shared" si="30"/>
        <v>8750</v>
      </c>
    </row>
    <row r="255" spans="1:4" hidden="1">
      <c r="A255" s="840" t="s">
        <v>4955</v>
      </c>
      <c r="B255" s="679" t="s">
        <v>4329</v>
      </c>
      <c r="C255" s="684" t="s">
        <v>1686</v>
      </c>
      <c r="D255" s="680">
        <f t="shared" si="30"/>
        <v>8750</v>
      </c>
    </row>
    <row r="256" spans="1:4" hidden="1">
      <c r="A256" s="840" t="s">
        <v>4955</v>
      </c>
      <c r="B256" s="679" t="s">
        <v>4330</v>
      </c>
      <c r="C256" s="684" t="s">
        <v>807</v>
      </c>
      <c r="D256" s="680">
        <f t="shared" si="30"/>
        <v>8750</v>
      </c>
    </row>
    <row r="257" spans="1:4" hidden="1">
      <c r="A257" s="836" t="s">
        <v>4955</v>
      </c>
      <c r="B257" s="681" t="s">
        <v>4331</v>
      </c>
      <c r="C257" s="685" t="s">
        <v>1507</v>
      </c>
      <c r="D257" s="682">
        <f>'C. OBJETO DEL GASTO'!AD34</f>
        <v>8750</v>
      </c>
    </row>
    <row r="258" spans="1:4" hidden="1">
      <c r="A258" s="840" t="s">
        <v>4955</v>
      </c>
      <c r="B258" s="679" t="s">
        <v>1689</v>
      </c>
      <c r="C258" s="684" t="s">
        <v>1508</v>
      </c>
      <c r="D258" s="680">
        <f t="shared" ref="D258:D263" si="31">D259</f>
        <v>35000</v>
      </c>
    </row>
    <row r="259" spans="1:4" hidden="1">
      <c r="A259" s="840" t="s">
        <v>4955</v>
      </c>
      <c r="B259" s="679" t="s">
        <v>1690</v>
      </c>
      <c r="C259" s="684" t="s">
        <v>1501</v>
      </c>
      <c r="D259" s="680">
        <f t="shared" si="31"/>
        <v>35000</v>
      </c>
    </row>
    <row r="260" spans="1:4" hidden="1">
      <c r="A260" s="840" t="s">
        <v>4955</v>
      </c>
      <c r="B260" s="679" t="s">
        <v>1691</v>
      </c>
      <c r="C260" s="684" t="s">
        <v>1502</v>
      </c>
      <c r="D260" s="680">
        <f t="shared" si="31"/>
        <v>35000</v>
      </c>
    </row>
    <row r="261" spans="1:4" hidden="1">
      <c r="A261" s="840" t="s">
        <v>4955</v>
      </c>
      <c r="B261" s="679" t="s">
        <v>4332</v>
      </c>
      <c r="C261" s="684" t="s">
        <v>2929</v>
      </c>
      <c r="D261" s="680">
        <f t="shared" si="31"/>
        <v>35000</v>
      </c>
    </row>
    <row r="262" spans="1:4" ht="27.6" hidden="1">
      <c r="A262" s="840" t="s">
        <v>4955</v>
      </c>
      <c r="B262" s="679" t="s">
        <v>4333</v>
      </c>
      <c r="C262" s="684" t="s">
        <v>1694</v>
      </c>
      <c r="D262" s="680">
        <f t="shared" si="31"/>
        <v>35000</v>
      </c>
    </row>
    <row r="263" spans="1:4" hidden="1">
      <c r="A263" s="840" t="s">
        <v>4955</v>
      </c>
      <c r="B263" s="679" t="s">
        <v>4334</v>
      </c>
      <c r="C263" s="684" t="s">
        <v>807</v>
      </c>
      <c r="D263" s="680">
        <f t="shared" si="31"/>
        <v>35000</v>
      </c>
    </row>
    <row r="264" spans="1:4" hidden="1">
      <c r="A264" s="836" t="s">
        <v>4955</v>
      </c>
      <c r="B264" s="681" t="s">
        <v>4335</v>
      </c>
      <c r="C264" s="685" t="s">
        <v>1509</v>
      </c>
      <c r="D264" s="682">
        <f>'C. OBJETO DEL GASTO'!AD35</f>
        <v>35000</v>
      </c>
    </row>
    <row r="265" spans="1:4" hidden="1">
      <c r="A265" s="840" t="s">
        <v>4956</v>
      </c>
      <c r="B265" s="679" t="s">
        <v>1697</v>
      </c>
      <c r="C265" s="684" t="s">
        <v>1510</v>
      </c>
      <c r="D265" s="680">
        <f t="shared" ref="D265:D270" si="32">D266</f>
        <v>146012.4</v>
      </c>
    </row>
    <row r="266" spans="1:4" hidden="1">
      <c r="A266" s="840" t="s">
        <v>4956</v>
      </c>
      <c r="B266" s="679" t="s">
        <v>1698</v>
      </c>
      <c r="C266" s="684" t="s">
        <v>1501</v>
      </c>
      <c r="D266" s="680">
        <f t="shared" si="32"/>
        <v>146012.4</v>
      </c>
    </row>
    <row r="267" spans="1:4" hidden="1">
      <c r="A267" s="840" t="s">
        <v>4956</v>
      </c>
      <c r="B267" s="679" t="s">
        <v>1699</v>
      </c>
      <c r="C267" s="684" t="s">
        <v>1502</v>
      </c>
      <c r="D267" s="680">
        <f t="shared" si="32"/>
        <v>146012.4</v>
      </c>
    </row>
    <row r="268" spans="1:4" hidden="1">
      <c r="A268" s="840" t="s">
        <v>4956</v>
      </c>
      <c r="B268" s="679" t="s">
        <v>4336</v>
      </c>
      <c r="C268" s="684" t="s">
        <v>2929</v>
      </c>
      <c r="D268" s="680">
        <f t="shared" si="32"/>
        <v>146012.4</v>
      </c>
    </row>
    <row r="269" spans="1:4" ht="27.6" hidden="1">
      <c r="A269" s="840" t="s">
        <v>4956</v>
      </c>
      <c r="B269" s="679" t="s">
        <v>4337</v>
      </c>
      <c r="C269" s="684" t="s">
        <v>1672</v>
      </c>
      <c r="D269" s="680">
        <f t="shared" si="32"/>
        <v>146012.4</v>
      </c>
    </row>
    <row r="270" spans="1:4" hidden="1">
      <c r="A270" s="840" t="s">
        <v>4956</v>
      </c>
      <c r="B270" s="679" t="s">
        <v>4338</v>
      </c>
      <c r="C270" s="684" t="s">
        <v>807</v>
      </c>
      <c r="D270" s="680">
        <f t="shared" si="32"/>
        <v>146012.4</v>
      </c>
    </row>
    <row r="271" spans="1:4" hidden="1">
      <c r="A271" s="836" t="s">
        <v>4956</v>
      </c>
      <c r="B271" s="681" t="s">
        <v>4339</v>
      </c>
      <c r="C271" s="685" t="s">
        <v>1511</v>
      </c>
      <c r="D271" s="682">
        <f>'C. OBJETO DEL GASTO'!AD41</f>
        <v>146012.4</v>
      </c>
    </row>
    <row r="272" spans="1:4" ht="27.6" hidden="1">
      <c r="A272" s="840" t="s">
        <v>4958</v>
      </c>
      <c r="B272" s="679" t="s">
        <v>3844</v>
      </c>
      <c r="C272" s="684" t="s">
        <v>3032</v>
      </c>
      <c r="D272" s="680">
        <f t="shared" ref="D272:D277" si="33">D273</f>
        <v>17683.109600000003</v>
      </c>
    </row>
    <row r="273" spans="1:4" hidden="1">
      <c r="A273" s="840" t="s">
        <v>4958</v>
      </c>
      <c r="B273" s="679" t="s">
        <v>3845</v>
      </c>
      <c r="C273" s="684" t="s">
        <v>1501</v>
      </c>
      <c r="D273" s="680">
        <f t="shared" si="33"/>
        <v>17683.109600000003</v>
      </c>
    </row>
    <row r="274" spans="1:4" hidden="1">
      <c r="A274" s="840" t="s">
        <v>4958</v>
      </c>
      <c r="B274" s="679" t="s">
        <v>3846</v>
      </c>
      <c r="C274" s="684" t="s">
        <v>1502</v>
      </c>
      <c r="D274" s="680">
        <f t="shared" si="33"/>
        <v>17683.109600000003</v>
      </c>
    </row>
    <row r="275" spans="1:4" hidden="1">
      <c r="A275" s="840" t="s">
        <v>4958</v>
      </c>
      <c r="B275" s="679" t="s">
        <v>3847</v>
      </c>
      <c r="C275" s="684" t="s">
        <v>2929</v>
      </c>
      <c r="D275" s="680">
        <f t="shared" si="33"/>
        <v>17683.109600000003</v>
      </c>
    </row>
    <row r="276" spans="1:4" ht="27.6" hidden="1">
      <c r="A276" s="840" t="s">
        <v>4958</v>
      </c>
      <c r="B276" s="689" t="s">
        <v>3856</v>
      </c>
      <c r="C276" s="684" t="s">
        <v>2598</v>
      </c>
      <c r="D276" s="680">
        <f t="shared" si="33"/>
        <v>17683.109600000003</v>
      </c>
    </row>
    <row r="277" spans="1:4" hidden="1">
      <c r="A277" s="840" t="s">
        <v>4958</v>
      </c>
      <c r="B277" s="679" t="s">
        <v>3857</v>
      </c>
      <c r="C277" s="684" t="s">
        <v>807</v>
      </c>
      <c r="D277" s="680">
        <f t="shared" si="33"/>
        <v>17683.109600000003</v>
      </c>
    </row>
    <row r="278" spans="1:4" hidden="1">
      <c r="A278" s="836" t="s">
        <v>4958</v>
      </c>
      <c r="B278" s="681" t="s">
        <v>3858</v>
      </c>
      <c r="C278" s="685" t="s">
        <v>90</v>
      </c>
      <c r="D278" s="682">
        <f>'C. OBJETO DEL GASTO'!AD100</f>
        <v>17683.109600000003</v>
      </c>
    </row>
    <row r="279" spans="1:4" hidden="1">
      <c r="A279" s="840" t="s">
        <v>3913</v>
      </c>
      <c r="B279" s="687" t="s">
        <v>3848</v>
      </c>
      <c r="C279" s="687" t="s">
        <v>1608</v>
      </c>
      <c r="D279" s="680">
        <f t="shared" ref="D279:D284" si="34">D280</f>
        <v>2000</v>
      </c>
    </row>
    <row r="280" spans="1:4" hidden="1">
      <c r="A280" s="840" t="s">
        <v>3913</v>
      </c>
      <c r="B280" s="687" t="s">
        <v>3849</v>
      </c>
      <c r="C280" s="687" t="s">
        <v>1501</v>
      </c>
      <c r="D280" s="680">
        <f t="shared" si="34"/>
        <v>2000</v>
      </c>
    </row>
    <row r="281" spans="1:4" hidden="1">
      <c r="A281" s="840" t="s">
        <v>3913</v>
      </c>
      <c r="B281" s="687" t="s">
        <v>3850</v>
      </c>
      <c r="C281" s="687" t="s">
        <v>1513</v>
      </c>
      <c r="D281" s="680">
        <f t="shared" si="34"/>
        <v>2000</v>
      </c>
    </row>
    <row r="282" spans="1:4" hidden="1">
      <c r="A282" s="840" t="s">
        <v>3913</v>
      </c>
      <c r="B282" s="687" t="s">
        <v>4340</v>
      </c>
      <c r="C282" s="687" t="s">
        <v>2929</v>
      </c>
      <c r="D282" s="680">
        <f t="shared" si="34"/>
        <v>2000</v>
      </c>
    </row>
    <row r="283" spans="1:4" ht="27.6" hidden="1">
      <c r="A283" s="840" t="s">
        <v>3913</v>
      </c>
      <c r="B283" s="687" t="s">
        <v>4341</v>
      </c>
      <c r="C283" s="684" t="s">
        <v>2598</v>
      </c>
      <c r="D283" s="680">
        <f t="shared" si="34"/>
        <v>2000</v>
      </c>
    </row>
    <row r="284" spans="1:4" hidden="1">
      <c r="A284" s="840" t="s">
        <v>3913</v>
      </c>
      <c r="B284" s="687" t="s">
        <v>4342</v>
      </c>
      <c r="C284" s="687" t="s">
        <v>807</v>
      </c>
      <c r="D284" s="680">
        <f t="shared" si="34"/>
        <v>2000</v>
      </c>
    </row>
    <row r="285" spans="1:4" hidden="1">
      <c r="A285" s="836" t="s">
        <v>3913</v>
      </c>
      <c r="B285" s="688" t="s">
        <v>4343</v>
      </c>
      <c r="C285" s="688" t="s">
        <v>1608</v>
      </c>
      <c r="D285" s="682">
        <f>'C. OBJETO DEL GASTO'!AD105</f>
        <v>2000</v>
      </c>
    </row>
    <row r="286" spans="1:4" ht="27.6" hidden="1">
      <c r="A286" s="840" t="s">
        <v>3914</v>
      </c>
      <c r="B286" s="687" t="s">
        <v>3852</v>
      </c>
      <c r="C286" s="687" t="s">
        <v>1560</v>
      </c>
      <c r="D286" s="680">
        <f t="shared" ref="D286:D291" si="35">D287</f>
        <v>1200</v>
      </c>
    </row>
    <row r="287" spans="1:4" hidden="1">
      <c r="A287" s="840" t="s">
        <v>3914</v>
      </c>
      <c r="B287" s="687" t="s">
        <v>3853</v>
      </c>
      <c r="C287" s="687" t="s">
        <v>1501</v>
      </c>
      <c r="D287" s="680">
        <f t="shared" si="35"/>
        <v>1200</v>
      </c>
    </row>
    <row r="288" spans="1:4" hidden="1">
      <c r="A288" s="840" t="s">
        <v>3914</v>
      </c>
      <c r="B288" s="687" t="s">
        <v>3854</v>
      </c>
      <c r="C288" s="687" t="s">
        <v>1513</v>
      </c>
      <c r="D288" s="680">
        <f t="shared" si="35"/>
        <v>1200</v>
      </c>
    </row>
    <row r="289" spans="1:4" hidden="1">
      <c r="A289" s="840" t="s">
        <v>3914</v>
      </c>
      <c r="B289" s="687" t="s">
        <v>4344</v>
      </c>
      <c r="C289" s="687" t="s">
        <v>2929</v>
      </c>
      <c r="D289" s="680">
        <f t="shared" si="35"/>
        <v>1200</v>
      </c>
    </row>
    <row r="290" spans="1:4" ht="27.6" hidden="1">
      <c r="A290" s="840" t="s">
        <v>3914</v>
      </c>
      <c r="B290" s="687" t="s">
        <v>4345</v>
      </c>
      <c r="C290" s="684" t="s">
        <v>2598</v>
      </c>
      <c r="D290" s="680">
        <f t="shared" si="35"/>
        <v>1200</v>
      </c>
    </row>
    <row r="291" spans="1:4" hidden="1">
      <c r="A291" s="840" t="s">
        <v>3914</v>
      </c>
      <c r="B291" s="687" t="s">
        <v>4346</v>
      </c>
      <c r="C291" s="687" t="s">
        <v>807</v>
      </c>
      <c r="D291" s="680">
        <f t="shared" si="35"/>
        <v>1200</v>
      </c>
    </row>
    <row r="292" spans="1:4" ht="27.6" hidden="1">
      <c r="A292" s="836" t="s">
        <v>3914</v>
      </c>
      <c r="B292" s="688" t="s">
        <v>4347</v>
      </c>
      <c r="C292" s="688" t="s">
        <v>1560</v>
      </c>
      <c r="D292" s="682">
        <f>'C. OBJETO DEL GASTO'!AD115</f>
        <v>1200</v>
      </c>
    </row>
    <row r="293" spans="1:4" hidden="1">
      <c r="A293" s="838"/>
      <c r="B293" s="700" t="s">
        <v>1706</v>
      </c>
      <c r="C293" s="701" t="s">
        <v>767</v>
      </c>
      <c r="D293" s="702">
        <f>D294</f>
        <v>236738.30024000001</v>
      </c>
    </row>
    <row r="294" spans="1:4" hidden="1">
      <c r="B294" s="843" t="s">
        <v>1707</v>
      </c>
      <c r="C294" s="694" t="s">
        <v>1570</v>
      </c>
      <c r="D294" s="842">
        <f>D295</f>
        <v>236738.30024000001</v>
      </c>
    </row>
    <row r="295" spans="1:4" hidden="1">
      <c r="B295" s="679" t="s">
        <v>1708</v>
      </c>
      <c r="C295" s="684" t="s">
        <v>1499</v>
      </c>
      <c r="D295" s="680">
        <f>D296</f>
        <v>236738.30024000001</v>
      </c>
    </row>
    <row r="296" spans="1:4" hidden="1">
      <c r="A296" s="839"/>
      <c r="B296" s="703" t="s">
        <v>1709</v>
      </c>
      <c r="C296" s="697" t="s">
        <v>807</v>
      </c>
      <c r="D296" s="692">
        <f>D297+D304+D311+D318+D325+D332+D339</f>
        <v>236738.30024000001</v>
      </c>
    </row>
    <row r="297" spans="1:4" hidden="1">
      <c r="A297" s="840" t="s">
        <v>4954</v>
      </c>
      <c r="B297" s="679" t="s">
        <v>1711</v>
      </c>
      <c r="C297" s="684" t="s">
        <v>1505</v>
      </c>
      <c r="D297" s="680">
        <f t="shared" ref="D297:D302" si="36">D298</f>
        <v>141600</v>
      </c>
    </row>
    <row r="298" spans="1:4" hidden="1">
      <c r="A298" s="840" t="s">
        <v>4954</v>
      </c>
      <c r="B298" s="679" t="s">
        <v>1712</v>
      </c>
      <c r="C298" s="684" t="s">
        <v>1501</v>
      </c>
      <c r="D298" s="680">
        <f t="shared" si="36"/>
        <v>141600</v>
      </c>
    </row>
    <row r="299" spans="1:4" hidden="1">
      <c r="A299" s="840" t="s">
        <v>4954</v>
      </c>
      <c r="B299" s="679" t="s">
        <v>1713</v>
      </c>
      <c r="C299" s="684" t="s">
        <v>1502</v>
      </c>
      <c r="D299" s="680">
        <f t="shared" si="36"/>
        <v>141600</v>
      </c>
    </row>
    <row r="300" spans="1:4" hidden="1">
      <c r="A300" s="840" t="s">
        <v>4954</v>
      </c>
      <c r="B300" s="679" t="s">
        <v>4348</v>
      </c>
      <c r="C300" s="684" t="s">
        <v>2929</v>
      </c>
      <c r="D300" s="680">
        <f t="shared" si="36"/>
        <v>141600</v>
      </c>
    </row>
    <row r="301" spans="1:4" ht="27.6" hidden="1">
      <c r="A301" s="840" t="s">
        <v>4954</v>
      </c>
      <c r="B301" s="679" t="s">
        <v>4349</v>
      </c>
      <c r="C301" s="684" t="s">
        <v>1716</v>
      </c>
      <c r="D301" s="680">
        <f t="shared" si="36"/>
        <v>141600</v>
      </c>
    </row>
    <row r="302" spans="1:4" hidden="1">
      <c r="A302" s="840" t="s">
        <v>4954</v>
      </c>
      <c r="B302" s="679" t="s">
        <v>4350</v>
      </c>
      <c r="C302" s="684" t="s">
        <v>807</v>
      </c>
      <c r="D302" s="680">
        <f t="shared" si="36"/>
        <v>141600</v>
      </c>
    </row>
    <row r="303" spans="1:4" hidden="1">
      <c r="A303" s="836" t="s">
        <v>4954</v>
      </c>
      <c r="B303" s="681" t="s">
        <v>4351</v>
      </c>
      <c r="C303" s="685" t="s">
        <v>1505</v>
      </c>
      <c r="D303" s="682">
        <f>'C. OBJETO DEL GASTO'!Y17</f>
        <v>141600</v>
      </c>
    </row>
    <row r="304" spans="1:4" hidden="1">
      <c r="A304" s="840" t="s">
        <v>4955</v>
      </c>
      <c r="B304" s="679" t="s">
        <v>1719</v>
      </c>
      <c r="C304" s="684" t="s">
        <v>1506</v>
      </c>
      <c r="D304" s="680">
        <f t="shared" ref="D304:D309" si="37">D305</f>
        <v>2950</v>
      </c>
    </row>
    <row r="305" spans="1:4" hidden="1">
      <c r="A305" s="840" t="s">
        <v>4955</v>
      </c>
      <c r="B305" s="679" t="s">
        <v>1720</v>
      </c>
      <c r="C305" s="684" t="s">
        <v>1501</v>
      </c>
      <c r="D305" s="680">
        <f t="shared" si="37"/>
        <v>2950</v>
      </c>
    </row>
    <row r="306" spans="1:4" hidden="1">
      <c r="A306" s="840" t="s">
        <v>4955</v>
      </c>
      <c r="B306" s="679" t="s">
        <v>1721</v>
      </c>
      <c r="C306" s="684" t="s">
        <v>1502</v>
      </c>
      <c r="D306" s="680">
        <f t="shared" si="37"/>
        <v>2950</v>
      </c>
    </row>
    <row r="307" spans="1:4" hidden="1">
      <c r="A307" s="840" t="s">
        <v>4955</v>
      </c>
      <c r="B307" s="679" t="s">
        <v>4352</v>
      </c>
      <c r="C307" s="684" t="s">
        <v>2929</v>
      </c>
      <c r="D307" s="680">
        <f t="shared" si="37"/>
        <v>2950</v>
      </c>
    </row>
    <row r="308" spans="1:4" hidden="1">
      <c r="A308" s="840" t="s">
        <v>4955</v>
      </c>
      <c r="B308" s="679" t="s">
        <v>4353</v>
      </c>
      <c r="C308" s="684" t="s">
        <v>1724</v>
      </c>
      <c r="D308" s="680">
        <f t="shared" si="37"/>
        <v>2950</v>
      </c>
    </row>
    <row r="309" spans="1:4" hidden="1">
      <c r="A309" s="840" t="s">
        <v>4955</v>
      </c>
      <c r="B309" s="679" t="s">
        <v>4354</v>
      </c>
      <c r="C309" s="684" t="s">
        <v>807</v>
      </c>
      <c r="D309" s="680">
        <f t="shared" si="37"/>
        <v>2950</v>
      </c>
    </row>
    <row r="310" spans="1:4" hidden="1">
      <c r="A310" s="836" t="s">
        <v>4955</v>
      </c>
      <c r="B310" s="681" t="s">
        <v>4355</v>
      </c>
      <c r="C310" s="685" t="s">
        <v>1507</v>
      </c>
      <c r="D310" s="682">
        <f>'C. OBJETO DEL GASTO'!Y34</f>
        <v>2950</v>
      </c>
    </row>
    <row r="311" spans="1:4" hidden="1">
      <c r="A311" s="840" t="s">
        <v>4955</v>
      </c>
      <c r="B311" s="679" t="s">
        <v>1727</v>
      </c>
      <c r="C311" s="684" t="s">
        <v>1508</v>
      </c>
      <c r="D311" s="680">
        <f t="shared" ref="D311:D316" si="38">D312</f>
        <v>11800</v>
      </c>
    </row>
    <row r="312" spans="1:4" hidden="1">
      <c r="A312" s="840" t="s">
        <v>4955</v>
      </c>
      <c r="B312" s="679" t="s">
        <v>1728</v>
      </c>
      <c r="C312" s="684" t="s">
        <v>1501</v>
      </c>
      <c r="D312" s="680">
        <f t="shared" si="38"/>
        <v>11800</v>
      </c>
    </row>
    <row r="313" spans="1:4" hidden="1">
      <c r="A313" s="840" t="s">
        <v>4955</v>
      </c>
      <c r="B313" s="679" t="s">
        <v>1729</v>
      </c>
      <c r="C313" s="684" t="s">
        <v>1502</v>
      </c>
      <c r="D313" s="680">
        <f t="shared" si="38"/>
        <v>11800</v>
      </c>
    </row>
    <row r="314" spans="1:4" hidden="1">
      <c r="A314" s="840" t="s">
        <v>4955</v>
      </c>
      <c r="B314" s="679" t="s">
        <v>4356</v>
      </c>
      <c r="C314" s="684" t="s">
        <v>2929</v>
      </c>
      <c r="D314" s="680">
        <f t="shared" si="38"/>
        <v>11800</v>
      </c>
    </row>
    <row r="315" spans="1:4" ht="27.6" hidden="1">
      <c r="A315" s="840" t="s">
        <v>4955</v>
      </c>
      <c r="B315" s="679" t="s">
        <v>4357</v>
      </c>
      <c r="C315" s="684" t="s">
        <v>1732</v>
      </c>
      <c r="D315" s="680">
        <f t="shared" si="38"/>
        <v>11800</v>
      </c>
    </row>
    <row r="316" spans="1:4" hidden="1">
      <c r="A316" s="840" t="s">
        <v>4955</v>
      </c>
      <c r="B316" s="679" t="s">
        <v>4358</v>
      </c>
      <c r="C316" s="684" t="s">
        <v>807</v>
      </c>
      <c r="D316" s="680">
        <f t="shared" si="38"/>
        <v>11800</v>
      </c>
    </row>
    <row r="317" spans="1:4" hidden="1">
      <c r="A317" s="836" t="s">
        <v>4955</v>
      </c>
      <c r="B317" s="681" t="s">
        <v>4359</v>
      </c>
      <c r="C317" s="685" t="s">
        <v>1509</v>
      </c>
      <c r="D317" s="682">
        <f>'C. OBJETO DEL GASTO'!Y35</f>
        <v>11800</v>
      </c>
    </row>
    <row r="318" spans="1:4" hidden="1">
      <c r="A318" s="840" t="s">
        <v>4956</v>
      </c>
      <c r="B318" s="679" t="s">
        <v>1735</v>
      </c>
      <c r="C318" s="684" t="s">
        <v>1510</v>
      </c>
      <c r="D318" s="680">
        <f t="shared" ref="D318:D323" si="39">D319</f>
        <v>70606.559999999998</v>
      </c>
    </row>
    <row r="319" spans="1:4" hidden="1">
      <c r="A319" s="840" t="s">
        <v>4956</v>
      </c>
      <c r="B319" s="679" t="s">
        <v>1736</v>
      </c>
      <c r="C319" s="684" t="s">
        <v>1501</v>
      </c>
      <c r="D319" s="680">
        <f t="shared" si="39"/>
        <v>70606.559999999998</v>
      </c>
    </row>
    <row r="320" spans="1:4" hidden="1">
      <c r="A320" s="840" t="s">
        <v>4956</v>
      </c>
      <c r="B320" s="679" t="s">
        <v>1737</v>
      </c>
      <c r="C320" s="684" t="s">
        <v>1502</v>
      </c>
      <c r="D320" s="680">
        <f t="shared" si="39"/>
        <v>70606.559999999998</v>
      </c>
    </row>
    <row r="321" spans="1:4" hidden="1">
      <c r="A321" s="840" t="s">
        <v>4956</v>
      </c>
      <c r="B321" s="679" t="s">
        <v>4360</v>
      </c>
      <c r="C321" s="684" t="s">
        <v>2929</v>
      </c>
      <c r="D321" s="680">
        <f t="shared" si="39"/>
        <v>70606.559999999998</v>
      </c>
    </row>
    <row r="322" spans="1:4" ht="27.6" hidden="1">
      <c r="A322" s="840" t="s">
        <v>4956</v>
      </c>
      <c r="B322" s="679" t="s">
        <v>4361</v>
      </c>
      <c r="C322" s="684" t="s">
        <v>1740</v>
      </c>
      <c r="D322" s="680">
        <f t="shared" si="39"/>
        <v>70606.559999999998</v>
      </c>
    </row>
    <row r="323" spans="1:4" hidden="1">
      <c r="A323" s="840" t="s">
        <v>4956</v>
      </c>
      <c r="B323" s="679" t="s">
        <v>4362</v>
      </c>
      <c r="C323" s="684" t="s">
        <v>807</v>
      </c>
      <c r="D323" s="680">
        <f t="shared" si="39"/>
        <v>70606.559999999998</v>
      </c>
    </row>
    <row r="324" spans="1:4" hidden="1">
      <c r="A324" s="836" t="s">
        <v>4956</v>
      </c>
      <c r="B324" s="681" t="s">
        <v>4363</v>
      </c>
      <c r="C324" s="685" t="s">
        <v>1511</v>
      </c>
      <c r="D324" s="682">
        <f>'C. OBJETO DEL GASTO'!Y41</f>
        <v>70606.559999999998</v>
      </c>
    </row>
    <row r="325" spans="1:4" ht="27.6" hidden="1">
      <c r="A325" s="840" t="s">
        <v>4958</v>
      </c>
      <c r="B325" s="679" t="s">
        <v>3742</v>
      </c>
      <c r="C325" s="684" t="s">
        <v>3032</v>
      </c>
      <c r="D325" s="680">
        <f t="shared" ref="D325:D330" si="40">D326</f>
        <v>6581.7402400000001</v>
      </c>
    </row>
    <row r="326" spans="1:4" hidden="1">
      <c r="A326" s="840" t="s">
        <v>4958</v>
      </c>
      <c r="B326" s="679" t="s">
        <v>3743</v>
      </c>
      <c r="C326" s="684" t="s">
        <v>1501</v>
      </c>
      <c r="D326" s="680">
        <f t="shared" si="40"/>
        <v>6581.7402400000001</v>
      </c>
    </row>
    <row r="327" spans="1:4" hidden="1">
      <c r="A327" s="840" t="s">
        <v>4958</v>
      </c>
      <c r="B327" s="679" t="s">
        <v>3744</v>
      </c>
      <c r="C327" s="684" t="s">
        <v>1502</v>
      </c>
      <c r="D327" s="680">
        <f t="shared" si="40"/>
        <v>6581.7402400000001</v>
      </c>
    </row>
    <row r="328" spans="1:4" hidden="1">
      <c r="A328" s="840" t="s">
        <v>4958</v>
      </c>
      <c r="B328" s="679" t="s">
        <v>3745</v>
      </c>
      <c r="C328" s="684" t="s">
        <v>2929</v>
      </c>
      <c r="D328" s="680">
        <f t="shared" si="40"/>
        <v>6581.7402400000001</v>
      </c>
    </row>
    <row r="329" spans="1:4" ht="27.6" hidden="1">
      <c r="A329" s="840" t="s">
        <v>4958</v>
      </c>
      <c r="B329" s="689" t="s">
        <v>3746</v>
      </c>
      <c r="C329" s="684" t="s">
        <v>1740</v>
      </c>
      <c r="D329" s="680">
        <f t="shared" si="40"/>
        <v>6581.7402400000001</v>
      </c>
    </row>
    <row r="330" spans="1:4" hidden="1">
      <c r="A330" s="840" t="s">
        <v>4958</v>
      </c>
      <c r="B330" s="679" t="s">
        <v>3747</v>
      </c>
      <c r="C330" s="684" t="s">
        <v>807</v>
      </c>
      <c r="D330" s="680">
        <f t="shared" si="40"/>
        <v>6581.7402400000001</v>
      </c>
    </row>
    <row r="331" spans="1:4" hidden="1">
      <c r="A331" s="836" t="s">
        <v>4958</v>
      </c>
      <c r="B331" s="681" t="s">
        <v>3748</v>
      </c>
      <c r="C331" s="685" t="s">
        <v>90</v>
      </c>
      <c r="D331" s="682">
        <f>'C. OBJETO DEL GASTO'!Y100</f>
        <v>6581.7402400000001</v>
      </c>
    </row>
    <row r="332" spans="1:4" hidden="1">
      <c r="A332" s="840" t="s">
        <v>3913</v>
      </c>
      <c r="B332" s="679" t="s">
        <v>1743</v>
      </c>
      <c r="C332" s="684" t="s">
        <v>1608</v>
      </c>
      <c r="D332" s="680">
        <f t="shared" ref="D332:D337" si="41">D333</f>
        <v>2000</v>
      </c>
    </row>
    <row r="333" spans="1:4" hidden="1">
      <c r="A333" s="840" t="s">
        <v>3913</v>
      </c>
      <c r="B333" s="679" t="s">
        <v>1744</v>
      </c>
      <c r="C333" s="684" t="s">
        <v>1501</v>
      </c>
      <c r="D333" s="680">
        <f t="shared" si="41"/>
        <v>2000</v>
      </c>
    </row>
    <row r="334" spans="1:4" hidden="1">
      <c r="A334" s="840" t="s">
        <v>3913</v>
      </c>
      <c r="B334" s="679" t="s">
        <v>1745</v>
      </c>
      <c r="C334" s="684" t="s">
        <v>1513</v>
      </c>
      <c r="D334" s="680">
        <f t="shared" si="41"/>
        <v>2000</v>
      </c>
    </row>
    <row r="335" spans="1:4" hidden="1">
      <c r="A335" s="840" t="s">
        <v>3913</v>
      </c>
      <c r="B335" s="679" t="s">
        <v>4364</v>
      </c>
      <c r="C335" s="684" t="s">
        <v>2929</v>
      </c>
      <c r="D335" s="680">
        <f t="shared" si="41"/>
        <v>2000</v>
      </c>
    </row>
    <row r="336" spans="1:4" hidden="1">
      <c r="A336" s="840" t="s">
        <v>3913</v>
      </c>
      <c r="B336" s="679" t="s">
        <v>4365</v>
      </c>
      <c r="C336" s="684" t="s">
        <v>1710</v>
      </c>
      <c r="D336" s="680">
        <f t="shared" si="41"/>
        <v>2000</v>
      </c>
    </row>
    <row r="337" spans="1:4" hidden="1">
      <c r="A337" s="840" t="s">
        <v>3913</v>
      </c>
      <c r="B337" s="679" t="s">
        <v>4366</v>
      </c>
      <c r="C337" s="684" t="s">
        <v>807</v>
      </c>
      <c r="D337" s="680">
        <f t="shared" si="41"/>
        <v>2000</v>
      </c>
    </row>
    <row r="338" spans="1:4" hidden="1">
      <c r="A338" s="836" t="s">
        <v>3913</v>
      </c>
      <c r="B338" s="681" t="s">
        <v>4367</v>
      </c>
      <c r="C338" s="685" t="s">
        <v>1750</v>
      </c>
      <c r="D338" s="682">
        <f>'C. OBJETO DEL GASTO'!Y105</f>
        <v>2000</v>
      </c>
    </row>
    <row r="339" spans="1:4" ht="27.6" hidden="1">
      <c r="A339" s="840" t="s">
        <v>3914</v>
      </c>
      <c r="B339" s="687" t="s">
        <v>3749</v>
      </c>
      <c r="C339" s="687" t="s">
        <v>1560</v>
      </c>
      <c r="D339" s="680">
        <f t="shared" ref="D339:D344" si="42">D340</f>
        <v>1200</v>
      </c>
    </row>
    <row r="340" spans="1:4" hidden="1">
      <c r="A340" s="840" t="s">
        <v>3914</v>
      </c>
      <c r="B340" s="687" t="s">
        <v>3750</v>
      </c>
      <c r="C340" s="687" t="s">
        <v>1501</v>
      </c>
      <c r="D340" s="680">
        <f t="shared" si="42"/>
        <v>1200</v>
      </c>
    </row>
    <row r="341" spans="1:4" hidden="1">
      <c r="A341" s="840" t="s">
        <v>3914</v>
      </c>
      <c r="B341" s="687" t="s">
        <v>3751</v>
      </c>
      <c r="C341" s="687" t="s">
        <v>1513</v>
      </c>
      <c r="D341" s="680">
        <f t="shared" si="42"/>
        <v>1200</v>
      </c>
    </row>
    <row r="342" spans="1:4" hidden="1">
      <c r="A342" s="840" t="s">
        <v>3914</v>
      </c>
      <c r="B342" s="687" t="s">
        <v>4368</v>
      </c>
      <c r="C342" s="687" t="s">
        <v>2929</v>
      </c>
      <c r="D342" s="680">
        <f t="shared" si="42"/>
        <v>1200</v>
      </c>
    </row>
    <row r="343" spans="1:4" hidden="1">
      <c r="A343" s="840" t="s">
        <v>3914</v>
      </c>
      <c r="B343" s="687" t="s">
        <v>4369</v>
      </c>
      <c r="C343" s="684" t="s">
        <v>1710</v>
      </c>
      <c r="D343" s="680">
        <f t="shared" si="42"/>
        <v>1200</v>
      </c>
    </row>
    <row r="344" spans="1:4" hidden="1">
      <c r="A344" s="840" t="s">
        <v>3914</v>
      </c>
      <c r="B344" s="687" t="s">
        <v>4370</v>
      </c>
      <c r="C344" s="687" t="s">
        <v>807</v>
      </c>
      <c r="D344" s="680">
        <f t="shared" si="42"/>
        <v>1200</v>
      </c>
    </row>
    <row r="345" spans="1:4" ht="27.6" hidden="1">
      <c r="A345" s="836" t="s">
        <v>3914</v>
      </c>
      <c r="B345" s="688" t="s">
        <v>4371</v>
      </c>
      <c r="C345" s="688" t="s">
        <v>1560</v>
      </c>
      <c r="D345" s="682">
        <f>'C. OBJETO DEL GASTO'!Y115</f>
        <v>1200</v>
      </c>
    </row>
    <row r="346" spans="1:4" ht="27.6" hidden="1">
      <c r="A346" s="838"/>
      <c r="B346" s="700" t="s">
        <v>2605</v>
      </c>
      <c r="C346" s="701" t="s">
        <v>2606</v>
      </c>
      <c r="D346" s="702">
        <f>D347</f>
        <v>227811.25023999999</v>
      </c>
    </row>
    <row r="347" spans="1:4" hidden="1">
      <c r="B347" s="843" t="s">
        <v>2607</v>
      </c>
      <c r="C347" s="694" t="s">
        <v>2608</v>
      </c>
      <c r="D347" s="842">
        <f>D348</f>
        <v>227811.25023999999</v>
      </c>
    </row>
    <row r="348" spans="1:4" hidden="1">
      <c r="B348" s="679" t="s">
        <v>2609</v>
      </c>
      <c r="C348" s="684" t="s">
        <v>2117</v>
      </c>
      <c r="D348" s="680">
        <f>D349</f>
        <v>227811.25023999999</v>
      </c>
    </row>
    <row r="349" spans="1:4" hidden="1">
      <c r="A349" s="839"/>
      <c r="B349" s="703" t="s">
        <v>2610</v>
      </c>
      <c r="C349" s="697" t="s">
        <v>807</v>
      </c>
      <c r="D349" s="692">
        <f>D350+D357+D364+D371+D378+D385+D392</f>
        <v>227811.25023999999</v>
      </c>
    </row>
    <row r="350" spans="1:4" hidden="1">
      <c r="A350" s="840" t="s">
        <v>4954</v>
      </c>
      <c r="B350" s="679" t="s">
        <v>2611</v>
      </c>
      <c r="C350" s="684" t="s">
        <v>1505</v>
      </c>
      <c r="D350" s="680">
        <f t="shared" ref="D350:D355" si="43">D351</f>
        <v>120000</v>
      </c>
    </row>
    <row r="351" spans="1:4" hidden="1">
      <c r="A351" s="840" t="s">
        <v>4954</v>
      </c>
      <c r="B351" s="679" t="s">
        <v>2612</v>
      </c>
      <c r="C351" s="684" t="s">
        <v>2613</v>
      </c>
      <c r="D351" s="680">
        <f t="shared" si="43"/>
        <v>120000</v>
      </c>
    </row>
    <row r="352" spans="1:4" hidden="1">
      <c r="A352" s="840" t="s">
        <v>4954</v>
      </c>
      <c r="B352" s="679" t="s">
        <v>2614</v>
      </c>
      <c r="C352" s="684" t="s">
        <v>1502</v>
      </c>
      <c r="D352" s="680">
        <f t="shared" si="43"/>
        <v>120000</v>
      </c>
    </row>
    <row r="353" spans="1:4" hidden="1">
      <c r="A353" s="840" t="s">
        <v>4954</v>
      </c>
      <c r="B353" s="679" t="s">
        <v>4734</v>
      </c>
      <c r="C353" s="684" t="s">
        <v>2929</v>
      </c>
      <c r="D353" s="680">
        <f t="shared" si="43"/>
        <v>120000</v>
      </c>
    </row>
    <row r="354" spans="1:4" ht="27.6" hidden="1">
      <c r="A354" s="840" t="s">
        <v>4954</v>
      </c>
      <c r="B354" s="679" t="s">
        <v>4735</v>
      </c>
      <c r="C354" s="684" t="s">
        <v>2617</v>
      </c>
      <c r="D354" s="680">
        <f t="shared" si="43"/>
        <v>120000</v>
      </c>
    </row>
    <row r="355" spans="1:4" hidden="1">
      <c r="A355" s="840" t="s">
        <v>4954</v>
      </c>
      <c r="B355" s="679" t="s">
        <v>4736</v>
      </c>
      <c r="C355" s="684" t="s">
        <v>695</v>
      </c>
      <c r="D355" s="680">
        <f t="shared" si="43"/>
        <v>120000</v>
      </c>
    </row>
    <row r="356" spans="1:4" hidden="1">
      <c r="A356" s="836" t="s">
        <v>4954</v>
      </c>
      <c r="B356" s="681" t="s">
        <v>4737</v>
      </c>
      <c r="C356" s="685" t="s">
        <v>1505</v>
      </c>
      <c r="D356" s="682">
        <f>'C. OBJETO DEL GASTO'!AI17</f>
        <v>120000</v>
      </c>
    </row>
    <row r="357" spans="1:4" hidden="1">
      <c r="A357" s="840" t="s">
        <v>4955</v>
      </c>
      <c r="B357" s="679" t="s">
        <v>2620</v>
      </c>
      <c r="C357" s="684" t="s">
        <v>1506</v>
      </c>
      <c r="D357" s="680">
        <f t="shared" ref="D357:D362" si="44">D358</f>
        <v>2500</v>
      </c>
    </row>
    <row r="358" spans="1:4" hidden="1">
      <c r="A358" s="840" t="s">
        <v>4955</v>
      </c>
      <c r="B358" s="679" t="s">
        <v>2621</v>
      </c>
      <c r="C358" s="684" t="s">
        <v>2613</v>
      </c>
      <c r="D358" s="680">
        <f t="shared" si="44"/>
        <v>2500</v>
      </c>
    </row>
    <row r="359" spans="1:4" hidden="1">
      <c r="A359" s="840" t="s">
        <v>4955</v>
      </c>
      <c r="B359" s="679" t="s">
        <v>2622</v>
      </c>
      <c r="C359" s="684" t="s">
        <v>1502</v>
      </c>
      <c r="D359" s="680">
        <f t="shared" si="44"/>
        <v>2500</v>
      </c>
    </row>
    <row r="360" spans="1:4" hidden="1">
      <c r="A360" s="840" t="s">
        <v>4955</v>
      </c>
      <c r="B360" s="679" t="s">
        <v>4738</v>
      </c>
      <c r="C360" s="684" t="s">
        <v>2929</v>
      </c>
      <c r="D360" s="680">
        <f t="shared" si="44"/>
        <v>2500</v>
      </c>
    </row>
    <row r="361" spans="1:4" hidden="1">
      <c r="A361" s="840" t="s">
        <v>4955</v>
      </c>
      <c r="B361" s="679" t="s">
        <v>4739</v>
      </c>
      <c r="C361" s="684" t="s">
        <v>2625</v>
      </c>
      <c r="D361" s="680">
        <f t="shared" si="44"/>
        <v>2500</v>
      </c>
    </row>
    <row r="362" spans="1:4" hidden="1">
      <c r="A362" s="840" t="s">
        <v>4955</v>
      </c>
      <c r="B362" s="679" t="s">
        <v>4740</v>
      </c>
      <c r="C362" s="684" t="s">
        <v>695</v>
      </c>
      <c r="D362" s="680">
        <f t="shared" si="44"/>
        <v>2500</v>
      </c>
    </row>
    <row r="363" spans="1:4" hidden="1">
      <c r="A363" s="836" t="s">
        <v>4955</v>
      </c>
      <c r="B363" s="681" t="s">
        <v>4741</v>
      </c>
      <c r="C363" s="685" t="s">
        <v>1507</v>
      </c>
      <c r="D363" s="682">
        <f>'C. OBJETO DEL GASTO'!AI34</f>
        <v>2500</v>
      </c>
    </row>
    <row r="364" spans="1:4" hidden="1">
      <c r="A364" s="840" t="s">
        <v>4955</v>
      </c>
      <c r="B364" s="679" t="s">
        <v>2628</v>
      </c>
      <c r="C364" s="684" t="s">
        <v>1508</v>
      </c>
      <c r="D364" s="680">
        <f t="shared" ref="D364:D369" si="45">D365</f>
        <v>15000</v>
      </c>
    </row>
    <row r="365" spans="1:4" hidden="1">
      <c r="A365" s="840" t="s">
        <v>4955</v>
      </c>
      <c r="B365" s="679" t="s">
        <v>2629</v>
      </c>
      <c r="C365" s="684" t="s">
        <v>2613</v>
      </c>
      <c r="D365" s="680">
        <f t="shared" si="45"/>
        <v>15000</v>
      </c>
    </row>
    <row r="366" spans="1:4" hidden="1">
      <c r="A366" s="840" t="s">
        <v>4955</v>
      </c>
      <c r="B366" s="679" t="s">
        <v>2630</v>
      </c>
      <c r="C366" s="684" t="s">
        <v>1502</v>
      </c>
      <c r="D366" s="680">
        <f t="shared" si="45"/>
        <v>15000</v>
      </c>
    </row>
    <row r="367" spans="1:4" hidden="1">
      <c r="A367" s="840" t="s">
        <v>4955</v>
      </c>
      <c r="B367" s="679" t="s">
        <v>4742</v>
      </c>
      <c r="C367" s="684" t="s">
        <v>2929</v>
      </c>
      <c r="D367" s="680">
        <f t="shared" si="45"/>
        <v>15000</v>
      </c>
    </row>
    <row r="368" spans="1:4" hidden="1">
      <c r="A368" s="840" t="s">
        <v>4955</v>
      </c>
      <c r="B368" s="679" t="s">
        <v>4743</v>
      </c>
      <c r="C368" s="684" t="s">
        <v>2625</v>
      </c>
      <c r="D368" s="680">
        <f t="shared" si="45"/>
        <v>15000</v>
      </c>
    </row>
    <row r="369" spans="1:4" hidden="1">
      <c r="A369" s="840" t="s">
        <v>4955</v>
      </c>
      <c r="B369" s="679" t="s">
        <v>4744</v>
      </c>
      <c r="C369" s="684" t="s">
        <v>695</v>
      </c>
      <c r="D369" s="680">
        <f t="shared" si="45"/>
        <v>15000</v>
      </c>
    </row>
    <row r="370" spans="1:4" hidden="1">
      <c r="A370" s="836" t="s">
        <v>4955</v>
      </c>
      <c r="B370" s="681" t="s">
        <v>4745</v>
      </c>
      <c r="C370" s="685" t="s">
        <v>1509</v>
      </c>
      <c r="D370" s="682">
        <f>'C. OBJETO DEL GASTO'!AI35</f>
        <v>15000</v>
      </c>
    </row>
    <row r="371" spans="1:4" hidden="1">
      <c r="A371" s="840" t="s">
        <v>4956</v>
      </c>
      <c r="B371" s="679" t="s">
        <v>2635</v>
      </c>
      <c r="C371" s="684" t="s">
        <v>1510</v>
      </c>
      <c r="D371" s="680">
        <f t="shared" ref="D371:D376" si="46">D372</f>
        <v>73006.559999999998</v>
      </c>
    </row>
    <row r="372" spans="1:4" hidden="1">
      <c r="A372" s="840" t="s">
        <v>4956</v>
      </c>
      <c r="B372" s="679" t="s">
        <v>2636</v>
      </c>
      <c r="C372" s="684" t="s">
        <v>2613</v>
      </c>
      <c r="D372" s="680">
        <f t="shared" si="46"/>
        <v>73006.559999999998</v>
      </c>
    </row>
    <row r="373" spans="1:4" hidden="1">
      <c r="A373" s="840" t="s">
        <v>4956</v>
      </c>
      <c r="B373" s="679" t="s">
        <v>2637</v>
      </c>
      <c r="C373" s="684" t="s">
        <v>1502</v>
      </c>
      <c r="D373" s="680">
        <f t="shared" si="46"/>
        <v>73006.559999999998</v>
      </c>
    </row>
    <row r="374" spans="1:4" hidden="1">
      <c r="A374" s="840" t="s">
        <v>4956</v>
      </c>
      <c r="B374" s="679" t="s">
        <v>4746</v>
      </c>
      <c r="C374" s="684" t="s">
        <v>2929</v>
      </c>
      <c r="D374" s="680">
        <f t="shared" si="46"/>
        <v>73006.559999999998</v>
      </c>
    </row>
    <row r="375" spans="1:4" ht="27.6" hidden="1">
      <c r="A375" s="840" t="s">
        <v>4956</v>
      </c>
      <c r="B375" s="679" t="s">
        <v>4747</v>
      </c>
      <c r="C375" s="684" t="s">
        <v>2640</v>
      </c>
      <c r="D375" s="680">
        <f t="shared" si="46"/>
        <v>73006.559999999998</v>
      </c>
    </row>
    <row r="376" spans="1:4" hidden="1">
      <c r="A376" s="840" t="s">
        <v>4956</v>
      </c>
      <c r="B376" s="679" t="s">
        <v>4748</v>
      </c>
      <c r="C376" s="684" t="s">
        <v>695</v>
      </c>
      <c r="D376" s="680">
        <f t="shared" si="46"/>
        <v>73006.559999999998</v>
      </c>
    </row>
    <row r="377" spans="1:4" hidden="1">
      <c r="A377" s="836" t="s">
        <v>4956</v>
      </c>
      <c r="B377" s="681" t="s">
        <v>4749</v>
      </c>
      <c r="C377" s="685" t="s">
        <v>1511</v>
      </c>
      <c r="D377" s="682">
        <f>'C. OBJETO DEL GASTO'!AI41</f>
        <v>73006.559999999998</v>
      </c>
    </row>
    <row r="378" spans="1:4" ht="27.6" hidden="1">
      <c r="A378" s="840" t="s">
        <v>4958</v>
      </c>
      <c r="B378" s="679" t="s">
        <v>4078</v>
      </c>
      <c r="C378" s="684" t="s">
        <v>3032</v>
      </c>
      <c r="D378" s="680">
        <f t="shared" ref="D378:D383" si="47">D379</f>
        <v>6104.6902399999999</v>
      </c>
    </row>
    <row r="379" spans="1:4" hidden="1">
      <c r="A379" s="840" t="s">
        <v>4958</v>
      </c>
      <c r="B379" s="679" t="s">
        <v>4079</v>
      </c>
      <c r="C379" s="684" t="s">
        <v>1501</v>
      </c>
      <c r="D379" s="680">
        <f t="shared" si="47"/>
        <v>6104.6902399999999</v>
      </c>
    </row>
    <row r="380" spans="1:4" hidden="1">
      <c r="A380" s="840" t="s">
        <v>4958</v>
      </c>
      <c r="B380" s="679" t="s">
        <v>4080</v>
      </c>
      <c r="C380" s="684" t="s">
        <v>1502</v>
      </c>
      <c r="D380" s="680">
        <f t="shared" si="47"/>
        <v>6104.6902399999999</v>
      </c>
    </row>
    <row r="381" spans="1:4" hidden="1">
      <c r="A381" s="840" t="s">
        <v>4958</v>
      </c>
      <c r="B381" s="679" t="s">
        <v>4081</v>
      </c>
      <c r="C381" s="684" t="s">
        <v>2929</v>
      </c>
      <c r="D381" s="680">
        <f t="shared" si="47"/>
        <v>6104.6902399999999</v>
      </c>
    </row>
    <row r="382" spans="1:4" ht="27.6" hidden="1">
      <c r="A382" s="840" t="s">
        <v>4958</v>
      </c>
      <c r="B382" s="689" t="s">
        <v>4082</v>
      </c>
      <c r="C382" s="684" t="s">
        <v>2640</v>
      </c>
      <c r="D382" s="680">
        <f t="shared" si="47"/>
        <v>6104.6902399999999</v>
      </c>
    </row>
    <row r="383" spans="1:4" hidden="1">
      <c r="A383" s="840" t="s">
        <v>4958</v>
      </c>
      <c r="B383" s="679" t="s">
        <v>4083</v>
      </c>
      <c r="C383" s="684" t="s">
        <v>807</v>
      </c>
      <c r="D383" s="680">
        <f t="shared" si="47"/>
        <v>6104.6902399999999</v>
      </c>
    </row>
    <row r="384" spans="1:4" hidden="1">
      <c r="A384" s="836" t="s">
        <v>4958</v>
      </c>
      <c r="B384" s="681" t="s">
        <v>4084</v>
      </c>
      <c r="C384" s="685" t="s">
        <v>90</v>
      </c>
      <c r="D384" s="682">
        <f>'C. OBJETO DEL GASTO'!AI100</f>
        <v>6104.6902399999999</v>
      </c>
    </row>
    <row r="385" spans="1:4" ht="27.6" hidden="1">
      <c r="A385" s="840" t="s">
        <v>3914</v>
      </c>
      <c r="B385" s="679" t="s">
        <v>4085</v>
      </c>
      <c r="C385" s="684" t="s">
        <v>1560</v>
      </c>
      <c r="D385" s="680">
        <f t="shared" ref="D385:D390" si="48">D386</f>
        <v>1200</v>
      </c>
    </row>
    <row r="386" spans="1:4" hidden="1">
      <c r="A386" s="840" t="s">
        <v>3914</v>
      </c>
      <c r="B386" s="679" t="s">
        <v>4086</v>
      </c>
      <c r="C386" s="684" t="s">
        <v>2613</v>
      </c>
      <c r="D386" s="680">
        <f t="shared" si="48"/>
        <v>1200</v>
      </c>
    </row>
    <row r="387" spans="1:4" hidden="1">
      <c r="A387" s="840" t="s">
        <v>3914</v>
      </c>
      <c r="B387" s="679" t="s">
        <v>4087</v>
      </c>
      <c r="C387" s="684" t="s">
        <v>1513</v>
      </c>
      <c r="D387" s="680">
        <f t="shared" si="48"/>
        <v>1200</v>
      </c>
    </row>
    <row r="388" spans="1:4" hidden="1">
      <c r="A388" s="840" t="s">
        <v>3914</v>
      </c>
      <c r="B388" s="679" t="s">
        <v>4750</v>
      </c>
      <c r="C388" s="684" t="s">
        <v>2929</v>
      </c>
      <c r="D388" s="680">
        <f t="shared" si="48"/>
        <v>1200</v>
      </c>
    </row>
    <row r="389" spans="1:4" ht="27.6" hidden="1">
      <c r="A389" s="840" t="s">
        <v>3914</v>
      </c>
      <c r="B389" s="679" t="s">
        <v>4751</v>
      </c>
      <c r="C389" s="684" t="s">
        <v>2640</v>
      </c>
      <c r="D389" s="680">
        <f t="shared" si="48"/>
        <v>1200</v>
      </c>
    </row>
    <row r="390" spans="1:4" hidden="1">
      <c r="A390" s="840" t="s">
        <v>3914</v>
      </c>
      <c r="B390" s="679" t="s">
        <v>4752</v>
      </c>
      <c r="C390" s="684" t="s">
        <v>695</v>
      </c>
      <c r="D390" s="680">
        <f t="shared" si="48"/>
        <v>1200</v>
      </c>
    </row>
    <row r="391" spans="1:4" ht="27.6" hidden="1">
      <c r="A391" s="836" t="s">
        <v>3914</v>
      </c>
      <c r="B391" s="681" t="s">
        <v>4753</v>
      </c>
      <c r="C391" s="685" t="s">
        <v>1560</v>
      </c>
      <c r="D391" s="682">
        <f>'C. OBJETO DEL GASTO'!AI115</f>
        <v>1200</v>
      </c>
    </row>
    <row r="392" spans="1:4" ht="27.6" hidden="1">
      <c r="A392" s="840" t="s">
        <v>4963</v>
      </c>
      <c r="B392" s="679" t="s">
        <v>4092</v>
      </c>
      <c r="C392" s="684" t="s">
        <v>1659</v>
      </c>
      <c r="D392" s="680">
        <f t="shared" ref="D392:D397" si="49">D393</f>
        <v>10000</v>
      </c>
    </row>
    <row r="393" spans="1:4" hidden="1">
      <c r="A393" s="840" t="s">
        <v>4963</v>
      </c>
      <c r="B393" s="679" t="s">
        <v>4093</v>
      </c>
      <c r="C393" s="684" t="s">
        <v>2613</v>
      </c>
      <c r="D393" s="680">
        <f t="shared" si="49"/>
        <v>10000</v>
      </c>
    </row>
    <row r="394" spans="1:4" hidden="1">
      <c r="A394" s="840" t="s">
        <v>4963</v>
      </c>
      <c r="B394" s="679" t="s">
        <v>4094</v>
      </c>
      <c r="C394" s="684" t="s">
        <v>1513</v>
      </c>
      <c r="D394" s="680">
        <f t="shared" si="49"/>
        <v>10000</v>
      </c>
    </row>
    <row r="395" spans="1:4" hidden="1">
      <c r="A395" s="840" t="s">
        <v>4963</v>
      </c>
      <c r="B395" s="679" t="s">
        <v>4754</v>
      </c>
      <c r="C395" s="684" t="s">
        <v>2929</v>
      </c>
      <c r="D395" s="680">
        <f t="shared" si="49"/>
        <v>10000</v>
      </c>
    </row>
    <row r="396" spans="1:4" ht="27.6" hidden="1">
      <c r="A396" s="840" t="s">
        <v>4963</v>
      </c>
      <c r="B396" s="679" t="s">
        <v>4755</v>
      </c>
      <c r="C396" s="684" t="s">
        <v>2640</v>
      </c>
      <c r="D396" s="680">
        <f t="shared" si="49"/>
        <v>10000</v>
      </c>
    </row>
    <row r="397" spans="1:4" hidden="1">
      <c r="A397" s="840" t="s">
        <v>4963</v>
      </c>
      <c r="B397" s="679" t="s">
        <v>4756</v>
      </c>
      <c r="C397" s="684" t="s">
        <v>695</v>
      </c>
      <c r="D397" s="680">
        <f t="shared" si="49"/>
        <v>10000</v>
      </c>
    </row>
    <row r="398" spans="1:4" ht="27.6" hidden="1">
      <c r="A398" s="836" t="s">
        <v>4963</v>
      </c>
      <c r="B398" s="681" t="s">
        <v>4757</v>
      </c>
      <c r="C398" s="685" t="s">
        <v>1659</v>
      </c>
      <c r="D398" s="682">
        <f>'C. OBJETO DEL GASTO'!AI406</f>
        <v>10000</v>
      </c>
    </row>
    <row r="399" spans="1:4" hidden="1">
      <c r="A399" s="838"/>
      <c r="B399" s="700" t="s">
        <v>1751</v>
      </c>
      <c r="C399" s="701" t="s">
        <v>772</v>
      </c>
      <c r="D399" s="702">
        <f>D400</f>
        <v>465274.25023999996</v>
      </c>
    </row>
    <row r="400" spans="1:4" hidden="1">
      <c r="B400" s="843" t="s">
        <v>1752</v>
      </c>
      <c r="C400" s="694" t="s">
        <v>1753</v>
      </c>
      <c r="D400" s="842">
        <f>D401</f>
        <v>465274.25023999996</v>
      </c>
    </row>
    <row r="401" spans="1:4" hidden="1">
      <c r="B401" s="679" t="s">
        <v>1754</v>
      </c>
      <c r="C401" s="684" t="s">
        <v>1499</v>
      </c>
      <c r="D401" s="680">
        <f>D402</f>
        <v>465274.25023999996</v>
      </c>
    </row>
    <row r="402" spans="1:4" hidden="1">
      <c r="A402" s="839"/>
      <c r="B402" s="703" t="s">
        <v>1755</v>
      </c>
      <c r="C402" s="697" t="s">
        <v>807</v>
      </c>
      <c r="D402" s="692">
        <f>D403+D410+D417+D424+D431+D438+D445+D452</f>
        <v>465274.25023999996</v>
      </c>
    </row>
    <row r="403" spans="1:4" hidden="1">
      <c r="A403" s="840" t="s">
        <v>4954</v>
      </c>
      <c r="B403" s="679" t="s">
        <v>1757</v>
      </c>
      <c r="C403" s="684" t="s">
        <v>1505</v>
      </c>
      <c r="D403" s="680">
        <f t="shared" ref="D403:D408" si="50">D404</f>
        <v>120000</v>
      </c>
    </row>
    <row r="404" spans="1:4" hidden="1">
      <c r="A404" s="840" t="s">
        <v>4954</v>
      </c>
      <c r="B404" s="679" t="s">
        <v>1758</v>
      </c>
      <c r="C404" s="684" t="s">
        <v>1501</v>
      </c>
      <c r="D404" s="680">
        <f t="shared" si="50"/>
        <v>120000</v>
      </c>
    </row>
    <row r="405" spans="1:4" hidden="1">
      <c r="A405" s="840" t="s">
        <v>4954</v>
      </c>
      <c r="B405" s="679" t="s">
        <v>1759</v>
      </c>
      <c r="C405" s="684" t="s">
        <v>1502</v>
      </c>
      <c r="D405" s="680">
        <f t="shared" si="50"/>
        <v>120000</v>
      </c>
    </row>
    <row r="406" spans="1:4" hidden="1">
      <c r="A406" s="840" t="s">
        <v>4954</v>
      </c>
      <c r="B406" s="679" t="s">
        <v>4372</v>
      </c>
      <c r="C406" s="684" t="s">
        <v>2929</v>
      </c>
      <c r="D406" s="680">
        <f t="shared" si="50"/>
        <v>120000</v>
      </c>
    </row>
    <row r="407" spans="1:4" hidden="1">
      <c r="A407" s="840" t="s">
        <v>4954</v>
      </c>
      <c r="B407" s="679" t="s">
        <v>4373</v>
      </c>
      <c r="C407" s="684" t="s">
        <v>1756</v>
      </c>
      <c r="D407" s="680">
        <f t="shared" si="50"/>
        <v>120000</v>
      </c>
    </row>
    <row r="408" spans="1:4" hidden="1">
      <c r="A408" s="840" t="s">
        <v>4954</v>
      </c>
      <c r="B408" s="679" t="s">
        <v>4374</v>
      </c>
      <c r="C408" s="684" t="s">
        <v>807</v>
      </c>
      <c r="D408" s="680">
        <f t="shared" si="50"/>
        <v>120000</v>
      </c>
    </row>
    <row r="409" spans="1:4" hidden="1">
      <c r="A409" s="836" t="s">
        <v>4954</v>
      </c>
      <c r="B409" s="681" t="s">
        <v>4375</v>
      </c>
      <c r="C409" s="685" t="s">
        <v>1505</v>
      </c>
      <c r="D409" s="682">
        <f>'C. OBJETO DEL GASTO'!AC17</f>
        <v>120000</v>
      </c>
    </row>
    <row r="410" spans="1:4" hidden="1">
      <c r="A410" s="840" t="s">
        <v>4955</v>
      </c>
      <c r="B410" s="679" t="s">
        <v>1764</v>
      </c>
      <c r="C410" s="684" t="s">
        <v>1506</v>
      </c>
      <c r="D410" s="680">
        <f t="shared" ref="D410:D415" si="51">D411</f>
        <v>2500</v>
      </c>
    </row>
    <row r="411" spans="1:4" hidden="1">
      <c r="A411" s="840" t="s">
        <v>4955</v>
      </c>
      <c r="B411" s="679" t="s">
        <v>1765</v>
      </c>
      <c r="C411" s="684" t="s">
        <v>1501</v>
      </c>
      <c r="D411" s="680">
        <f t="shared" si="51"/>
        <v>2500</v>
      </c>
    </row>
    <row r="412" spans="1:4" hidden="1">
      <c r="A412" s="840" t="s">
        <v>4955</v>
      </c>
      <c r="B412" s="679" t="s">
        <v>1766</v>
      </c>
      <c r="C412" s="684" t="s">
        <v>1502</v>
      </c>
      <c r="D412" s="680">
        <f t="shared" si="51"/>
        <v>2500</v>
      </c>
    </row>
    <row r="413" spans="1:4" hidden="1">
      <c r="A413" s="840" t="s">
        <v>4955</v>
      </c>
      <c r="B413" s="679" t="s">
        <v>4376</v>
      </c>
      <c r="C413" s="684" t="s">
        <v>2929</v>
      </c>
      <c r="D413" s="680">
        <f t="shared" si="51"/>
        <v>2500</v>
      </c>
    </row>
    <row r="414" spans="1:4" hidden="1">
      <c r="A414" s="840" t="s">
        <v>4955</v>
      </c>
      <c r="B414" s="679" t="s">
        <v>4377</v>
      </c>
      <c r="C414" s="684" t="s">
        <v>1769</v>
      </c>
      <c r="D414" s="680">
        <f t="shared" si="51"/>
        <v>2500</v>
      </c>
    </row>
    <row r="415" spans="1:4" hidden="1">
      <c r="A415" s="840" t="s">
        <v>4955</v>
      </c>
      <c r="B415" s="679" t="s">
        <v>4378</v>
      </c>
      <c r="C415" s="684" t="s">
        <v>807</v>
      </c>
      <c r="D415" s="680">
        <f t="shared" si="51"/>
        <v>2500</v>
      </c>
    </row>
    <row r="416" spans="1:4" hidden="1">
      <c r="A416" s="836" t="s">
        <v>4955</v>
      </c>
      <c r="B416" s="681" t="s">
        <v>4379</v>
      </c>
      <c r="C416" s="685" t="s">
        <v>1507</v>
      </c>
      <c r="D416" s="682">
        <f>'C. OBJETO DEL GASTO'!AC34</f>
        <v>2500</v>
      </c>
    </row>
    <row r="417" spans="1:4" hidden="1">
      <c r="A417" s="840" t="s">
        <v>4955</v>
      </c>
      <c r="B417" s="679" t="s">
        <v>1772</v>
      </c>
      <c r="C417" s="684" t="s">
        <v>1508</v>
      </c>
      <c r="D417" s="680">
        <f t="shared" ref="D417:D422" si="52">D418</f>
        <v>10000</v>
      </c>
    </row>
    <row r="418" spans="1:4" hidden="1">
      <c r="A418" s="840" t="s">
        <v>4955</v>
      </c>
      <c r="B418" s="679" t="s">
        <v>1773</v>
      </c>
      <c r="C418" s="684" t="s">
        <v>1501</v>
      </c>
      <c r="D418" s="680">
        <f t="shared" si="52"/>
        <v>10000</v>
      </c>
    </row>
    <row r="419" spans="1:4" hidden="1">
      <c r="A419" s="840" t="s">
        <v>4955</v>
      </c>
      <c r="B419" s="679" t="s">
        <v>1774</v>
      </c>
      <c r="C419" s="684" t="s">
        <v>1502</v>
      </c>
      <c r="D419" s="680">
        <f t="shared" si="52"/>
        <v>10000</v>
      </c>
    </row>
    <row r="420" spans="1:4" hidden="1">
      <c r="A420" s="840" t="s">
        <v>4955</v>
      </c>
      <c r="B420" s="679" t="s">
        <v>4380</v>
      </c>
      <c r="C420" s="684" t="s">
        <v>2929</v>
      </c>
      <c r="D420" s="680">
        <f t="shared" si="52"/>
        <v>10000</v>
      </c>
    </row>
    <row r="421" spans="1:4" hidden="1">
      <c r="A421" s="840" t="s">
        <v>4955</v>
      </c>
      <c r="B421" s="679" t="s">
        <v>4381</v>
      </c>
      <c r="C421" s="684" t="s">
        <v>1769</v>
      </c>
      <c r="D421" s="680">
        <f t="shared" si="52"/>
        <v>10000</v>
      </c>
    </row>
    <row r="422" spans="1:4" hidden="1">
      <c r="A422" s="840" t="s">
        <v>4955</v>
      </c>
      <c r="B422" s="679" t="s">
        <v>4382</v>
      </c>
      <c r="C422" s="684" t="s">
        <v>807</v>
      </c>
      <c r="D422" s="680">
        <f t="shared" si="52"/>
        <v>10000</v>
      </c>
    </row>
    <row r="423" spans="1:4" hidden="1">
      <c r="A423" s="836" t="s">
        <v>4955</v>
      </c>
      <c r="B423" s="681" t="s">
        <v>4383</v>
      </c>
      <c r="C423" s="685" t="s">
        <v>1509</v>
      </c>
      <c r="D423" s="682">
        <f>'C. OBJETO DEL GASTO'!AC35</f>
        <v>10000</v>
      </c>
    </row>
    <row r="424" spans="1:4" hidden="1">
      <c r="A424" s="840" t="s">
        <v>4956</v>
      </c>
      <c r="B424" s="679" t="s">
        <v>1779</v>
      </c>
      <c r="C424" s="684" t="s">
        <v>1510</v>
      </c>
      <c r="D424" s="680">
        <f t="shared" ref="D424:D429" si="53">D425</f>
        <v>25006.560000000001</v>
      </c>
    </row>
    <row r="425" spans="1:4" hidden="1">
      <c r="A425" s="840" t="s">
        <v>4956</v>
      </c>
      <c r="B425" s="679" t="s">
        <v>1780</v>
      </c>
      <c r="C425" s="684" t="s">
        <v>1501</v>
      </c>
      <c r="D425" s="680">
        <f t="shared" si="53"/>
        <v>25006.560000000001</v>
      </c>
    </row>
    <row r="426" spans="1:4" hidden="1">
      <c r="A426" s="840" t="s">
        <v>4956</v>
      </c>
      <c r="B426" s="679" t="s">
        <v>1781</v>
      </c>
      <c r="C426" s="684" t="s">
        <v>1502</v>
      </c>
      <c r="D426" s="680">
        <f t="shared" si="53"/>
        <v>25006.560000000001</v>
      </c>
    </row>
    <row r="427" spans="1:4" hidden="1">
      <c r="A427" s="840" t="s">
        <v>4956</v>
      </c>
      <c r="B427" s="679" t="s">
        <v>4384</v>
      </c>
      <c r="C427" s="684" t="s">
        <v>2929</v>
      </c>
      <c r="D427" s="680">
        <f t="shared" si="53"/>
        <v>25006.560000000001</v>
      </c>
    </row>
    <row r="428" spans="1:4" hidden="1">
      <c r="A428" s="840" t="s">
        <v>4956</v>
      </c>
      <c r="B428" s="679" t="s">
        <v>4385</v>
      </c>
      <c r="C428" s="684" t="s">
        <v>1784</v>
      </c>
      <c r="D428" s="680">
        <f t="shared" si="53"/>
        <v>25006.560000000001</v>
      </c>
    </row>
    <row r="429" spans="1:4" hidden="1">
      <c r="A429" s="840" t="s">
        <v>4956</v>
      </c>
      <c r="B429" s="679" t="s">
        <v>4386</v>
      </c>
      <c r="C429" s="684" t="s">
        <v>807</v>
      </c>
      <c r="D429" s="680">
        <f t="shared" si="53"/>
        <v>25006.560000000001</v>
      </c>
    </row>
    <row r="430" spans="1:4" hidden="1">
      <c r="A430" s="836" t="s">
        <v>4956</v>
      </c>
      <c r="B430" s="681" t="s">
        <v>4387</v>
      </c>
      <c r="C430" s="685" t="s">
        <v>1511</v>
      </c>
      <c r="D430" s="682">
        <f>'C. OBJETO DEL GASTO'!AC41</f>
        <v>25006.560000000001</v>
      </c>
    </row>
    <row r="431" spans="1:4" ht="27.6" hidden="1">
      <c r="A431" s="840" t="s">
        <v>4958</v>
      </c>
      <c r="B431" s="679" t="s">
        <v>3816</v>
      </c>
      <c r="C431" s="684" t="s">
        <v>3032</v>
      </c>
      <c r="D431" s="680">
        <f t="shared" ref="D431:D436" si="54">D432</f>
        <v>4567.6902399999999</v>
      </c>
    </row>
    <row r="432" spans="1:4" hidden="1">
      <c r="A432" s="840" t="s">
        <v>4958</v>
      </c>
      <c r="B432" s="679" t="s">
        <v>3817</v>
      </c>
      <c r="C432" s="684" t="s">
        <v>1501</v>
      </c>
      <c r="D432" s="680">
        <f t="shared" si="54"/>
        <v>4567.6902399999999</v>
      </c>
    </row>
    <row r="433" spans="1:4" hidden="1">
      <c r="A433" s="840" t="s">
        <v>4958</v>
      </c>
      <c r="B433" s="679" t="s">
        <v>3818</v>
      </c>
      <c r="C433" s="684" t="s">
        <v>1502</v>
      </c>
      <c r="D433" s="680">
        <f t="shared" si="54"/>
        <v>4567.6902399999999</v>
      </c>
    </row>
    <row r="434" spans="1:4" hidden="1">
      <c r="A434" s="840" t="s">
        <v>4958</v>
      </c>
      <c r="B434" s="679" t="s">
        <v>3819</v>
      </c>
      <c r="C434" s="684" t="s">
        <v>2929</v>
      </c>
      <c r="D434" s="680">
        <f t="shared" si="54"/>
        <v>4567.6902399999999</v>
      </c>
    </row>
    <row r="435" spans="1:4" hidden="1">
      <c r="A435" s="840" t="s">
        <v>4958</v>
      </c>
      <c r="B435" s="689" t="s">
        <v>3820</v>
      </c>
      <c r="C435" s="684" t="s">
        <v>1784</v>
      </c>
      <c r="D435" s="680">
        <f t="shared" si="54"/>
        <v>4567.6902399999999</v>
      </c>
    </row>
    <row r="436" spans="1:4" hidden="1">
      <c r="A436" s="840" t="s">
        <v>4958</v>
      </c>
      <c r="B436" s="679" t="s">
        <v>3821</v>
      </c>
      <c r="C436" s="684" t="s">
        <v>807</v>
      </c>
      <c r="D436" s="680">
        <f t="shared" si="54"/>
        <v>4567.6902399999999</v>
      </c>
    </row>
    <row r="437" spans="1:4" hidden="1">
      <c r="A437" s="836" t="s">
        <v>4958</v>
      </c>
      <c r="B437" s="681" t="s">
        <v>3822</v>
      </c>
      <c r="C437" s="685" t="s">
        <v>90</v>
      </c>
      <c r="D437" s="682">
        <f>'C. OBJETO DEL GASTO'!AC100</f>
        <v>4567.6902399999999</v>
      </c>
    </row>
    <row r="438" spans="1:4" hidden="1">
      <c r="A438" s="840" t="s">
        <v>3913</v>
      </c>
      <c r="B438" s="679" t="s">
        <v>3823</v>
      </c>
      <c r="C438" s="684" t="s">
        <v>1608</v>
      </c>
      <c r="D438" s="680">
        <f t="shared" ref="D438:D443" si="55">D439</f>
        <v>2000</v>
      </c>
    </row>
    <row r="439" spans="1:4" hidden="1">
      <c r="A439" s="840" t="s">
        <v>3913</v>
      </c>
      <c r="B439" s="679" t="s">
        <v>3824</v>
      </c>
      <c r="C439" s="684" t="s">
        <v>1501</v>
      </c>
      <c r="D439" s="680">
        <f t="shared" si="55"/>
        <v>2000</v>
      </c>
    </row>
    <row r="440" spans="1:4" hidden="1">
      <c r="A440" s="840" t="s">
        <v>3913</v>
      </c>
      <c r="B440" s="679" t="s">
        <v>3825</v>
      </c>
      <c r="C440" s="684" t="s">
        <v>1513</v>
      </c>
      <c r="D440" s="680">
        <f t="shared" si="55"/>
        <v>2000</v>
      </c>
    </row>
    <row r="441" spans="1:4" hidden="1">
      <c r="A441" s="840" t="s">
        <v>3913</v>
      </c>
      <c r="B441" s="679" t="s">
        <v>4388</v>
      </c>
      <c r="C441" s="684" t="s">
        <v>2929</v>
      </c>
      <c r="D441" s="680">
        <f t="shared" si="55"/>
        <v>2000</v>
      </c>
    </row>
    <row r="442" spans="1:4" hidden="1">
      <c r="A442" s="840" t="s">
        <v>3913</v>
      </c>
      <c r="B442" s="679" t="s">
        <v>4389</v>
      </c>
      <c r="C442" s="684" t="s">
        <v>1769</v>
      </c>
      <c r="D442" s="680">
        <f t="shared" si="55"/>
        <v>2000</v>
      </c>
    </row>
    <row r="443" spans="1:4" hidden="1">
      <c r="A443" s="840" t="s">
        <v>3913</v>
      </c>
      <c r="B443" s="679" t="s">
        <v>4390</v>
      </c>
      <c r="C443" s="684" t="s">
        <v>807</v>
      </c>
      <c r="D443" s="680">
        <f t="shared" si="55"/>
        <v>2000</v>
      </c>
    </row>
    <row r="444" spans="1:4" hidden="1">
      <c r="A444" s="836" t="s">
        <v>3913</v>
      </c>
      <c r="B444" s="681" t="s">
        <v>4391</v>
      </c>
      <c r="C444" s="685" t="s">
        <v>1608</v>
      </c>
      <c r="D444" s="682">
        <f>'C. OBJETO DEL GASTO'!AC105</f>
        <v>2000</v>
      </c>
    </row>
    <row r="445" spans="1:4" ht="27.6" hidden="1">
      <c r="A445" s="840" t="s">
        <v>3914</v>
      </c>
      <c r="B445" s="687" t="s">
        <v>3827</v>
      </c>
      <c r="C445" s="687" t="s">
        <v>1560</v>
      </c>
      <c r="D445" s="680">
        <f t="shared" ref="D445:D450" si="56">D446</f>
        <v>1200</v>
      </c>
    </row>
    <row r="446" spans="1:4" hidden="1">
      <c r="A446" s="840" t="s">
        <v>3914</v>
      </c>
      <c r="B446" s="687" t="s">
        <v>3828</v>
      </c>
      <c r="C446" s="687" t="s">
        <v>1501</v>
      </c>
      <c r="D446" s="680">
        <f t="shared" si="56"/>
        <v>1200</v>
      </c>
    </row>
    <row r="447" spans="1:4" hidden="1">
      <c r="A447" s="840" t="s">
        <v>3914</v>
      </c>
      <c r="B447" s="687" t="s">
        <v>3829</v>
      </c>
      <c r="C447" s="687" t="s">
        <v>1513</v>
      </c>
      <c r="D447" s="680">
        <f t="shared" si="56"/>
        <v>1200</v>
      </c>
    </row>
    <row r="448" spans="1:4" hidden="1">
      <c r="A448" s="840" t="s">
        <v>3914</v>
      </c>
      <c r="B448" s="687" t="s">
        <v>4392</v>
      </c>
      <c r="C448" s="687" t="s">
        <v>2929</v>
      </c>
      <c r="D448" s="680">
        <f t="shared" si="56"/>
        <v>1200</v>
      </c>
    </row>
    <row r="449" spans="1:4" hidden="1">
      <c r="A449" s="840" t="s">
        <v>3914</v>
      </c>
      <c r="B449" s="687" t="s">
        <v>4393</v>
      </c>
      <c r="C449" s="684" t="s">
        <v>1769</v>
      </c>
      <c r="D449" s="680">
        <f t="shared" si="56"/>
        <v>1200</v>
      </c>
    </row>
    <row r="450" spans="1:4" hidden="1">
      <c r="A450" s="840" t="s">
        <v>3914</v>
      </c>
      <c r="B450" s="687" t="s">
        <v>4394</v>
      </c>
      <c r="C450" s="687" t="s">
        <v>807</v>
      </c>
      <c r="D450" s="680">
        <f t="shared" si="56"/>
        <v>1200</v>
      </c>
    </row>
    <row r="451" spans="1:4" ht="27.6" hidden="1">
      <c r="A451" s="836" t="s">
        <v>3914</v>
      </c>
      <c r="B451" s="688" t="s">
        <v>4395</v>
      </c>
      <c r="C451" s="688" t="s">
        <v>1560</v>
      </c>
      <c r="D451" s="682">
        <f>'C. OBJETO DEL GASTO'!AC115</f>
        <v>1200</v>
      </c>
    </row>
    <row r="452" spans="1:4" ht="27.6" hidden="1">
      <c r="A452" s="840" t="s">
        <v>4970</v>
      </c>
      <c r="B452" s="687" t="s">
        <v>3837</v>
      </c>
      <c r="C452" s="687" t="s">
        <v>1877</v>
      </c>
      <c r="D452" s="680">
        <f t="shared" ref="D452:D457" si="57">D453</f>
        <v>300000</v>
      </c>
    </row>
    <row r="453" spans="1:4" hidden="1">
      <c r="A453" s="840" t="s">
        <v>4970</v>
      </c>
      <c r="B453" s="687" t="s">
        <v>3838</v>
      </c>
      <c r="C453" s="687" t="s">
        <v>1501</v>
      </c>
      <c r="D453" s="680">
        <f t="shared" si="57"/>
        <v>300000</v>
      </c>
    </row>
    <row r="454" spans="1:4" hidden="1">
      <c r="A454" s="840" t="s">
        <v>4970</v>
      </c>
      <c r="B454" s="687" t="s">
        <v>3839</v>
      </c>
      <c r="C454" s="687" t="s">
        <v>1878</v>
      </c>
      <c r="D454" s="680">
        <f t="shared" si="57"/>
        <v>300000</v>
      </c>
    </row>
    <row r="455" spans="1:4" hidden="1">
      <c r="A455" s="840" t="s">
        <v>4970</v>
      </c>
      <c r="B455" s="687" t="s">
        <v>4396</v>
      </c>
      <c r="C455" s="687" t="s">
        <v>2929</v>
      </c>
      <c r="D455" s="680">
        <f t="shared" si="57"/>
        <v>300000</v>
      </c>
    </row>
    <row r="456" spans="1:4" hidden="1">
      <c r="A456" s="840" t="s">
        <v>4970</v>
      </c>
      <c r="B456" s="687" t="s">
        <v>4397</v>
      </c>
      <c r="C456" s="684" t="s">
        <v>1784</v>
      </c>
      <c r="D456" s="680">
        <f t="shared" si="57"/>
        <v>300000</v>
      </c>
    </row>
    <row r="457" spans="1:4" hidden="1">
      <c r="A457" s="840" t="s">
        <v>4970</v>
      </c>
      <c r="B457" s="687" t="s">
        <v>4398</v>
      </c>
      <c r="C457" s="687" t="s">
        <v>807</v>
      </c>
      <c r="D457" s="680">
        <f t="shared" si="57"/>
        <v>300000</v>
      </c>
    </row>
    <row r="458" spans="1:4" ht="27.6" hidden="1">
      <c r="A458" s="836" t="s">
        <v>4970</v>
      </c>
      <c r="B458" s="688" t="s">
        <v>4399</v>
      </c>
      <c r="C458" s="688" t="s">
        <v>1877</v>
      </c>
      <c r="D458" s="682">
        <f>'C. OBJETO DEL GASTO'!AC503</f>
        <v>300000</v>
      </c>
    </row>
    <row r="459" spans="1:4" hidden="1">
      <c r="A459" s="838"/>
      <c r="B459" s="700" t="s">
        <v>1787</v>
      </c>
      <c r="C459" s="701" t="s">
        <v>1788</v>
      </c>
      <c r="D459" s="702">
        <f>D460</f>
        <v>273445.50023999996</v>
      </c>
    </row>
    <row r="460" spans="1:4" hidden="1">
      <c r="B460" s="843" t="s">
        <v>1789</v>
      </c>
      <c r="C460" s="694" t="s">
        <v>1790</v>
      </c>
      <c r="D460" s="842">
        <f>D461</f>
        <v>273445.50023999996</v>
      </c>
    </row>
    <row r="461" spans="1:4" hidden="1">
      <c r="B461" s="679" t="s">
        <v>1791</v>
      </c>
      <c r="C461" s="684" t="s">
        <v>1499</v>
      </c>
      <c r="D461" s="680">
        <f>D462</f>
        <v>273445.50023999996</v>
      </c>
    </row>
    <row r="462" spans="1:4" hidden="1">
      <c r="A462" s="839"/>
      <c r="B462" s="703" t="s">
        <v>1792</v>
      </c>
      <c r="C462" s="697" t="s">
        <v>807</v>
      </c>
      <c r="D462" s="692">
        <f>D463+D470+D477+D484+D491+D498+D505+D512</f>
        <v>273445.50023999996</v>
      </c>
    </row>
    <row r="463" spans="1:4" hidden="1">
      <c r="A463" s="840" t="s">
        <v>4954</v>
      </c>
      <c r="B463" s="679" t="s">
        <v>1794</v>
      </c>
      <c r="C463" s="684" t="s">
        <v>1505</v>
      </c>
      <c r="D463" s="680">
        <f t="shared" ref="D463:D468" si="58">D464</f>
        <v>180000</v>
      </c>
    </row>
    <row r="464" spans="1:4" hidden="1">
      <c r="A464" s="840" t="s">
        <v>4954</v>
      </c>
      <c r="B464" s="679" t="s">
        <v>1795</v>
      </c>
      <c r="C464" s="684" t="s">
        <v>1501</v>
      </c>
      <c r="D464" s="680">
        <f t="shared" si="58"/>
        <v>180000</v>
      </c>
    </row>
    <row r="465" spans="1:4" hidden="1">
      <c r="A465" s="840" t="s">
        <v>4954</v>
      </c>
      <c r="B465" s="679" t="s">
        <v>1796</v>
      </c>
      <c r="C465" s="684" t="s">
        <v>1502</v>
      </c>
      <c r="D465" s="680">
        <f t="shared" si="58"/>
        <v>180000</v>
      </c>
    </row>
    <row r="466" spans="1:4" hidden="1">
      <c r="A466" s="840" t="s">
        <v>4954</v>
      </c>
      <c r="B466" s="679" t="s">
        <v>4400</v>
      </c>
      <c r="C466" s="684" t="s">
        <v>2929</v>
      </c>
      <c r="D466" s="680">
        <f t="shared" si="58"/>
        <v>180000</v>
      </c>
    </row>
    <row r="467" spans="1:4" ht="27.6" hidden="1">
      <c r="A467" s="840" t="s">
        <v>4954</v>
      </c>
      <c r="B467" s="679" t="s">
        <v>4401</v>
      </c>
      <c r="C467" s="684" t="s">
        <v>1793</v>
      </c>
      <c r="D467" s="680">
        <f t="shared" si="58"/>
        <v>180000</v>
      </c>
    </row>
    <row r="468" spans="1:4" hidden="1">
      <c r="A468" s="840" t="s">
        <v>4954</v>
      </c>
      <c r="B468" s="679" t="s">
        <v>4402</v>
      </c>
      <c r="C468" s="684" t="s">
        <v>807</v>
      </c>
      <c r="D468" s="680">
        <f t="shared" si="58"/>
        <v>180000</v>
      </c>
    </row>
    <row r="469" spans="1:4" hidden="1">
      <c r="A469" s="836" t="s">
        <v>4954</v>
      </c>
      <c r="B469" s="681" t="s">
        <v>4403</v>
      </c>
      <c r="C469" s="685" t="s">
        <v>1505</v>
      </c>
      <c r="D469" s="682">
        <f>'C. OBJETO DEL GASTO'!W17</f>
        <v>180000</v>
      </c>
    </row>
    <row r="470" spans="1:4" hidden="1">
      <c r="A470" s="840" t="s">
        <v>4955</v>
      </c>
      <c r="B470" s="679" t="s">
        <v>1801</v>
      </c>
      <c r="C470" s="684" t="s">
        <v>1506</v>
      </c>
      <c r="D470" s="680">
        <f t="shared" ref="D470:D475" si="59">D471</f>
        <v>3750</v>
      </c>
    </row>
    <row r="471" spans="1:4" hidden="1">
      <c r="A471" s="840" t="s">
        <v>4955</v>
      </c>
      <c r="B471" s="679" t="s">
        <v>1802</v>
      </c>
      <c r="C471" s="684" t="s">
        <v>1501</v>
      </c>
      <c r="D471" s="680">
        <f t="shared" si="59"/>
        <v>3750</v>
      </c>
    </row>
    <row r="472" spans="1:4" hidden="1">
      <c r="A472" s="840" t="s">
        <v>4955</v>
      </c>
      <c r="B472" s="679" t="s">
        <v>1803</v>
      </c>
      <c r="C472" s="684" t="s">
        <v>1502</v>
      </c>
      <c r="D472" s="680">
        <f t="shared" si="59"/>
        <v>3750</v>
      </c>
    </row>
    <row r="473" spans="1:4" hidden="1">
      <c r="A473" s="840" t="s">
        <v>4955</v>
      </c>
      <c r="B473" s="679" t="s">
        <v>4404</v>
      </c>
      <c r="C473" s="684" t="s">
        <v>2929</v>
      </c>
      <c r="D473" s="680">
        <f t="shared" si="59"/>
        <v>3750</v>
      </c>
    </row>
    <row r="474" spans="1:4" ht="27.6" hidden="1">
      <c r="A474" s="840" t="s">
        <v>4955</v>
      </c>
      <c r="B474" s="679" t="s">
        <v>4405</v>
      </c>
      <c r="C474" s="684" t="s">
        <v>1806</v>
      </c>
      <c r="D474" s="680">
        <f t="shared" si="59"/>
        <v>3750</v>
      </c>
    </row>
    <row r="475" spans="1:4" hidden="1">
      <c r="A475" s="840" t="s">
        <v>4955</v>
      </c>
      <c r="B475" s="679" t="s">
        <v>4406</v>
      </c>
      <c r="C475" s="684" t="s">
        <v>807</v>
      </c>
      <c r="D475" s="680">
        <f t="shared" si="59"/>
        <v>3750</v>
      </c>
    </row>
    <row r="476" spans="1:4" hidden="1">
      <c r="A476" s="836" t="s">
        <v>4955</v>
      </c>
      <c r="B476" s="681" t="s">
        <v>4407</v>
      </c>
      <c r="C476" s="685" t="s">
        <v>1507</v>
      </c>
      <c r="D476" s="682">
        <f>'C. OBJETO DEL GASTO'!W34</f>
        <v>3750</v>
      </c>
    </row>
    <row r="477" spans="1:4" hidden="1">
      <c r="A477" s="840" t="s">
        <v>4955</v>
      </c>
      <c r="B477" s="679" t="s">
        <v>1809</v>
      </c>
      <c r="C477" s="684" t="s">
        <v>1508</v>
      </c>
      <c r="D477" s="680">
        <f t="shared" ref="D477:D482" si="60">D478</f>
        <v>15000</v>
      </c>
    </row>
    <row r="478" spans="1:4" hidden="1">
      <c r="A478" s="840" t="s">
        <v>4955</v>
      </c>
      <c r="B478" s="679" t="s">
        <v>1810</v>
      </c>
      <c r="C478" s="684" t="s">
        <v>1501</v>
      </c>
      <c r="D478" s="680">
        <f t="shared" si="60"/>
        <v>15000</v>
      </c>
    </row>
    <row r="479" spans="1:4" hidden="1">
      <c r="A479" s="840" t="s">
        <v>4955</v>
      </c>
      <c r="B479" s="679" t="s">
        <v>1811</v>
      </c>
      <c r="C479" s="684" t="s">
        <v>1502</v>
      </c>
      <c r="D479" s="680">
        <f t="shared" si="60"/>
        <v>15000</v>
      </c>
    </row>
    <row r="480" spans="1:4" hidden="1">
      <c r="A480" s="840" t="s">
        <v>4955</v>
      </c>
      <c r="B480" s="679" t="s">
        <v>4408</v>
      </c>
      <c r="C480" s="684" t="s">
        <v>2929</v>
      </c>
      <c r="D480" s="680">
        <f t="shared" si="60"/>
        <v>15000</v>
      </c>
    </row>
    <row r="481" spans="1:4" ht="27.6" hidden="1">
      <c r="A481" s="840" t="s">
        <v>4955</v>
      </c>
      <c r="B481" s="679" t="s">
        <v>4409</v>
      </c>
      <c r="C481" s="684" t="s">
        <v>1806</v>
      </c>
      <c r="D481" s="680">
        <f t="shared" si="60"/>
        <v>15000</v>
      </c>
    </row>
    <row r="482" spans="1:4" hidden="1">
      <c r="A482" s="840" t="s">
        <v>4955</v>
      </c>
      <c r="B482" s="679" t="s">
        <v>4410</v>
      </c>
      <c r="C482" s="684" t="s">
        <v>807</v>
      </c>
      <c r="D482" s="680">
        <f t="shared" si="60"/>
        <v>15000</v>
      </c>
    </row>
    <row r="483" spans="1:4" hidden="1">
      <c r="A483" s="836" t="s">
        <v>4955</v>
      </c>
      <c r="B483" s="681" t="s">
        <v>4411</v>
      </c>
      <c r="C483" s="685" t="s">
        <v>1509</v>
      </c>
      <c r="D483" s="682">
        <f>'C. OBJETO DEL GASTO'!W35</f>
        <v>15000</v>
      </c>
    </row>
    <row r="484" spans="1:4" hidden="1">
      <c r="A484" s="840" t="s">
        <v>4956</v>
      </c>
      <c r="B484" s="679" t="s">
        <v>1816</v>
      </c>
      <c r="C484" s="684" t="s">
        <v>1510</v>
      </c>
      <c r="D484" s="680">
        <f t="shared" ref="D484:D489" si="61">D485</f>
        <v>25006.560000000001</v>
      </c>
    </row>
    <row r="485" spans="1:4" hidden="1">
      <c r="A485" s="840" t="s">
        <v>4956</v>
      </c>
      <c r="B485" s="679" t="s">
        <v>1817</v>
      </c>
      <c r="C485" s="684" t="s">
        <v>1501</v>
      </c>
      <c r="D485" s="680">
        <f t="shared" si="61"/>
        <v>25006.560000000001</v>
      </c>
    </row>
    <row r="486" spans="1:4" hidden="1">
      <c r="A486" s="840" t="s">
        <v>4956</v>
      </c>
      <c r="B486" s="679" t="s">
        <v>1818</v>
      </c>
      <c r="C486" s="684" t="s">
        <v>1502</v>
      </c>
      <c r="D486" s="680">
        <f t="shared" si="61"/>
        <v>25006.560000000001</v>
      </c>
    </row>
    <row r="487" spans="1:4" hidden="1">
      <c r="A487" s="840" t="s">
        <v>4956</v>
      </c>
      <c r="B487" s="679" t="s">
        <v>4412</v>
      </c>
      <c r="C487" s="684" t="s">
        <v>2929</v>
      </c>
      <c r="D487" s="680">
        <f t="shared" si="61"/>
        <v>25006.560000000001</v>
      </c>
    </row>
    <row r="488" spans="1:4" ht="27.6" hidden="1">
      <c r="A488" s="840" t="s">
        <v>4956</v>
      </c>
      <c r="B488" s="679" t="s">
        <v>4413</v>
      </c>
      <c r="C488" s="684" t="s">
        <v>1821</v>
      </c>
      <c r="D488" s="680">
        <f t="shared" si="61"/>
        <v>25006.560000000001</v>
      </c>
    </row>
    <row r="489" spans="1:4" hidden="1">
      <c r="A489" s="840" t="s">
        <v>4956</v>
      </c>
      <c r="B489" s="679" t="s">
        <v>4414</v>
      </c>
      <c r="C489" s="684" t="s">
        <v>807</v>
      </c>
      <c r="D489" s="680">
        <f t="shared" si="61"/>
        <v>25006.560000000001</v>
      </c>
    </row>
    <row r="490" spans="1:4" hidden="1">
      <c r="A490" s="836" t="s">
        <v>4956</v>
      </c>
      <c r="B490" s="681" t="s">
        <v>4415</v>
      </c>
      <c r="C490" s="685" t="s">
        <v>1511</v>
      </c>
      <c r="D490" s="682">
        <f>'C. OBJETO DEL GASTO'!W41</f>
        <v>25006.560000000001</v>
      </c>
    </row>
    <row r="491" spans="1:4" ht="27.6" hidden="1">
      <c r="A491" s="840" t="s">
        <v>4958</v>
      </c>
      <c r="B491" s="679" t="s">
        <v>3707</v>
      </c>
      <c r="C491" s="684" t="s">
        <v>3032</v>
      </c>
      <c r="D491" s="680">
        <f t="shared" ref="D491:D496" si="62">D492</f>
        <v>6488.9402399999999</v>
      </c>
    </row>
    <row r="492" spans="1:4" hidden="1">
      <c r="A492" s="840" t="s">
        <v>4958</v>
      </c>
      <c r="B492" s="679" t="s">
        <v>3708</v>
      </c>
      <c r="C492" s="684" t="s">
        <v>1501</v>
      </c>
      <c r="D492" s="680">
        <f t="shared" si="62"/>
        <v>6488.9402399999999</v>
      </c>
    </row>
    <row r="493" spans="1:4" hidden="1">
      <c r="A493" s="840" t="s">
        <v>4958</v>
      </c>
      <c r="B493" s="679" t="s">
        <v>3709</v>
      </c>
      <c r="C493" s="684" t="s">
        <v>1502</v>
      </c>
      <c r="D493" s="680">
        <f t="shared" si="62"/>
        <v>6488.9402399999999</v>
      </c>
    </row>
    <row r="494" spans="1:4" hidden="1">
      <c r="A494" s="840" t="s">
        <v>4958</v>
      </c>
      <c r="B494" s="679" t="s">
        <v>3710</v>
      </c>
      <c r="C494" s="684" t="s">
        <v>2929</v>
      </c>
      <c r="D494" s="680">
        <f t="shared" si="62"/>
        <v>6488.9402399999999</v>
      </c>
    </row>
    <row r="495" spans="1:4" ht="27.6" hidden="1">
      <c r="A495" s="840" t="s">
        <v>4958</v>
      </c>
      <c r="B495" s="689" t="s">
        <v>3711</v>
      </c>
      <c r="C495" s="684" t="s">
        <v>1821</v>
      </c>
      <c r="D495" s="680">
        <f t="shared" si="62"/>
        <v>6488.9402399999999</v>
      </c>
    </row>
    <row r="496" spans="1:4" hidden="1">
      <c r="A496" s="840" t="s">
        <v>4958</v>
      </c>
      <c r="B496" s="679" t="s">
        <v>3712</v>
      </c>
      <c r="C496" s="684" t="s">
        <v>807</v>
      </c>
      <c r="D496" s="680">
        <f t="shared" si="62"/>
        <v>6488.9402399999999</v>
      </c>
    </row>
    <row r="497" spans="1:4" hidden="1">
      <c r="A497" s="836" t="s">
        <v>4958</v>
      </c>
      <c r="B497" s="681" t="s">
        <v>3713</v>
      </c>
      <c r="C497" s="685" t="s">
        <v>90</v>
      </c>
      <c r="D497" s="682">
        <f>'C. OBJETO DEL GASTO'!W100</f>
        <v>6488.9402399999999</v>
      </c>
    </row>
    <row r="498" spans="1:4" hidden="1">
      <c r="A498" s="840" t="s">
        <v>3913</v>
      </c>
      <c r="B498" s="679" t="s">
        <v>1824</v>
      </c>
      <c r="C498" s="684" t="s">
        <v>1608</v>
      </c>
      <c r="D498" s="680">
        <f t="shared" ref="D498:D503" si="63">D499</f>
        <v>2000</v>
      </c>
    </row>
    <row r="499" spans="1:4" hidden="1">
      <c r="A499" s="840" t="s">
        <v>3913</v>
      </c>
      <c r="B499" s="679" t="s">
        <v>1825</v>
      </c>
      <c r="C499" s="684" t="s">
        <v>1501</v>
      </c>
      <c r="D499" s="680">
        <f t="shared" si="63"/>
        <v>2000</v>
      </c>
    </row>
    <row r="500" spans="1:4" hidden="1">
      <c r="A500" s="840" t="s">
        <v>3913</v>
      </c>
      <c r="B500" s="679" t="s">
        <v>1826</v>
      </c>
      <c r="C500" s="684" t="s">
        <v>1513</v>
      </c>
      <c r="D500" s="680">
        <f t="shared" si="63"/>
        <v>2000</v>
      </c>
    </row>
    <row r="501" spans="1:4" hidden="1">
      <c r="A501" s="840" t="s">
        <v>3913</v>
      </c>
      <c r="B501" s="679" t="s">
        <v>4416</v>
      </c>
      <c r="C501" s="684" t="s">
        <v>2929</v>
      </c>
      <c r="D501" s="680">
        <f t="shared" si="63"/>
        <v>2000</v>
      </c>
    </row>
    <row r="502" spans="1:4" hidden="1">
      <c r="A502" s="840" t="s">
        <v>3913</v>
      </c>
      <c r="B502" s="679" t="s">
        <v>4417</v>
      </c>
      <c r="C502" s="684" t="s">
        <v>1829</v>
      </c>
      <c r="D502" s="680">
        <f t="shared" si="63"/>
        <v>2000</v>
      </c>
    </row>
    <row r="503" spans="1:4" hidden="1">
      <c r="A503" s="840" t="s">
        <v>3913</v>
      </c>
      <c r="B503" s="679" t="s">
        <v>4418</v>
      </c>
      <c r="C503" s="684" t="s">
        <v>807</v>
      </c>
      <c r="D503" s="680">
        <f t="shared" si="63"/>
        <v>2000</v>
      </c>
    </row>
    <row r="504" spans="1:4" hidden="1">
      <c r="A504" s="836" t="s">
        <v>3913</v>
      </c>
      <c r="B504" s="681" t="s">
        <v>4419</v>
      </c>
      <c r="C504" s="685" t="s">
        <v>1608</v>
      </c>
      <c r="D504" s="682">
        <f>'C. OBJETO DEL GASTO'!W105</f>
        <v>2000</v>
      </c>
    </row>
    <row r="505" spans="1:4" ht="27.6" hidden="1">
      <c r="A505" s="840" t="s">
        <v>3914</v>
      </c>
      <c r="B505" s="687" t="s">
        <v>3714</v>
      </c>
      <c r="C505" s="687" t="s">
        <v>1560</v>
      </c>
      <c r="D505" s="680">
        <f t="shared" ref="D505:D510" si="64">D506</f>
        <v>1200</v>
      </c>
    </row>
    <row r="506" spans="1:4" hidden="1">
      <c r="A506" s="840" t="s">
        <v>3914</v>
      </c>
      <c r="B506" s="687" t="s">
        <v>3715</v>
      </c>
      <c r="C506" s="687" t="s">
        <v>1501</v>
      </c>
      <c r="D506" s="680">
        <f t="shared" si="64"/>
        <v>1200</v>
      </c>
    </row>
    <row r="507" spans="1:4" hidden="1">
      <c r="A507" s="840" t="s">
        <v>3914</v>
      </c>
      <c r="B507" s="687" t="s">
        <v>3716</v>
      </c>
      <c r="C507" s="687" t="s">
        <v>1513</v>
      </c>
      <c r="D507" s="680">
        <f t="shared" si="64"/>
        <v>1200</v>
      </c>
    </row>
    <row r="508" spans="1:4" hidden="1">
      <c r="A508" s="840" t="s">
        <v>3914</v>
      </c>
      <c r="B508" s="687" t="s">
        <v>4420</v>
      </c>
      <c r="C508" s="687" t="s">
        <v>2929</v>
      </c>
      <c r="D508" s="680">
        <f t="shared" si="64"/>
        <v>1200</v>
      </c>
    </row>
    <row r="509" spans="1:4" hidden="1">
      <c r="A509" s="840" t="s">
        <v>3914</v>
      </c>
      <c r="B509" s="687" t="s">
        <v>4421</v>
      </c>
      <c r="C509" s="684" t="s">
        <v>1829</v>
      </c>
      <c r="D509" s="680">
        <f t="shared" si="64"/>
        <v>1200</v>
      </c>
    </row>
    <row r="510" spans="1:4" hidden="1">
      <c r="A510" s="840" t="s">
        <v>3914</v>
      </c>
      <c r="B510" s="687" t="s">
        <v>4422</v>
      </c>
      <c r="C510" s="687" t="s">
        <v>807</v>
      </c>
      <c r="D510" s="680">
        <f t="shared" si="64"/>
        <v>1200</v>
      </c>
    </row>
    <row r="511" spans="1:4" ht="27.6" hidden="1">
      <c r="A511" s="836" t="s">
        <v>3914</v>
      </c>
      <c r="B511" s="688" t="s">
        <v>4423</v>
      </c>
      <c r="C511" s="688" t="s">
        <v>1560</v>
      </c>
      <c r="D511" s="682">
        <f>'C. OBJETO DEL GASTO'!W115</f>
        <v>1200</v>
      </c>
    </row>
    <row r="512" spans="1:4" ht="27.6" hidden="1">
      <c r="A512" s="840" t="s">
        <v>4965</v>
      </c>
      <c r="B512" s="687" t="s">
        <v>3721</v>
      </c>
      <c r="C512" s="687" t="s">
        <v>2255</v>
      </c>
      <c r="D512" s="680">
        <f t="shared" ref="D512:D517" si="65">D513</f>
        <v>40000</v>
      </c>
    </row>
    <row r="513" spans="1:4" hidden="1">
      <c r="A513" s="840" t="s">
        <v>4965</v>
      </c>
      <c r="B513" s="687" t="s">
        <v>3722</v>
      </c>
      <c r="C513" s="687" t="s">
        <v>1501</v>
      </c>
      <c r="D513" s="680">
        <f t="shared" si="65"/>
        <v>40000</v>
      </c>
    </row>
    <row r="514" spans="1:4" hidden="1">
      <c r="A514" s="840" t="s">
        <v>4965</v>
      </c>
      <c r="B514" s="687" t="s">
        <v>3723</v>
      </c>
      <c r="C514" s="687" t="s">
        <v>1513</v>
      </c>
      <c r="D514" s="680">
        <f t="shared" si="65"/>
        <v>40000</v>
      </c>
    </row>
    <row r="515" spans="1:4" hidden="1">
      <c r="A515" s="840" t="s">
        <v>4965</v>
      </c>
      <c r="B515" s="687" t="s">
        <v>4424</v>
      </c>
      <c r="C515" s="687" t="s">
        <v>2929</v>
      </c>
      <c r="D515" s="680">
        <f t="shared" si="65"/>
        <v>40000</v>
      </c>
    </row>
    <row r="516" spans="1:4" hidden="1">
      <c r="A516" s="840" t="s">
        <v>4965</v>
      </c>
      <c r="B516" s="687" t="s">
        <v>4425</v>
      </c>
      <c r="C516" s="684" t="s">
        <v>1829</v>
      </c>
      <c r="D516" s="680">
        <f t="shared" si="65"/>
        <v>40000</v>
      </c>
    </row>
    <row r="517" spans="1:4" hidden="1">
      <c r="A517" s="840" t="s">
        <v>4965</v>
      </c>
      <c r="B517" s="687" t="s">
        <v>4426</v>
      </c>
      <c r="C517" s="687" t="s">
        <v>807</v>
      </c>
      <c r="D517" s="680">
        <f t="shared" si="65"/>
        <v>40000</v>
      </c>
    </row>
    <row r="518" spans="1:4" ht="27.6" hidden="1">
      <c r="A518" s="836" t="s">
        <v>4965</v>
      </c>
      <c r="B518" s="688" t="s">
        <v>4427</v>
      </c>
      <c r="C518" s="688" t="s">
        <v>2255</v>
      </c>
      <c r="D518" s="682">
        <f>'C. OBJETO DEL GASTO'!W353</f>
        <v>40000</v>
      </c>
    </row>
    <row r="519" spans="1:4" hidden="1">
      <c r="A519" s="838"/>
      <c r="B519" s="700" t="s">
        <v>1834</v>
      </c>
      <c r="C519" s="701" t="s">
        <v>1835</v>
      </c>
      <c r="D519" s="702">
        <f>D520</f>
        <v>323929.91551999998</v>
      </c>
    </row>
    <row r="520" spans="1:4" hidden="1">
      <c r="B520" s="843" t="s">
        <v>1836</v>
      </c>
      <c r="C520" s="694" t="s">
        <v>1837</v>
      </c>
      <c r="D520" s="842">
        <f>D521</f>
        <v>323929.91551999998</v>
      </c>
    </row>
    <row r="521" spans="1:4" hidden="1">
      <c r="B521" s="679" t="s">
        <v>1838</v>
      </c>
      <c r="C521" s="684" t="s">
        <v>1499</v>
      </c>
      <c r="D521" s="680">
        <f>D522</f>
        <v>323929.91551999998</v>
      </c>
    </row>
    <row r="522" spans="1:4" hidden="1">
      <c r="A522" s="839"/>
      <c r="B522" s="703" t="s">
        <v>1839</v>
      </c>
      <c r="C522" s="697" t="s">
        <v>807</v>
      </c>
      <c r="D522" s="692">
        <f>D523+D530++D537+D544+D551+D558+D565</f>
        <v>323929.91551999998</v>
      </c>
    </row>
    <row r="523" spans="1:4" hidden="1">
      <c r="A523" s="840" t="s">
        <v>4954</v>
      </c>
      <c r="B523" s="679" t="s">
        <v>1841</v>
      </c>
      <c r="C523" s="684" t="s">
        <v>1505</v>
      </c>
      <c r="D523" s="680">
        <f t="shared" ref="D523:D528" si="66">D524</f>
        <v>259200</v>
      </c>
    </row>
    <row r="524" spans="1:4" hidden="1">
      <c r="A524" s="840" t="s">
        <v>4954</v>
      </c>
      <c r="B524" s="679" t="s">
        <v>1842</v>
      </c>
      <c r="C524" s="684" t="s">
        <v>1501</v>
      </c>
      <c r="D524" s="680">
        <f t="shared" si="66"/>
        <v>259200</v>
      </c>
    </row>
    <row r="525" spans="1:4" hidden="1">
      <c r="A525" s="840" t="s">
        <v>4954</v>
      </c>
      <c r="B525" s="679" t="s">
        <v>1843</v>
      </c>
      <c r="C525" s="684" t="s">
        <v>1502</v>
      </c>
      <c r="D525" s="680">
        <f t="shared" si="66"/>
        <v>259200</v>
      </c>
    </row>
    <row r="526" spans="1:4" hidden="1">
      <c r="A526" s="840" t="s">
        <v>4954</v>
      </c>
      <c r="B526" s="679" t="s">
        <v>4428</v>
      </c>
      <c r="C526" s="684" t="s">
        <v>2929</v>
      </c>
      <c r="D526" s="680">
        <f t="shared" si="66"/>
        <v>259200</v>
      </c>
    </row>
    <row r="527" spans="1:4" ht="27.6" hidden="1">
      <c r="A527" s="840" t="s">
        <v>4954</v>
      </c>
      <c r="B527" s="679" t="s">
        <v>4429</v>
      </c>
      <c r="C527" s="684" t="s">
        <v>1840</v>
      </c>
      <c r="D527" s="680">
        <f t="shared" si="66"/>
        <v>259200</v>
      </c>
    </row>
    <row r="528" spans="1:4" hidden="1">
      <c r="A528" s="840" t="s">
        <v>4954</v>
      </c>
      <c r="B528" s="679" t="s">
        <v>4430</v>
      </c>
      <c r="C528" s="684" t="s">
        <v>807</v>
      </c>
      <c r="D528" s="680">
        <f t="shared" si="66"/>
        <v>259200</v>
      </c>
    </row>
    <row r="529" spans="1:4" hidden="1">
      <c r="A529" s="836" t="s">
        <v>4954</v>
      </c>
      <c r="B529" s="681" t="s">
        <v>4431</v>
      </c>
      <c r="C529" s="685" t="s">
        <v>1505</v>
      </c>
      <c r="D529" s="682">
        <f>'C. OBJETO DEL GASTO'!V17</f>
        <v>259200</v>
      </c>
    </row>
    <row r="530" spans="1:4" hidden="1">
      <c r="A530" s="840" t="s">
        <v>4955</v>
      </c>
      <c r="B530" s="679" t="s">
        <v>1848</v>
      </c>
      <c r="C530" s="684" t="s">
        <v>1506</v>
      </c>
      <c r="D530" s="680">
        <f t="shared" ref="D530:D535" si="67">D531</f>
        <v>5400</v>
      </c>
    </row>
    <row r="531" spans="1:4" hidden="1">
      <c r="A531" s="840" t="s">
        <v>4955</v>
      </c>
      <c r="B531" s="679" t="s">
        <v>1849</v>
      </c>
      <c r="C531" s="684" t="s">
        <v>1501</v>
      </c>
      <c r="D531" s="680">
        <f t="shared" si="67"/>
        <v>5400</v>
      </c>
    </row>
    <row r="532" spans="1:4" hidden="1">
      <c r="A532" s="840" t="s">
        <v>4955</v>
      </c>
      <c r="B532" s="679" t="s">
        <v>1850</v>
      </c>
      <c r="C532" s="684" t="s">
        <v>1502</v>
      </c>
      <c r="D532" s="680">
        <f t="shared" si="67"/>
        <v>5400</v>
      </c>
    </row>
    <row r="533" spans="1:4" hidden="1">
      <c r="A533" s="840" t="s">
        <v>4955</v>
      </c>
      <c r="B533" s="679" t="s">
        <v>4432</v>
      </c>
      <c r="C533" s="684" t="s">
        <v>2929</v>
      </c>
      <c r="D533" s="680">
        <f t="shared" si="67"/>
        <v>5400</v>
      </c>
    </row>
    <row r="534" spans="1:4" hidden="1">
      <c r="A534" s="840" t="s">
        <v>4955</v>
      </c>
      <c r="B534" s="679" t="s">
        <v>4433</v>
      </c>
      <c r="C534" s="684" t="s">
        <v>1853</v>
      </c>
      <c r="D534" s="680">
        <f t="shared" si="67"/>
        <v>5400</v>
      </c>
    </row>
    <row r="535" spans="1:4" hidden="1">
      <c r="A535" s="840" t="s">
        <v>4955</v>
      </c>
      <c r="B535" s="679" t="s">
        <v>4434</v>
      </c>
      <c r="C535" s="684" t="s">
        <v>807</v>
      </c>
      <c r="D535" s="680">
        <f t="shared" si="67"/>
        <v>5400</v>
      </c>
    </row>
    <row r="536" spans="1:4" hidden="1">
      <c r="A536" s="836" t="s">
        <v>4955</v>
      </c>
      <c r="B536" s="681" t="s">
        <v>4435</v>
      </c>
      <c r="C536" s="685" t="s">
        <v>1507</v>
      </c>
      <c r="D536" s="682">
        <f>'C. OBJETO DEL GASTO'!V34</f>
        <v>5400</v>
      </c>
    </row>
    <row r="537" spans="1:4" hidden="1">
      <c r="A537" s="840" t="s">
        <v>4955</v>
      </c>
      <c r="B537" s="679" t="s">
        <v>1856</v>
      </c>
      <c r="C537" s="684" t="s">
        <v>1508</v>
      </c>
      <c r="D537" s="680">
        <f t="shared" ref="D537:D542" si="68">D538</f>
        <v>21600</v>
      </c>
    </row>
    <row r="538" spans="1:4" hidden="1">
      <c r="A538" s="840" t="s">
        <v>4955</v>
      </c>
      <c r="B538" s="679" t="s">
        <v>1857</v>
      </c>
      <c r="C538" s="684" t="s">
        <v>1501</v>
      </c>
      <c r="D538" s="680">
        <f t="shared" si="68"/>
        <v>21600</v>
      </c>
    </row>
    <row r="539" spans="1:4" hidden="1">
      <c r="A539" s="840" t="s">
        <v>4955</v>
      </c>
      <c r="B539" s="679" t="s">
        <v>1858</v>
      </c>
      <c r="C539" s="684" t="s">
        <v>1502</v>
      </c>
      <c r="D539" s="680">
        <f t="shared" si="68"/>
        <v>21600</v>
      </c>
    </row>
    <row r="540" spans="1:4" hidden="1">
      <c r="A540" s="840" t="s">
        <v>4955</v>
      </c>
      <c r="B540" s="679" t="s">
        <v>4436</v>
      </c>
      <c r="C540" s="684" t="s">
        <v>2929</v>
      </c>
      <c r="D540" s="680">
        <f t="shared" si="68"/>
        <v>21600</v>
      </c>
    </row>
    <row r="541" spans="1:4" hidden="1">
      <c r="A541" s="840" t="s">
        <v>4955</v>
      </c>
      <c r="B541" s="679" t="s">
        <v>4437</v>
      </c>
      <c r="C541" s="684" t="s">
        <v>1853</v>
      </c>
      <c r="D541" s="680">
        <f t="shared" si="68"/>
        <v>21600</v>
      </c>
    </row>
    <row r="542" spans="1:4" hidden="1">
      <c r="A542" s="840" t="s">
        <v>4955</v>
      </c>
      <c r="B542" s="679" t="s">
        <v>4438</v>
      </c>
      <c r="C542" s="684" t="s">
        <v>807</v>
      </c>
      <c r="D542" s="680">
        <f t="shared" si="68"/>
        <v>21600</v>
      </c>
    </row>
    <row r="543" spans="1:4" hidden="1">
      <c r="A543" s="836" t="s">
        <v>4955</v>
      </c>
      <c r="B543" s="681" t="s">
        <v>4439</v>
      </c>
      <c r="C543" s="685" t="s">
        <v>1509</v>
      </c>
      <c r="D543" s="682">
        <f>'C. OBJETO DEL GASTO'!V35</f>
        <v>21600</v>
      </c>
    </row>
    <row r="544" spans="1:4" hidden="1">
      <c r="A544" s="840" t="s">
        <v>4956</v>
      </c>
      <c r="B544" s="679" t="s">
        <v>1863</v>
      </c>
      <c r="C544" s="684" t="s">
        <v>1510</v>
      </c>
      <c r="D544" s="680">
        <f t="shared" ref="D544:D549" si="69">D545</f>
        <v>25490.880000000001</v>
      </c>
    </row>
    <row r="545" spans="1:4" hidden="1">
      <c r="A545" s="840" t="s">
        <v>4956</v>
      </c>
      <c r="B545" s="679" t="s">
        <v>1864</v>
      </c>
      <c r="C545" s="684" t="s">
        <v>1501</v>
      </c>
      <c r="D545" s="680">
        <f t="shared" si="69"/>
        <v>25490.880000000001</v>
      </c>
    </row>
    <row r="546" spans="1:4" hidden="1">
      <c r="A546" s="840" t="s">
        <v>4956</v>
      </c>
      <c r="B546" s="679" t="s">
        <v>1865</v>
      </c>
      <c r="C546" s="684" t="s">
        <v>1502</v>
      </c>
      <c r="D546" s="680">
        <f t="shared" si="69"/>
        <v>25490.880000000001</v>
      </c>
    </row>
    <row r="547" spans="1:4" hidden="1">
      <c r="A547" s="840" t="s">
        <v>4956</v>
      </c>
      <c r="B547" s="679" t="s">
        <v>4440</v>
      </c>
      <c r="C547" s="684" t="s">
        <v>2929</v>
      </c>
      <c r="D547" s="680">
        <f t="shared" si="69"/>
        <v>25490.880000000001</v>
      </c>
    </row>
    <row r="548" spans="1:4" ht="27.6" hidden="1">
      <c r="A548" s="840" t="s">
        <v>4956</v>
      </c>
      <c r="B548" s="679" t="s">
        <v>4441</v>
      </c>
      <c r="C548" s="684" t="s">
        <v>1840</v>
      </c>
      <c r="D548" s="680">
        <f t="shared" si="69"/>
        <v>25490.880000000001</v>
      </c>
    </row>
    <row r="549" spans="1:4" hidden="1">
      <c r="A549" s="840" t="s">
        <v>4956</v>
      </c>
      <c r="B549" s="679" t="s">
        <v>4442</v>
      </c>
      <c r="C549" s="684" t="s">
        <v>807</v>
      </c>
      <c r="D549" s="680">
        <f t="shared" si="69"/>
        <v>25490.880000000001</v>
      </c>
    </row>
    <row r="550" spans="1:4" hidden="1">
      <c r="A550" s="836" t="s">
        <v>4956</v>
      </c>
      <c r="B550" s="681" t="s">
        <v>4443</v>
      </c>
      <c r="C550" s="685" t="s">
        <v>1511</v>
      </c>
      <c r="D550" s="682">
        <f>'C. OBJETO DEL GASTO'!V41</f>
        <v>25490.880000000001</v>
      </c>
    </row>
    <row r="551" spans="1:4" ht="27.6" hidden="1">
      <c r="A551" s="840" t="s">
        <v>4958</v>
      </c>
      <c r="B551" s="679" t="s">
        <v>3693</v>
      </c>
      <c r="C551" s="684" t="s">
        <v>3032</v>
      </c>
      <c r="D551" s="680">
        <f t="shared" ref="D551:D556" si="70">D552</f>
        <v>9039.0355200000013</v>
      </c>
    </row>
    <row r="552" spans="1:4" hidden="1">
      <c r="A552" s="840" t="s">
        <v>4958</v>
      </c>
      <c r="B552" s="679" t="s">
        <v>3694</v>
      </c>
      <c r="C552" s="684" t="s">
        <v>1501</v>
      </c>
      <c r="D552" s="680">
        <f t="shared" si="70"/>
        <v>9039.0355200000013</v>
      </c>
    </row>
    <row r="553" spans="1:4" hidden="1">
      <c r="A553" s="840" t="s">
        <v>4958</v>
      </c>
      <c r="B553" s="679" t="s">
        <v>3695</v>
      </c>
      <c r="C553" s="684" t="s">
        <v>1502</v>
      </c>
      <c r="D553" s="680">
        <f t="shared" si="70"/>
        <v>9039.0355200000013</v>
      </c>
    </row>
    <row r="554" spans="1:4" hidden="1">
      <c r="A554" s="840" t="s">
        <v>4958</v>
      </c>
      <c r="B554" s="679" t="s">
        <v>3696</v>
      </c>
      <c r="C554" s="684" t="s">
        <v>2929</v>
      </c>
      <c r="D554" s="680">
        <f t="shared" si="70"/>
        <v>9039.0355200000013</v>
      </c>
    </row>
    <row r="555" spans="1:4" ht="27.6" hidden="1">
      <c r="A555" s="840" t="s">
        <v>4958</v>
      </c>
      <c r="B555" s="689" t="s">
        <v>3697</v>
      </c>
      <c r="C555" s="684" t="s">
        <v>1840</v>
      </c>
      <c r="D555" s="680">
        <f t="shared" si="70"/>
        <v>9039.0355200000013</v>
      </c>
    </row>
    <row r="556" spans="1:4" hidden="1">
      <c r="A556" s="840" t="s">
        <v>4958</v>
      </c>
      <c r="B556" s="679" t="s">
        <v>3698</v>
      </c>
      <c r="C556" s="684" t="s">
        <v>807</v>
      </c>
      <c r="D556" s="680">
        <f t="shared" si="70"/>
        <v>9039.0355200000013</v>
      </c>
    </row>
    <row r="557" spans="1:4" hidden="1">
      <c r="A557" s="836" t="s">
        <v>4958</v>
      </c>
      <c r="B557" s="681" t="s">
        <v>3699</v>
      </c>
      <c r="C557" s="685" t="s">
        <v>90</v>
      </c>
      <c r="D557" s="682">
        <f>'C. OBJETO DEL GASTO'!V100</f>
        <v>9039.0355200000013</v>
      </c>
    </row>
    <row r="558" spans="1:4" hidden="1">
      <c r="A558" s="840" t="s">
        <v>3913</v>
      </c>
      <c r="B558" s="679" t="s">
        <v>1870</v>
      </c>
      <c r="C558" s="684" t="s">
        <v>1608</v>
      </c>
      <c r="D558" s="680">
        <f t="shared" ref="D558:D563" si="71">D559</f>
        <v>2000</v>
      </c>
    </row>
    <row r="559" spans="1:4" hidden="1">
      <c r="A559" s="840" t="s">
        <v>3913</v>
      </c>
      <c r="B559" s="679" t="s">
        <v>1871</v>
      </c>
      <c r="C559" s="684" t="s">
        <v>1501</v>
      </c>
      <c r="D559" s="680">
        <f t="shared" si="71"/>
        <v>2000</v>
      </c>
    </row>
    <row r="560" spans="1:4" hidden="1">
      <c r="A560" s="840" t="s">
        <v>3913</v>
      </c>
      <c r="B560" s="679" t="s">
        <v>1872</v>
      </c>
      <c r="C560" s="684" t="s">
        <v>1513</v>
      </c>
      <c r="D560" s="680">
        <f t="shared" si="71"/>
        <v>2000</v>
      </c>
    </row>
    <row r="561" spans="1:4" hidden="1">
      <c r="A561" s="840" t="s">
        <v>3913</v>
      </c>
      <c r="B561" s="679" t="s">
        <v>4444</v>
      </c>
      <c r="C561" s="684" t="s">
        <v>2929</v>
      </c>
      <c r="D561" s="680">
        <f t="shared" si="71"/>
        <v>2000</v>
      </c>
    </row>
    <row r="562" spans="1:4" hidden="1">
      <c r="A562" s="840" t="s">
        <v>3913</v>
      </c>
      <c r="B562" s="679" t="s">
        <v>4445</v>
      </c>
      <c r="C562" s="684" t="s">
        <v>1853</v>
      </c>
      <c r="D562" s="680">
        <f t="shared" si="71"/>
        <v>2000</v>
      </c>
    </row>
    <row r="563" spans="1:4" hidden="1">
      <c r="A563" s="840" t="s">
        <v>3913</v>
      </c>
      <c r="B563" s="679" t="s">
        <v>4446</v>
      </c>
      <c r="C563" s="684" t="s">
        <v>807</v>
      </c>
      <c r="D563" s="680">
        <f t="shared" si="71"/>
        <v>2000</v>
      </c>
    </row>
    <row r="564" spans="1:4" hidden="1">
      <c r="A564" s="836" t="s">
        <v>3913</v>
      </c>
      <c r="B564" s="681" t="s">
        <v>4447</v>
      </c>
      <c r="C564" s="685" t="s">
        <v>1608</v>
      </c>
      <c r="D564" s="682">
        <f>'C. OBJETO DEL GASTO'!V105</f>
        <v>2000</v>
      </c>
    </row>
    <row r="565" spans="1:4" ht="27.6" hidden="1">
      <c r="A565" s="840" t="s">
        <v>3914</v>
      </c>
      <c r="B565" s="687" t="s">
        <v>3700</v>
      </c>
      <c r="C565" s="687" t="s">
        <v>1560</v>
      </c>
      <c r="D565" s="680">
        <f t="shared" ref="D565:D570" si="72">D566</f>
        <v>1200</v>
      </c>
    </row>
    <row r="566" spans="1:4" hidden="1">
      <c r="A566" s="840" t="s">
        <v>3914</v>
      </c>
      <c r="B566" s="687" t="s">
        <v>3701</v>
      </c>
      <c r="C566" s="687" t="s">
        <v>1501</v>
      </c>
      <c r="D566" s="680">
        <f t="shared" si="72"/>
        <v>1200</v>
      </c>
    </row>
    <row r="567" spans="1:4" hidden="1">
      <c r="A567" s="840" t="s">
        <v>3914</v>
      </c>
      <c r="B567" s="687" t="s">
        <v>3702</v>
      </c>
      <c r="C567" s="687" t="s">
        <v>1513</v>
      </c>
      <c r="D567" s="680">
        <f t="shared" si="72"/>
        <v>1200</v>
      </c>
    </row>
    <row r="568" spans="1:4" hidden="1">
      <c r="A568" s="840" t="s">
        <v>3914</v>
      </c>
      <c r="B568" s="687" t="s">
        <v>4448</v>
      </c>
      <c r="C568" s="687" t="s">
        <v>2929</v>
      </c>
      <c r="D568" s="680">
        <f t="shared" si="72"/>
        <v>1200</v>
      </c>
    </row>
    <row r="569" spans="1:4" hidden="1">
      <c r="A569" s="840" t="s">
        <v>3914</v>
      </c>
      <c r="B569" s="687" t="s">
        <v>4449</v>
      </c>
      <c r="C569" s="684" t="s">
        <v>1853</v>
      </c>
      <c r="D569" s="680">
        <f t="shared" si="72"/>
        <v>1200</v>
      </c>
    </row>
    <row r="570" spans="1:4" hidden="1">
      <c r="A570" s="840" t="s">
        <v>3914</v>
      </c>
      <c r="B570" s="687" t="s">
        <v>4450</v>
      </c>
      <c r="C570" s="687" t="s">
        <v>807</v>
      </c>
      <c r="D570" s="680">
        <f t="shared" si="72"/>
        <v>1200</v>
      </c>
    </row>
    <row r="571" spans="1:4" ht="27.6" hidden="1">
      <c r="A571" s="836" t="s">
        <v>3914</v>
      </c>
      <c r="B571" s="688" t="s">
        <v>4451</v>
      </c>
      <c r="C571" s="688" t="s">
        <v>1560</v>
      </c>
      <c r="D571" s="682">
        <f>'C. OBJETO DEL GASTO'!V115</f>
        <v>1200</v>
      </c>
    </row>
    <row r="572" spans="1:4" hidden="1">
      <c r="A572" s="838"/>
      <c r="B572" s="700" t="s">
        <v>1879</v>
      </c>
      <c r="C572" s="701" t="s">
        <v>1880</v>
      </c>
      <c r="D572" s="702">
        <f>D573</f>
        <v>2151565.0108449999</v>
      </c>
    </row>
    <row r="573" spans="1:4" hidden="1">
      <c r="B573" s="843" t="s">
        <v>1881</v>
      </c>
      <c r="C573" s="694" t="s">
        <v>1275</v>
      </c>
      <c r="D573" s="842">
        <f>D574</f>
        <v>2151565.0108449999</v>
      </c>
    </row>
    <row r="574" spans="1:4" hidden="1">
      <c r="B574" s="679" t="s">
        <v>1882</v>
      </c>
      <c r="C574" s="684" t="s">
        <v>1499</v>
      </c>
      <c r="D574" s="680">
        <f>D575</f>
        <v>2151565.0108449999</v>
      </c>
    </row>
    <row r="575" spans="1:4" hidden="1">
      <c r="A575" s="839"/>
      <c r="B575" s="703" t="s">
        <v>1883</v>
      </c>
      <c r="C575" s="697" t="s">
        <v>807</v>
      </c>
      <c r="D575" s="692">
        <f>D576+D583+D590+D597+D604+D611+D618+D626+D633+D640+D647+D654+D662+D669+D676+D683</f>
        <v>2151565.0108449999</v>
      </c>
    </row>
    <row r="576" spans="1:4" hidden="1">
      <c r="A576" s="840" t="s">
        <v>4954</v>
      </c>
      <c r="B576" s="679" t="s">
        <v>1884</v>
      </c>
      <c r="C576" s="684" t="s">
        <v>1500</v>
      </c>
      <c r="D576" s="680">
        <f t="shared" ref="D576:D581" si="73">D577</f>
        <v>162598.32</v>
      </c>
    </row>
    <row r="577" spans="1:4" hidden="1">
      <c r="A577" s="840" t="s">
        <v>4954</v>
      </c>
      <c r="B577" s="679" t="s">
        <v>1885</v>
      </c>
      <c r="C577" s="684" t="s">
        <v>1501</v>
      </c>
      <c r="D577" s="680">
        <f t="shared" si="73"/>
        <v>162598.32</v>
      </c>
    </row>
    <row r="578" spans="1:4" hidden="1">
      <c r="A578" s="840" t="s">
        <v>4954</v>
      </c>
      <c r="B578" s="679" t="s">
        <v>1886</v>
      </c>
      <c r="C578" s="684" t="s">
        <v>1502</v>
      </c>
      <c r="D578" s="680">
        <f t="shared" si="73"/>
        <v>162598.32</v>
      </c>
    </row>
    <row r="579" spans="1:4" hidden="1">
      <c r="A579" s="840" t="s">
        <v>4954</v>
      </c>
      <c r="B579" s="679" t="s">
        <v>4452</v>
      </c>
      <c r="C579" s="684" t="s">
        <v>2929</v>
      </c>
      <c r="D579" s="680">
        <f t="shared" si="73"/>
        <v>162598.32</v>
      </c>
    </row>
    <row r="580" spans="1:4" hidden="1">
      <c r="A580" s="840" t="s">
        <v>4954</v>
      </c>
      <c r="B580" s="679" t="s">
        <v>4453</v>
      </c>
      <c r="C580" s="684" t="s">
        <v>1889</v>
      </c>
      <c r="D580" s="680">
        <f t="shared" si="73"/>
        <v>162598.32</v>
      </c>
    </row>
    <row r="581" spans="1:4" hidden="1">
      <c r="A581" s="840" t="s">
        <v>4954</v>
      </c>
      <c r="B581" s="679" t="s">
        <v>4454</v>
      </c>
      <c r="C581" s="684" t="s">
        <v>807</v>
      </c>
      <c r="D581" s="680">
        <f t="shared" si="73"/>
        <v>162598.32</v>
      </c>
    </row>
    <row r="582" spans="1:4" hidden="1">
      <c r="A582" s="836" t="s">
        <v>4954</v>
      </c>
      <c r="B582" s="681" t="s">
        <v>4455</v>
      </c>
      <c r="C582" s="685" t="s">
        <v>1504</v>
      </c>
      <c r="D582" s="682">
        <f>'C. OBJETO DEL GASTO'!R16</f>
        <v>162598.32</v>
      </c>
    </row>
    <row r="583" spans="1:4" hidden="1">
      <c r="A583" s="840" t="s">
        <v>4954</v>
      </c>
      <c r="B583" s="679" t="s">
        <v>1892</v>
      </c>
      <c r="C583" s="684" t="s">
        <v>1505</v>
      </c>
      <c r="D583" s="680">
        <f t="shared" ref="D583:D588" si="74">D584</f>
        <v>813600</v>
      </c>
    </row>
    <row r="584" spans="1:4" hidden="1">
      <c r="A584" s="840" t="s">
        <v>4954</v>
      </c>
      <c r="B584" s="679" t="s">
        <v>1893</v>
      </c>
      <c r="C584" s="684" t="s">
        <v>1501</v>
      </c>
      <c r="D584" s="680">
        <f t="shared" si="74"/>
        <v>813600</v>
      </c>
    </row>
    <row r="585" spans="1:4" hidden="1">
      <c r="A585" s="840" t="s">
        <v>4954</v>
      </c>
      <c r="B585" s="679" t="s">
        <v>1894</v>
      </c>
      <c r="C585" s="684" t="s">
        <v>1502</v>
      </c>
      <c r="D585" s="680">
        <f t="shared" si="74"/>
        <v>813600</v>
      </c>
    </row>
    <row r="586" spans="1:4" hidden="1">
      <c r="A586" s="840" t="s">
        <v>4954</v>
      </c>
      <c r="B586" s="679" t="s">
        <v>4456</v>
      </c>
      <c r="C586" s="684" t="s">
        <v>2929</v>
      </c>
      <c r="D586" s="680">
        <f t="shared" si="74"/>
        <v>813600</v>
      </c>
    </row>
    <row r="587" spans="1:4" hidden="1">
      <c r="A587" s="840" t="s">
        <v>4954</v>
      </c>
      <c r="B587" s="679" t="s">
        <v>4457</v>
      </c>
      <c r="C587" s="684" t="s">
        <v>1889</v>
      </c>
      <c r="D587" s="680">
        <f t="shared" si="74"/>
        <v>813600</v>
      </c>
    </row>
    <row r="588" spans="1:4" hidden="1">
      <c r="A588" s="840" t="s">
        <v>4954</v>
      </c>
      <c r="B588" s="679" t="s">
        <v>4458</v>
      </c>
      <c r="C588" s="684" t="s">
        <v>807</v>
      </c>
      <c r="D588" s="680">
        <f t="shared" si="74"/>
        <v>813600</v>
      </c>
    </row>
    <row r="589" spans="1:4" hidden="1">
      <c r="A589" s="836" t="s">
        <v>4954</v>
      </c>
      <c r="B589" s="681" t="s">
        <v>4459</v>
      </c>
      <c r="C589" s="685" t="s">
        <v>1505</v>
      </c>
      <c r="D589" s="682">
        <f>'C. OBJETO DEL GASTO'!R17</f>
        <v>813600</v>
      </c>
    </row>
    <row r="590" spans="1:4" hidden="1">
      <c r="A590" s="840" t="s">
        <v>4955</v>
      </c>
      <c r="B590" s="679" t="s">
        <v>1899</v>
      </c>
      <c r="C590" s="684" t="s">
        <v>1506</v>
      </c>
      <c r="D590" s="680">
        <f t="shared" ref="D590:D595" si="75">D591</f>
        <v>20337.464999999997</v>
      </c>
    </row>
    <row r="591" spans="1:4" hidden="1">
      <c r="A591" s="840" t="s">
        <v>4955</v>
      </c>
      <c r="B591" s="679" t="s">
        <v>1900</v>
      </c>
      <c r="C591" s="684" t="s">
        <v>1501</v>
      </c>
      <c r="D591" s="680">
        <f t="shared" si="75"/>
        <v>20337.464999999997</v>
      </c>
    </row>
    <row r="592" spans="1:4" hidden="1">
      <c r="A592" s="840" t="s">
        <v>4955</v>
      </c>
      <c r="B592" s="679" t="s">
        <v>1901</v>
      </c>
      <c r="C592" s="684" t="s">
        <v>1502</v>
      </c>
      <c r="D592" s="680">
        <f t="shared" si="75"/>
        <v>20337.464999999997</v>
      </c>
    </row>
    <row r="593" spans="1:4" hidden="1">
      <c r="A593" s="840" t="s">
        <v>4955</v>
      </c>
      <c r="B593" s="679" t="s">
        <v>4460</v>
      </c>
      <c r="C593" s="684" t="s">
        <v>2929</v>
      </c>
      <c r="D593" s="680">
        <f t="shared" si="75"/>
        <v>20337.464999999997</v>
      </c>
    </row>
    <row r="594" spans="1:4" hidden="1">
      <c r="A594" s="840" t="s">
        <v>4955</v>
      </c>
      <c r="B594" s="679" t="s">
        <v>4461</v>
      </c>
      <c r="C594" s="684" t="s">
        <v>1904</v>
      </c>
      <c r="D594" s="680">
        <f t="shared" si="75"/>
        <v>20337.464999999997</v>
      </c>
    </row>
    <row r="595" spans="1:4" hidden="1">
      <c r="A595" s="840" t="s">
        <v>4955</v>
      </c>
      <c r="B595" s="679" t="s">
        <v>4462</v>
      </c>
      <c r="C595" s="684" t="s">
        <v>807</v>
      </c>
      <c r="D595" s="680">
        <f t="shared" si="75"/>
        <v>20337.464999999997</v>
      </c>
    </row>
    <row r="596" spans="1:4" hidden="1">
      <c r="A596" s="836" t="s">
        <v>4955</v>
      </c>
      <c r="B596" s="681" t="s">
        <v>4463</v>
      </c>
      <c r="C596" s="685" t="s">
        <v>1507</v>
      </c>
      <c r="D596" s="682">
        <f>'C. OBJETO DEL GASTO'!R34</f>
        <v>20337.464999999997</v>
      </c>
    </row>
    <row r="597" spans="1:4" hidden="1">
      <c r="A597" s="840" t="s">
        <v>4955</v>
      </c>
      <c r="B597" s="679" t="s">
        <v>1907</v>
      </c>
      <c r="C597" s="684" t="s">
        <v>1508</v>
      </c>
      <c r="D597" s="680">
        <f t="shared" ref="D597:D602" si="76">D598</f>
        <v>108449.58</v>
      </c>
    </row>
    <row r="598" spans="1:4" hidden="1">
      <c r="A598" s="840" t="s">
        <v>4955</v>
      </c>
      <c r="B598" s="679" t="s">
        <v>1908</v>
      </c>
      <c r="C598" s="684" t="s">
        <v>1501</v>
      </c>
      <c r="D598" s="680">
        <f t="shared" si="76"/>
        <v>108449.58</v>
      </c>
    </row>
    <row r="599" spans="1:4" hidden="1">
      <c r="A599" s="840" t="s">
        <v>4955</v>
      </c>
      <c r="B599" s="679" t="s">
        <v>1909</v>
      </c>
      <c r="C599" s="684" t="s">
        <v>1502</v>
      </c>
      <c r="D599" s="680">
        <f t="shared" si="76"/>
        <v>108449.58</v>
      </c>
    </row>
    <row r="600" spans="1:4" hidden="1">
      <c r="A600" s="840" t="s">
        <v>4955</v>
      </c>
      <c r="B600" s="679" t="s">
        <v>4464</v>
      </c>
      <c r="C600" s="684" t="s">
        <v>2929</v>
      </c>
      <c r="D600" s="680">
        <f t="shared" si="76"/>
        <v>108449.58</v>
      </c>
    </row>
    <row r="601" spans="1:4" hidden="1">
      <c r="A601" s="840" t="s">
        <v>4955</v>
      </c>
      <c r="B601" s="679" t="s">
        <v>4465</v>
      </c>
      <c r="C601" s="684" t="s">
        <v>1904</v>
      </c>
      <c r="D601" s="680">
        <f t="shared" si="76"/>
        <v>108449.58</v>
      </c>
    </row>
    <row r="602" spans="1:4" hidden="1">
      <c r="A602" s="840" t="s">
        <v>4955</v>
      </c>
      <c r="B602" s="679" t="s">
        <v>4466</v>
      </c>
      <c r="C602" s="684" t="s">
        <v>807</v>
      </c>
      <c r="D602" s="680">
        <f t="shared" si="76"/>
        <v>108449.58</v>
      </c>
    </row>
    <row r="603" spans="1:4" hidden="1">
      <c r="A603" s="836" t="s">
        <v>4955</v>
      </c>
      <c r="B603" s="681" t="s">
        <v>4467</v>
      </c>
      <c r="C603" s="685" t="s">
        <v>1509</v>
      </c>
      <c r="D603" s="682">
        <f>'C. OBJETO DEL GASTO'!R35</f>
        <v>108449.58</v>
      </c>
    </row>
    <row r="604" spans="1:4" hidden="1">
      <c r="A604" s="840" t="s">
        <v>4956</v>
      </c>
      <c r="B604" s="679" t="s">
        <v>1914</v>
      </c>
      <c r="C604" s="684" t="s">
        <v>1510</v>
      </c>
      <c r="D604" s="680">
        <f t="shared" ref="D604:D609" si="77">D605</f>
        <v>207192.24000000002</v>
      </c>
    </row>
    <row r="605" spans="1:4" hidden="1">
      <c r="A605" s="840" t="s">
        <v>4956</v>
      </c>
      <c r="B605" s="679" t="s">
        <v>1915</v>
      </c>
      <c r="C605" s="684" t="s">
        <v>1501</v>
      </c>
      <c r="D605" s="680">
        <f t="shared" si="77"/>
        <v>207192.24000000002</v>
      </c>
    </row>
    <row r="606" spans="1:4" hidden="1">
      <c r="A606" s="840" t="s">
        <v>4956</v>
      </c>
      <c r="B606" s="679" t="s">
        <v>1916</v>
      </c>
      <c r="C606" s="684" t="s">
        <v>1502</v>
      </c>
      <c r="D606" s="680">
        <f t="shared" si="77"/>
        <v>207192.24000000002</v>
      </c>
    </row>
    <row r="607" spans="1:4" hidden="1">
      <c r="A607" s="840" t="s">
        <v>4956</v>
      </c>
      <c r="B607" s="679" t="s">
        <v>4468</v>
      </c>
      <c r="C607" s="684" t="s">
        <v>2929</v>
      </c>
      <c r="D607" s="680">
        <f t="shared" si="77"/>
        <v>207192.24000000002</v>
      </c>
    </row>
    <row r="608" spans="1:4" ht="27.6" hidden="1">
      <c r="A608" s="840" t="s">
        <v>4956</v>
      </c>
      <c r="B608" s="679" t="s">
        <v>4469</v>
      </c>
      <c r="C608" s="684" t="s">
        <v>1919</v>
      </c>
      <c r="D608" s="680">
        <f t="shared" si="77"/>
        <v>207192.24000000002</v>
      </c>
    </row>
    <row r="609" spans="1:4" hidden="1">
      <c r="A609" s="840" t="s">
        <v>4956</v>
      </c>
      <c r="B609" s="679" t="s">
        <v>4470</v>
      </c>
      <c r="C609" s="684" t="s">
        <v>807</v>
      </c>
      <c r="D609" s="680">
        <f t="shared" si="77"/>
        <v>207192.24000000002</v>
      </c>
    </row>
    <row r="610" spans="1:4" hidden="1">
      <c r="A610" s="836" t="s">
        <v>4956</v>
      </c>
      <c r="B610" s="681" t="s">
        <v>4471</v>
      </c>
      <c r="C610" s="685" t="s">
        <v>1511</v>
      </c>
      <c r="D610" s="682">
        <f>'C. OBJETO DEL GASTO'!R41</f>
        <v>207192.24000000002</v>
      </c>
    </row>
    <row r="611" spans="1:4" hidden="1">
      <c r="A611" s="840" t="s">
        <v>4957</v>
      </c>
      <c r="B611" s="687" t="s">
        <v>3514</v>
      </c>
      <c r="C611" s="687" t="s">
        <v>2560</v>
      </c>
      <c r="D611" s="680">
        <f t="shared" ref="D611:D616" si="78">D612</f>
        <v>39486.255300000004</v>
      </c>
    </row>
    <row r="612" spans="1:4" hidden="1">
      <c r="A612" s="840" t="s">
        <v>4957</v>
      </c>
      <c r="B612" s="687" t="s">
        <v>3515</v>
      </c>
      <c r="C612" s="687" t="s">
        <v>1501</v>
      </c>
      <c r="D612" s="680">
        <f t="shared" si="78"/>
        <v>39486.255300000004</v>
      </c>
    </row>
    <row r="613" spans="1:4" hidden="1">
      <c r="A613" s="840" t="s">
        <v>4957</v>
      </c>
      <c r="B613" s="687" t="s">
        <v>3516</v>
      </c>
      <c r="C613" s="687" t="s">
        <v>1502</v>
      </c>
      <c r="D613" s="680">
        <f t="shared" si="78"/>
        <v>39486.255300000004</v>
      </c>
    </row>
    <row r="614" spans="1:4" hidden="1">
      <c r="A614" s="840" t="s">
        <v>4957</v>
      </c>
      <c r="B614" s="687" t="s">
        <v>4472</v>
      </c>
      <c r="C614" s="687" t="s">
        <v>2929</v>
      </c>
      <c r="D614" s="680">
        <f t="shared" si="78"/>
        <v>39486.255300000004</v>
      </c>
    </row>
    <row r="615" spans="1:4" ht="27.6" hidden="1">
      <c r="A615" s="840" t="s">
        <v>4957</v>
      </c>
      <c r="B615" s="687" t="s">
        <v>4473</v>
      </c>
      <c r="C615" s="684" t="s">
        <v>1919</v>
      </c>
      <c r="D615" s="680">
        <f t="shared" si="78"/>
        <v>39486.255300000004</v>
      </c>
    </row>
    <row r="616" spans="1:4" hidden="1">
      <c r="A616" s="840" t="s">
        <v>4957</v>
      </c>
      <c r="B616" s="687" t="s">
        <v>4474</v>
      </c>
      <c r="C616" s="684" t="s">
        <v>807</v>
      </c>
      <c r="D616" s="680">
        <f t="shared" si="78"/>
        <v>39486.255300000004</v>
      </c>
    </row>
    <row r="617" spans="1:4" hidden="1">
      <c r="A617" s="836" t="s">
        <v>4957</v>
      </c>
      <c r="B617" s="688" t="s">
        <v>4475</v>
      </c>
      <c r="C617" s="688" t="s">
        <v>2562</v>
      </c>
      <c r="D617" s="682">
        <f>'C. OBJETO DEL GASTO'!R57</f>
        <v>39486.255300000004</v>
      </c>
    </row>
    <row r="618" spans="1:4" hidden="1">
      <c r="A618" s="840" t="s">
        <v>4959</v>
      </c>
      <c r="B618" s="687" t="s">
        <v>3521</v>
      </c>
      <c r="C618" s="687" t="s">
        <v>3128</v>
      </c>
      <c r="D618" s="680">
        <f>D619</f>
        <v>12000</v>
      </c>
    </row>
    <row r="619" spans="1:4" hidden="1">
      <c r="A619" s="840" t="s">
        <v>4959</v>
      </c>
      <c r="B619" s="687" t="s">
        <v>3522</v>
      </c>
      <c r="C619" s="687" t="s">
        <v>1501</v>
      </c>
      <c r="D619" s="680">
        <f>D620</f>
        <v>12000</v>
      </c>
    </row>
    <row r="620" spans="1:4" hidden="1">
      <c r="A620" s="840" t="s">
        <v>4959</v>
      </c>
      <c r="B620" s="687" t="s">
        <v>3523</v>
      </c>
      <c r="C620" s="687" t="s">
        <v>1502</v>
      </c>
      <c r="D620" s="680">
        <f>D621</f>
        <v>12000</v>
      </c>
    </row>
    <row r="621" spans="1:4" hidden="1">
      <c r="A621" s="840" t="s">
        <v>4959</v>
      </c>
      <c r="B621" s="687" t="s">
        <v>3524</v>
      </c>
      <c r="C621" s="687" t="s">
        <v>2929</v>
      </c>
      <c r="D621" s="680">
        <f>D622</f>
        <v>12000</v>
      </c>
    </row>
    <row r="622" spans="1:4" ht="27.6" hidden="1">
      <c r="A622" s="840" t="s">
        <v>4959</v>
      </c>
      <c r="B622" s="687" t="s">
        <v>3525</v>
      </c>
      <c r="C622" s="684" t="s">
        <v>1919</v>
      </c>
      <c r="D622" s="680">
        <f>D623</f>
        <v>12000</v>
      </c>
    </row>
    <row r="623" spans="1:4" hidden="1">
      <c r="A623" s="840" t="s">
        <v>4959</v>
      </c>
      <c r="B623" s="687" t="s">
        <v>3526</v>
      </c>
      <c r="C623" s="687" t="s">
        <v>807</v>
      </c>
      <c r="D623" s="680">
        <f>D624+D625</f>
        <v>12000</v>
      </c>
    </row>
    <row r="624" spans="1:4" hidden="1">
      <c r="A624" s="836" t="s">
        <v>4959</v>
      </c>
      <c r="B624" s="688" t="s">
        <v>3527</v>
      </c>
      <c r="C624" s="688" t="s">
        <v>3132</v>
      </c>
      <c r="D624" s="682">
        <f>'C. OBJETO DEL GASTO'!R87</f>
        <v>6000</v>
      </c>
    </row>
    <row r="625" spans="1:4" hidden="1">
      <c r="A625" s="836" t="s">
        <v>4959</v>
      </c>
      <c r="B625" s="688" t="s">
        <v>3528</v>
      </c>
      <c r="C625" s="688" t="s">
        <v>3133</v>
      </c>
      <c r="D625" s="682">
        <f>'C. OBJETO DEL GASTO'!R86</f>
        <v>6000</v>
      </c>
    </row>
    <row r="626" spans="1:4" ht="27.6" hidden="1">
      <c r="A626" s="840" t="s">
        <v>4958</v>
      </c>
      <c r="B626" s="679" t="s">
        <v>3529</v>
      </c>
      <c r="C626" s="684" t="s">
        <v>3032</v>
      </c>
      <c r="D626" s="680">
        <f t="shared" ref="D626:D631" si="79">D627</f>
        <v>38401.150545000004</v>
      </c>
    </row>
    <row r="627" spans="1:4" hidden="1">
      <c r="A627" s="840" t="s">
        <v>4958</v>
      </c>
      <c r="B627" s="679" t="s">
        <v>3530</v>
      </c>
      <c r="C627" s="684" t="s">
        <v>1501</v>
      </c>
      <c r="D627" s="680">
        <f t="shared" si="79"/>
        <v>38401.150545000004</v>
      </c>
    </row>
    <row r="628" spans="1:4" hidden="1">
      <c r="A628" s="840" t="s">
        <v>4958</v>
      </c>
      <c r="B628" s="679" t="s">
        <v>3531</v>
      </c>
      <c r="C628" s="684" t="s">
        <v>1502</v>
      </c>
      <c r="D628" s="680">
        <f t="shared" si="79"/>
        <v>38401.150545000004</v>
      </c>
    </row>
    <row r="629" spans="1:4" hidden="1">
      <c r="A629" s="840" t="s">
        <v>4958</v>
      </c>
      <c r="B629" s="679" t="s">
        <v>3532</v>
      </c>
      <c r="C629" s="684" t="s">
        <v>2929</v>
      </c>
      <c r="D629" s="680">
        <f t="shared" si="79"/>
        <v>38401.150545000004</v>
      </c>
    </row>
    <row r="630" spans="1:4" ht="27.6" hidden="1">
      <c r="A630" s="840" t="s">
        <v>4958</v>
      </c>
      <c r="B630" s="689" t="s">
        <v>3533</v>
      </c>
      <c r="C630" s="684" t="s">
        <v>1919</v>
      </c>
      <c r="D630" s="680">
        <f t="shared" si="79"/>
        <v>38401.150545000004</v>
      </c>
    </row>
    <row r="631" spans="1:4" hidden="1">
      <c r="A631" s="840" t="s">
        <v>4958</v>
      </c>
      <c r="B631" s="679" t="s">
        <v>3534</v>
      </c>
      <c r="C631" s="684" t="s">
        <v>807</v>
      </c>
      <c r="D631" s="680">
        <f t="shared" si="79"/>
        <v>38401.150545000004</v>
      </c>
    </row>
    <row r="632" spans="1:4" hidden="1">
      <c r="A632" s="836" t="s">
        <v>4958</v>
      </c>
      <c r="B632" s="681" t="s">
        <v>3535</v>
      </c>
      <c r="C632" s="685" t="s">
        <v>90</v>
      </c>
      <c r="D632" s="682">
        <f>'C. OBJETO DEL GASTO'!R100</f>
        <v>38401.150545000004</v>
      </c>
    </row>
    <row r="633" spans="1:4" hidden="1">
      <c r="A633" s="840" t="s">
        <v>3913</v>
      </c>
      <c r="B633" s="687" t="s">
        <v>3536</v>
      </c>
      <c r="C633" s="687" t="s">
        <v>1608</v>
      </c>
      <c r="D633" s="680">
        <f t="shared" ref="D633:D638" si="80">D634</f>
        <v>2000</v>
      </c>
    </row>
    <row r="634" spans="1:4" hidden="1">
      <c r="A634" s="840" t="s">
        <v>3913</v>
      </c>
      <c r="B634" s="687" t="s">
        <v>3537</v>
      </c>
      <c r="C634" s="687" t="s">
        <v>1501</v>
      </c>
      <c r="D634" s="680">
        <f t="shared" si="80"/>
        <v>2000</v>
      </c>
    </row>
    <row r="635" spans="1:4" hidden="1">
      <c r="A635" s="840" t="s">
        <v>3913</v>
      </c>
      <c r="B635" s="687" t="s">
        <v>3538</v>
      </c>
      <c r="C635" s="687" t="s">
        <v>1513</v>
      </c>
      <c r="D635" s="680">
        <f t="shared" si="80"/>
        <v>2000</v>
      </c>
    </row>
    <row r="636" spans="1:4" hidden="1">
      <c r="A636" s="840" t="s">
        <v>3913</v>
      </c>
      <c r="B636" s="687" t="s">
        <v>4476</v>
      </c>
      <c r="C636" s="687" t="s">
        <v>2929</v>
      </c>
      <c r="D636" s="680">
        <f t="shared" si="80"/>
        <v>2000</v>
      </c>
    </row>
    <row r="637" spans="1:4" ht="27.6" hidden="1">
      <c r="A637" s="840" t="s">
        <v>3913</v>
      </c>
      <c r="B637" s="687" t="s">
        <v>4477</v>
      </c>
      <c r="C637" s="684" t="s">
        <v>1919</v>
      </c>
      <c r="D637" s="680">
        <f t="shared" si="80"/>
        <v>2000</v>
      </c>
    </row>
    <row r="638" spans="1:4" hidden="1">
      <c r="A638" s="840" t="s">
        <v>3913</v>
      </c>
      <c r="B638" s="687" t="s">
        <v>4478</v>
      </c>
      <c r="C638" s="687" t="s">
        <v>807</v>
      </c>
      <c r="D638" s="680">
        <f t="shared" si="80"/>
        <v>2000</v>
      </c>
    </row>
    <row r="639" spans="1:4" hidden="1">
      <c r="A639" s="836" t="s">
        <v>3913</v>
      </c>
      <c r="B639" s="688" t="s">
        <v>4479</v>
      </c>
      <c r="C639" s="688" t="s">
        <v>1608</v>
      </c>
      <c r="D639" s="682">
        <f>'C. OBJETO DEL GASTO'!R105</f>
        <v>2000</v>
      </c>
    </row>
    <row r="640" spans="1:4" ht="27.6" hidden="1">
      <c r="A640" s="840" t="s">
        <v>3914</v>
      </c>
      <c r="B640" s="687" t="s">
        <v>3543</v>
      </c>
      <c r="C640" s="687" t="s">
        <v>1560</v>
      </c>
      <c r="D640" s="680">
        <f t="shared" ref="D640:D645" si="81">D641</f>
        <v>2500</v>
      </c>
    </row>
    <row r="641" spans="1:4" hidden="1">
      <c r="A641" s="840" t="s">
        <v>3914</v>
      </c>
      <c r="B641" s="687" t="s">
        <v>3544</v>
      </c>
      <c r="C641" s="687" t="s">
        <v>1501</v>
      </c>
      <c r="D641" s="680">
        <f t="shared" si="81"/>
        <v>2500</v>
      </c>
    </row>
    <row r="642" spans="1:4" hidden="1">
      <c r="A642" s="840" t="s">
        <v>3914</v>
      </c>
      <c r="B642" s="687" t="s">
        <v>3545</v>
      </c>
      <c r="C642" s="687" t="s">
        <v>1513</v>
      </c>
      <c r="D642" s="680">
        <f t="shared" si="81"/>
        <v>2500</v>
      </c>
    </row>
    <row r="643" spans="1:4" hidden="1">
      <c r="A643" s="840" t="s">
        <v>3914</v>
      </c>
      <c r="B643" s="687" t="s">
        <v>4480</v>
      </c>
      <c r="C643" s="687" t="s">
        <v>2929</v>
      </c>
      <c r="D643" s="680">
        <f t="shared" si="81"/>
        <v>2500</v>
      </c>
    </row>
    <row r="644" spans="1:4" ht="27.6" hidden="1">
      <c r="A644" s="840" t="s">
        <v>3914</v>
      </c>
      <c r="B644" s="687" t="s">
        <v>4481</v>
      </c>
      <c r="C644" s="684" t="s">
        <v>1919</v>
      </c>
      <c r="D644" s="680">
        <f t="shared" si="81"/>
        <v>2500</v>
      </c>
    </row>
    <row r="645" spans="1:4" hidden="1">
      <c r="A645" s="840" t="s">
        <v>3914</v>
      </c>
      <c r="B645" s="687" t="s">
        <v>4482</v>
      </c>
      <c r="C645" s="687" t="s">
        <v>807</v>
      </c>
      <c r="D645" s="680">
        <f t="shared" si="81"/>
        <v>2500</v>
      </c>
    </row>
    <row r="646" spans="1:4" hidden="1">
      <c r="A646" s="836" t="s">
        <v>3914</v>
      </c>
      <c r="B646" s="688" t="s">
        <v>4483</v>
      </c>
      <c r="C646" s="688" t="s">
        <v>1564</v>
      </c>
      <c r="D646" s="682">
        <f>'C. OBJETO DEL GASTO'!R115</f>
        <v>2500</v>
      </c>
    </row>
    <row r="647" spans="1:4" ht="41.4" hidden="1">
      <c r="A647" s="840" t="s">
        <v>4964</v>
      </c>
      <c r="B647" s="687" t="s">
        <v>3550</v>
      </c>
      <c r="C647" s="687" t="s">
        <v>1512</v>
      </c>
      <c r="D647" s="680">
        <f t="shared" ref="D647:D652" si="82">D648</f>
        <v>150000</v>
      </c>
    </row>
    <row r="648" spans="1:4" hidden="1">
      <c r="A648" s="840" t="s">
        <v>4964</v>
      </c>
      <c r="B648" s="687" t="s">
        <v>3551</v>
      </c>
      <c r="C648" s="687" t="s">
        <v>1501</v>
      </c>
      <c r="D648" s="680">
        <f t="shared" si="82"/>
        <v>150000</v>
      </c>
    </row>
    <row r="649" spans="1:4" hidden="1">
      <c r="A649" s="840" t="s">
        <v>4964</v>
      </c>
      <c r="B649" s="687" t="s">
        <v>3552</v>
      </c>
      <c r="C649" s="687" t="s">
        <v>1513</v>
      </c>
      <c r="D649" s="680">
        <f t="shared" si="82"/>
        <v>150000</v>
      </c>
    </row>
    <row r="650" spans="1:4" hidden="1">
      <c r="A650" s="840" t="s">
        <v>4964</v>
      </c>
      <c r="B650" s="687" t="s">
        <v>4484</v>
      </c>
      <c r="C650" s="687" t="s">
        <v>2929</v>
      </c>
      <c r="D650" s="680">
        <f t="shared" si="82"/>
        <v>150000</v>
      </c>
    </row>
    <row r="651" spans="1:4" hidden="1">
      <c r="A651" s="840" t="s">
        <v>4964</v>
      </c>
      <c r="B651" s="687" t="s">
        <v>4485</v>
      </c>
      <c r="C651" s="684" t="s">
        <v>1889</v>
      </c>
      <c r="D651" s="680">
        <f t="shared" si="82"/>
        <v>150000</v>
      </c>
    </row>
    <row r="652" spans="1:4" hidden="1">
      <c r="A652" s="840" t="s">
        <v>4964</v>
      </c>
      <c r="B652" s="687" t="s">
        <v>4486</v>
      </c>
      <c r="C652" s="687" t="s">
        <v>807</v>
      </c>
      <c r="D652" s="680">
        <f t="shared" si="82"/>
        <v>150000</v>
      </c>
    </row>
    <row r="653" spans="1:4" ht="41.4" hidden="1">
      <c r="A653" s="836" t="s">
        <v>4964</v>
      </c>
      <c r="B653" s="688" t="s">
        <v>4487</v>
      </c>
      <c r="C653" s="688" t="s">
        <v>1512</v>
      </c>
      <c r="D653" s="682">
        <f>'C. OBJETO DEL GASTO'!R201</f>
        <v>150000</v>
      </c>
    </row>
    <row r="654" spans="1:4" hidden="1">
      <c r="A654" s="840" t="s">
        <v>4966</v>
      </c>
      <c r="B654" s="679" t="s">
        <v>3557</v>
      </c>
      <c r="C654" s="684" t="s">
        <v>2238</v>
      </c>
      <c r="D654" s="680">
        <f>D655</f>
        <v>25000</v>
      </c>
    </row>
    <row r="655" spans="1:4" hidden="1">
      <c r="A655" s="840" t="s">
        <v>4966</v>
      </c>
      <c r="B655" s="679" t="s">
        <v>3558</v>
      </c>
      <c r="C655" s="684" t="s">
        <v>1501</v>
      </c>
      <c r="D655" s="680">
        <f>D656</f>
        <v>25000</v>
      </c>
    </row>
    <row r="656" spans="1:4" hidden="1">
      <c r="A656" s="840" t="s">
        <v>4966</v>
      </c>
      <c r="B656" s="679" t="s">
        <v>3559</v>
      </c>
      <c r="C656" s="684" t="s">
        <v>1513</v>
      </c>
      <c r="D656" s="680">
        <f>D657</f>
        <v>25000</v>
      </c>
    </row>
    <row r="657" spans="1:4" hidden="1">
      <c r="A657" s="840" t="s">
        <v>4966</v>
      </c>
      <c r="B657" s="679" t="s">
        <v>3560</v>
      </c>
      <c r="C657" s="684" t="s">
        <v>2929</v>
      </c>
      <c r="D657" s="680">
        <f>D658</f>
        <v>25000</v>
      </c>
    </row>
    <row r="658" spans="1:4" hidden="1">
      <c r="A658" s="840" t="s">
        <v>4966</v>
      </c>
      <c r="B658" s="679" t="s">
        <v>3561</v>
      </c>
      <c r="C658" s="684" t="s">
        <v>1889</v>
      </c>
      <c r="D658" s="680">
        <f>D659</f>
        <v>25000</v>
      </c>
    </row>
    <row r="659" spans="1:4" hidden="1">
      <c r="A659" s="840" t="s">
        <v>4966</v>
      </c>
      <c r="B659" s="679" t="s">
        <v>3562</v>
      </c>
      <c r="C659" s="684" t="s">
        <v>807</v>
      </c>
      <c r="D659" s="680">
        <f>D660+D661</f>
        <v>25000</v>
      </c>
    </row>
    <row r="660" spans="1:4" hidden="1">
      <c r="A660" s="836" t="s">
        <v>4966</v>
      </c>
      <c r="B660" s="681" t="s">
        <v>3562</v>
      </c>
      <c r="C660" s="685" t="s">
        <v>2238</v>
      </c>
      <c r="D660" s="682">
        <f>'C. OBJETO DEL GASTO'!R236</f>
        <v>7000</v>
      </c>
    </row>
    <row r="661" spans="1:4" hidden="1">
      <c r="A661" s="836" t="s">
        <v>4966</v>
      </c>
      <c r="B661" s="681" t="s">
        <v>3563</v>
      </c>
      <c r="C661" s="685" t="s">
        <v>2914</v>
      </c>
      <c r="D661" s="682">
        <f>'C. OBJETO DEL GASTO'!R237</f>
        <v>18000</v>
      </c>
    </row>
    <row r="662" spans="1:4" hidden="1">
      <c r="A662" s="840" t="s">
        <v>4968</v>
      </c>
      <c r="B662" s="687" t="s">
        <v>3564</v>
      </c>
      <c r="C662" s="687" t="s">
        <v>2249</v>
      </c>
      <c r="D662" s="680">
        <f t="shared" ref="D662:D667" si="83">D663</f>
        <v>50000</v>
      </c>
    </row>
    <row r="663" spans="1:4" hidden="1">
      <c r="A663" s="840" t="s">
        <v>4968</v>
      </c>
      <c r="B663" s="687" t="s">
        <v>3565</v>
      </c>
      <c r="C663" s="687" t="s">
        <v>1501</v>
      </c>
      <c r="D663" s="680">
        <f t="shared" si="83"/>
        <v>50000</v>
      </c>
    </row>
    <row r="664" spans="1:4" hidden="1">
      <c r="A664" s="840" t="s">
        <v>4968</v>
      </c>
      <c r="B664" s="687" t="s">
        <v>3566</v>
      </c>
      <c r="C664" s="687" t="s">
        <v>1513</v>
      </c>
      <c r="D664" s="680">
        <f t="shared" si="83"/>
        <v>50000</v>
      </c>
    </row>
    <row r="665" spans="1:4" hidden="1">
      <c r="A665" s="840" t="s">
        <v>4968</v>
      </c>
      <c r="B665" s="687" t="s">
        <v>4488</v>
      </c>
      <c r="C665" s="687" t="s">
        <v>2929</v>
      </c>
      <c r="D665" s="680">
        <f t="shared" si="83"/>
        <v>50000</v>
      </c>
    </row>
    <row r="666" spans="1:4" hidden="1">
      <c r="A666" s="840" t="s">
        <v>4968</v>
      </c>
      <c r="B666" s="687" t="s">
        <v>4489</v>
      </c>
      <c r="C666" s="684" t="s">
        <v>1889</v>
      </c>
      <c r="D666" s="680">
        <f t="shared" si="83"/>
        <v>50000</v>
      </c>
    </row>
    <row r="667" spans="1:4" hidden="1">
      <c r="A667" s="840" t="s">
        <v>4968</v>
      </c>
      <c r="B667" s="687" t="s">
        <v>4490</v>
      </c>
      <c r="C667" s="687" t="s">
        <v>807</v>
      </c>
      <c r="D667" s="680">
        <f t="shared" si="83"/>
        <v>50000</v>
      </c>
    </row>
    <row r="668" spans="1:4" hidden="1">
      <c r="A668" s="836" t="s">
        <v>4968</v>
      </c>
      <c r="B668" s="688" t="s">
        <v>4491</v>
      </c>
      <c r="C668" s="688" t="s">
        <v>2249</v>
      </c>
      <c r="D668" s="682">
        <f>'C. OBJETO DEL GASTO'!R272</f>
        <v>50000</v>
      </c>
    </row>
    <row r="669" spans="1:4" ht="27.6" hidden="1">
      <c r="A669" s="840" t="s">
        <v>4965</v>
      </c>
      <c r="B669" s="687" t="s">
        <v>3571</v>
      </c>
      <c r="C669" s="687" t="s">
        <v>2255</v>
      </c>
      <c r="D669" s="680">
        <f t="shared" ref="D669:D674" si="84">D670</f>
        <v>50000</v>
      </c>
    </row>
    <row r="670" spans="1:4" hidden="1">
      <c r="A670" s="840" t="s">
        <v>4965</v>
      </c>
      <c r="B670" s="687" t="s">
        <v>3572</v>
      </c>
      <c r="C670" s="687" t="s">
        <v>1501</v>
      </c>
      <c r="D670" s="680">
        <f t="shared" si="84"/>
        <v>50000</v>
      </c>
    </row>
    <row r="671" spans="1:4" hidden="1">
      <c r="A671" s="840" t="s">
        <v>4965</v>
      </c>
      <c r="B671" s="687" t="s">
        <v>3573</v>
      </c>
      <c r="C671" s="687" t="s">
        <v>1513</v>
      </c>
      <c r="D671" s="680">
        <f t="shared" si="84"/>
        <v>50000</v>
      </c>
    </row>
    <row r="672" spans="1:4" hidden="1">
      <c r="A672" s="840" t="s">
        <v>4965</v>
      </c>
      <c r="B672" s="687" t="s">
        <v>4492</v>
      </c>
      <c r="C672" s="687" t="s">
        <v>2929</v>
      </c>
      <c r="D672" s="680">
        <f t="shared" si="84"/>
        <v>50000</v>
      </c>
    </row>
    <row r="673" spans="1:4" hidden="1">
      <c r="A673" s="840" t="s">
        <v>4965</v>
      </c>
      <c r="B673" s="687" t="s">
        <v>4493</v>
      </c>
      <c r="C673" s="684" t="s">
        <v>1889</v>
      </c>
      <c r="D673" s="680">
        <f t="shared" si="84"/>
        <v>50000</v>
      </c>
    </row>
    <row r="674" spans="1:4" hidden="1">
      <c r="A674" s="840" t="s">
        <v>4965</v>
      </c>
      <c r="B674" s="687" t="s">
        <v>4494</v>
      </c>
      <c r="C674" s="687" t="s">
        <v>807</v>
      </c>
      <c r="D674" s="680">
        <f t="shared" si="84"/>
        <v>50000</v>
      </c>
    </row>
    <row r="675" spans="1:4" ht="27.6" hidden="1">
      <c r="A675" s="836" t="s">
        <v>4965</v>
      </c>
      <c r="B675" s="688" t="s">
        <v>4495</v>
      </c>
      <c r="C675" s="688" t="s">
        <v>2255</v>
      </c>
      <c r="D675" s="682">
        <f>'C. OBJETO DEL GASTO'!R353</f>
        <v>50000</v>
      </c>
    </row>
    <row r="676" spans="1:4" hidden="1">
      <c r="A676" s="840" t="s">
        <v>4969</v>
      </c>
      <c r="B676" s="679" t="s">
        <v>1922</v>
      </c>
      <c r="C676" s="684" t="s">
        <v>1833</v>
      </c>
      <c r="D676" s="680">
        <f t="shared" ref="D676:D681" si="85">D677</f>
        <v>20000</v>
      </c>
    </row>
    <row r="677" spans="1:4" hidden="1">
      <c r="A677" s="840" t="s">
        <v>4969</v>
      </c>
      <c r="B677" s="679" t="s">
        <v>1923</v>
      </c>
      <c r="C677" s="684" t="s">
        <v>1501</v>
      </c>
      <c r="D677" s="680">
        <f t="shared" si="85"/>
        <v>20000</v>
      </c>
    </row>
    <row r="678" spans="1:4" hidden="1">
      <c r="A678" s="840" t="s">
        <v>4969</v>
      </c>
      <c r="B678" s="679" t="s">
        <v>1924</v>
      </c>
      <c r="C678" s="684" t="s">
        <v>1513</v>
      </c>
      <c r="D678" s="680">
        <f t="shared" si="85"/>
        <v>20000</v>
      </c>
    </row>
    <row r="679" spans="1:4" hidden="1">
      <c r="A679" s="840" t="s">
        <v>4969</v>
      </c>
      <c r="B679" s="679" t="s">
        <v>4496</v>
      </c>
      <c r="C679" s="684" t="s">
        <v>2929</v>
      </c>
      <c r="D679" s="680">
        <f t="shared" si="85"/>
        <v>20000</v>
      </c>
    </row>
    <row r="680" spans="1:4" hidden="1">
      <c r="A680" s="840" t="s">
        <v>4969</v>
      </c>
      <c r="B680" s="679" t="s">
        <v>4497</v>
      </c>
      <c r="C680" s="684" t="s">
        <v>1889</v>
      </c>
      <c r="D680" s="680">
        <f t="shared" si="85"/>
        <v>20000</v>
      </c>
    </row>
    <row r="681" spans="1:4" hidden="1">
      <c r="A681" s="840" t="s">
        <v>4969</v>
      </c>
      <c r="B681" s="679" t="s">
        <v>4498</v>
      </c>
      <c r="C681" s="684" t="s">
        <v>807</v>
      </c>
      <c r="D681" s="680">
        <f t="shared" si="85"/>
        <v>20000</v>
      </c>
    </row>
    <row r="682" spans="1:4" hidden="1">
      <c r="A682" s="836" t="s">
        <v>4969</v>
      </c>
      <c r="B682" s="681" t="s">
        <v>4499</v>
      </c>
      <c r="C682" s="685" t="s">
        <v>1833</v>
      </c>
      <c r="D682" s="682">
        <f>'C. OBJETO DEL GASTO'!R406</f>
        <v>20000</v>
      </c>
    </row>
    <row r="683" spans="1:4" ht="27.6" hidden="1">
      <c r="A683" s="840" t="s">
        <v>4970</v>
      </c>
      <c r="B683" s="689" t="s">
        <v>3578</v>
      </c>
      <c r="C683" s="689" t="s">
        <v>1877</v>
      </c>
      <c r="D683" s="680">
        <f t="shared" ref="D683:D688" si="86">D684</f>
        <v>450000</v>
      </c>
    </row>
    <row r="684" spans="1:4" hidden="1">
      <c r="A684" s="840" t="s">
        <v>4970</v>
      </c>
      <c r="B684" s="689" t="s">
        <v>3579</v>
      </c>
      <c r="C684" s="689" t="s">
        <v>1501</v>
      </c>
      <c r="D684" s="680">
        <f t="shared" si="86"/>
        <v>450000</v>
      </c>
    </row>
    <row r="685" spans="1:4" hidden="1">
      <c r="A685" s="840" t="s">
        <v>4970</v>
      </c>
      <c r="B685" s="689" t="s">
        <v>3580</v>
      </c>
      <c r="C685" s="689" t="s">
        <v>1878</v>
      </c>
      <c r="D685" s="680">
        <f t="shared" si="86"/>
        <v>450000</v>
      </c>
    </row>
    <row r="686" spans="1:4" hidden="1">
      <c r="A686" s="840" t="s">
        <v>4970</v>
      </c>
      <c r="B686" s="689" t="s">
        <v>4500</v>
      </c>
      <c r="C686" s="689" t="s">
        <v>2929</v>
      </c>
      <c r="D686" s="680">
        <f t="shared" si="86"/>
        <v>450000</v>
      </c>
    </row>
    <row r="687" spans="1:4" hidden="1">
      <c r="A687" s="840" t="s">
        <v>4970</v>
      </c>
      <c r="B687" s="689" t="s">
        <v>4501</v>
      </c>
      <c r="C687" s="684" t="s">
        <v>1889</v>
      </c>
      <c r="D687" s="680">
        <f t="shared" si="86"/>
        <v>450000</v>
      </c>
    </row>
    <row r="688" spans="1:4" hidden="1">
      <c r="A688" s="840" t="s">
        <v>4970</v>
      </c>
      <c r="B688" s="689" t="s">
        <v>4502</v>
      </c>
      <c r="C688" s="689" t="s">
        <v>807</v>
      </c>
      <c r="D688" s="680">
        <f t="shared" si="86"/>
        <v>450000</v>
      </c>
    </row>
    <row r="689" spans="1:4" ht="27.6" hidden="1">
      <c r="A689" s="836" t="s">
        <v>4970</v>
      </c>
      <c r="B689" s="690" t="s">
        <v>4503</v>
      </c>
      <c r="C689" s="690" t="s">
        <v>1877</v>
      </c>
      <c r="D689" s="682">
        <f>'C. OBJETO DEL GASTO'!R503</f>
        <v>450000</v>
      </c>
    </row>
    <row r="690" spans="1:4" hidden="1">
      <c r="A690" s="838"/>
      <c r="B690" s="700" t="s">
        <v>1929</v>
      </c>
      <c r="C690" s="701" t="s">
        <v>770</v>
      </c>
      <c r="D690" s="702">
        <f>D691</f>
        <v>110736.50936</v>
      </c>
    </row>
    <row r="691" spans="1:4" hidden="1">
      <c r="B691" s="843" t="s">
        <v>1932</v>
      </c>
      <c r="C691" s="694" t="s">
        <v>1933</v>
      </c>
      <c r="D691" s="842">
        <f>D692</f>
        <v>110736.50936</v>
      </c>
    </row>
    <row r="692" spans="1:4" hidden="1">
      <c r="B692" s="679" t="s">
        <v>1934</v>
      </c>
      <c r="C692" s="684" t="s">
        <v>1499</v>
      </c>
      <c r="D692" s="680">
        <f>D693</f>
        <v>110736.50936</v>
      </c>
    </row>
    <row r="693" spans="1:4" hidden="1">
      <c r="A693" s="839"/>
      <c r="B693" s="703" t="s">
        <v>1935</v>
      </c>
      <c r="C693" s="697" t="s">
        <v>807</v>
      </c>
      <c r="D693" s="692">
        <f>D694+D701+D708+D715+D722+D729+D736</f>
        <v>110736.50936</v>
      </c>
    </row>
    <row r="694" spans="1:4" hidden="1">
      <c r="A694" s="840" t="s">
        <v>4954</v>
      </c>
      <c r="B694" s="679" t="s">
        <v>1937</v>
      </c>
      <c r="C694" s="684" t="s">
        <v>1505</v>
      </c>
      <c r="D694" s="680">
        <f t="shared" ref="D694:D699" si="87">D695</f>
        <v>72000</v>
      </c>
    </row>
    <row r="695" spans="1:4" hidden="1">
      <c r="A695" s="840" t="s">
        <v>4954</v>
      </c>
      <c r="B695" s="679" t="s">
        <v>1938</v>
      </c>
      <c r="C695" s="684" t="s">
        <v>1501</v>
      </c>
      <c r="D695" s="680">
        <f t="shared" si="87"/>
        <v>72000</v>
      </c>
    </row>
    <row r="696" spans="1:4" hidden="1">
      <c r="A696" s="840" t="s">
        <v>4954</v>
      </c>
      <c r="B696" s="679" t="s">
        <v>1939</v>
      </c>
      <c r="C696" s="684" t="s">
        <v>1502</v>
      </c>
      <c r="D696" s="680">
        <f t="shared" si="87"/>
        <v>72000</v>
      </c>
    </row>
    <row r="697" spans="1:4" hidden="1">
      <c r="A697" s="840" t="s">
        <v>4954</v>
      </c>
      <c r="B697" s="679" t="s">
        <v>4504</v>
      </c>
      <c r="C697" s="684" t="s">
        <v>2929</v>
      </c>
      <c r="D697" s="680">
        <f t="shared" si="87"/>
        <v>72000</v>
      </c>
    </row>
    <row r="698" spans="1:4" ht="27.6" hidden="1">
      <c r="A698" s="840" t="s">
        <v>4954</v>
      </c>
      <c r="B698" s="679" t="s">
        <v>4505</v>
      </c>
      <c r="C698" s="684" t="s">
        <v>1936</v>
      </c>
      <c r="D698" s="680">
        <f t="shared" si="87"/>
        <v>72000</v>
      </c>
    </row>
    <row r="699" spans="1:4" hidden="1">
      <c r="A699" s="840" t="s">
        <v>4954</v>
      </c>
      <c r="B699" s="679" t="s">
        <v>4506</v>
      </c>
      <c r="C699" s="684" t="s">
        <v>807</v>
      </c>
      <c r="D699" s="680">
        <f t="shared" si="87"/>
        <v>72000</v>
      </c>
    </row>
    <row r="700" spans="1:4" hidden="1">
      <c r="A700" s="836" t="s">
        <v>4954</v>
      </c>
      <c r="B700" s="681" t="s">
        <v>4507</v>
      </c>
      <c r="C700" s="685" t="s">
        <v>1505</v>
      </c>
      <c r="D700" s="682">
        <f>'C. OBJETO DEL GASTO'!AA17</f>
        <v>72000</v>
      </c>
    </row>
    <row r="701" spans="1:4" hidden="1">
      <c r="A701" s="840" t="s">
        <v>4955</v>
      </c>
      <c r="B701" s="679" t="s">
        <v>1944</v>
      </c>
      <c r="C701" s="684" t="s">
        <v>1506</v>
      </c>
      <c r="D701" s="680">
        <f t="shared" ref="D701:D706" si="88">D702</f>
        <v>1500</v>
      </c>
    </row>
    <row r="702" spans="1:4" hidden="1">
      <c r="A702" s="840" t="s">
        <v>4955</v>
      </c>
      <c r="B702" s="679" t="s">
        <v>1945</v>
      </c>
      <c r="C702" s="684" t="s">
        <v>1501</v>
      </c>
      <c r="D702" s="680">
        <f t="shared" si="88"/>
        <v>1500</v>
      </c>
    </row>
    <row r="703" spans="1:4" hidden="1">
      <c r="A703" s="840" t="s">
        <v>4955</v>
      </c>
      <c r="B703" s="679" t="s">
        <v>1946</v>
      </c>
      <c r="C703" s="684" t="s">
        <v>1502</v>
      </c>
      <c r="D703" s="680">
        <f t="shared" si="88"/>
        <v>1500</v>
      </c>
    </row>
    <row r="704" spans="1:4" hidden="1">
      <c r="A704" s="840" t="s">
        <v>4955</v>
      </c>
      <c r="B704" s="679" t="s">
        <v>4508</v>
      </c>
      <c r="C704" s="684" t="s">
        <v>2929</v>
      </c>
      <c r="D704" s="680">
        <f t="shared" si="88"/>
        <v>1500</v>
      </c>
    </row>
    <row r="705" spans="1:4" ht="27.6" hidden="1">
      <c r="A705" s="840" t="s">
        <v>4955</v>
      </c>
      <c r="B705" s="679" t="s">
        <v>4509</v>
      </c>
      <c r="C705" s="684" t="s">
        <v>1949</v>
      </c>
      <c r="D705" s="680">
        <f t="shared" si="88"/>
        <v>1500</v>
      </c>
    </row>
    <row r="706" spans="1:4" hidden="1">
      <c r="A706" s="840" t="s">
        <v>4955</v>
      </c>
      <c r="B706" s="679" t="s">
        <v>4510</v>
      </c>
      <c r="C706" s="684" t="s">
        <v>807</v>
      </c>
      <c r="D706" s="680">
        <f t="shared" si="88"/>
        <v>1500</v>
      </c>
    </row>
    <row r="707" spans="1:4" hidden="1">
      <c r="A707" s="836" t="s">
        <v>4955</v>
      </c>
      <c r="B707" s="681" t="s">
        <v>4511</v>
      </c>
      <c r="C707" s="685" t="s">
        <v>1507</v>
      </c>
      <c r="D707" s="682">
        <f>'C. OBJETO DEL GASTO'!AA34</f>
        <v>1500</v>
      </c>
    </row>
    <row r="708" spans="1:4" hidden="1">
      <c r="A708" s="840" t="s">
        <v>4955</v>
      </c>
      <c r="B708" s="679" t="s">
        <v>1952</v>
      </c>
      <c r="C708" s="684" t="s">
        <v>1508</v>
      </c>
      <c r="D708" s="680">
        <f t="shared" ref="D708:D713" si="89">D709</f>
        <v>6000</v>
      </c>
    </row>
    <row r="709" spans="1:4" hidden="1">
      <c r="A709" s="840" t="s">
        <v>4955</v>
      </c>
      <c r="B709" s="679" t="s">
        <v>1953</v>
      </c>
      <c r="C709" s="684" t="s">
        <v>1501</v>
      </c>
      <c r="D709" s="680">
        <f t="shared" si="89"/>
        <v>6000</v>
      </c>
    </row>
    <row r="710" spans="1:4" hidden="1">
      <c r="A710" s="840" t="s">
        <v>4955</v>
      </c>
      <c r="B710" s="679" t="s">
        <v>1954</v>
      </c>
      <c r="C710" s="684" t="s">
        <v>1502</v>
      </c>
      <c r="D710" s="680">
        <f t="shared" si="89"/>
        <v>6000</v>
      </c>
    </row>
    <row r="711" spans="1:4" hidden="1">
      <c r="A711" s="840" t="s">
        <v>4955</v>
      </c>
      <c r="B711" s="679" t="s">
        <v>4512</v>
      </c>
      <c r="C711" s="684" t="s">
        <v>2929</v>
      </c>
      <c r="D711" s="680">
        <f t="shared" si="89"/>
        <v>6000</v>
      </c>
    </row>
    <row r="712" spans="1:4" ht="27.6" hidden="1">
      <c r="A712" s="840" t="s">
        <v>4955</v>
      </c>
      <c r="B712" s="679" t="s">
        <v>4513</v>
      </c>
      <c r="C712" s="684" t="s">
        <v>1949</v>
      </c>
      <c r="D712" s="680">
        <f t="shared" si="89"/>
        <v>6000</v>
      </c>
    </row>
    <row r="713" spans="1:4" hidden="1">
      <c r="A713" s="840" t="s">
        <v>4955</v>
      </c>
      <c r="B713" s="679" t="s">
        <v>4514</v>
      </c>
      <c r="C713" s="684" t="s">
        <v>807</v>
      </c>
      <c r="D713" s="680">
        <f t="shared" si="89"/>
        <v>6000</v>
      </c>
    </row>
    <row r="714" spans="1:4" hidden="1">
      <c r="A714" s="836" t="s">
        <v>4955</v>
      </c>
      <c r="B714" s="681" t="s">
        <v>4515</v>
      </c>
      <c r="C714" s="685" t="s">
        <v>1509</v>
      </c>
      <c r="D714" s="682">
        <f>'C. OBJETO DEL GASTO'!AA35</f>
        <v>6000</v>
      </c>
    </row>
    <row r="715" spans="1:4" hidden="1">
      <c r="A715" s="840" t="s">
        <v>4956</v>
      </c>
      <c r="B715" s="679" t="s">
        <v>1959</v>
      </c>
      <c r="C715" s="684" t="s">
        <v>1510</v>
      </c>
      <c r="D715" s="680">
        <f t="shared" ref="D715:D720" si="90">D716</f>
        <v>25005.840000000004</v>
      </c>
    </row>
    <row r="716" spans="1:4" hidden="1">
      <c r="A716" s="840" t="s">
        <v>4956</v>
      </c>
      <c r="B716" s="679" t="s">
        <v>1960</v>
      </c>
      <c r="C716" s="684" t="s">
        <v>1501</v>
      </c>
      <c r="D716" s="680">
        <f t="shared" si="90"/>
        <v>25005.840000000004</v>
      </c>
    </row>
    <row r="717" spans="1:4" hidden="1">
      <c r="A717" s="840" t="s">
        <v>4956</v>
      </c>
      <c r="B717" s="679" t="s">
        <v>1961</v>
      </c>
      <c r="C717" s="684" t="s">
        <v>1502</v>
      </c>
      <c r="D717" s="680">
        <f t="shared" si="90"/>
        <v>25005.840000000004</v>
      </c>
    </row>
    <row r="718" spans="1:4" hidden="1">
      <c r="A718" s="840" t="s">
        <v>4956</v>
      </c>
      <c r="B718" s="679" t="s">
        <v>4516</v>
      </c>
      <c r="C718" s="684" t="s">
        <v>2929</v>
      </c>
      <c r="D718" s="680">
        <f t="shared" si="90"/>
        <v>25005.840000000004</v>
      </c>
    </row>
    <row r="719" spans="1:4" hidden="1">
      <c r="A719" s="840" t="s">
        <v>4956</v>
      </c>
      <c r="B719" s="679" t="s">
        <v>4517</v>
      </c>
      <c r="C719" s="684" t="s">
        <v>1964</v>
      </c>
      <c r="D719" s="680">
        <f t="shared" si="90"/>
        <v>25005.840000000004</v>
      </c>
    </row>
    <row r="720" spans="1:4" hidden="1">
      <c r="A720" s="840" t="s">
        <v>4956</v>
      </c>
      <c r="B720" s="679" t="s">
        <v>4518</v>
      </c>
      <c r="C720" s="684" t="s">
        <v>807</v>
      </c>
      <c r="D720" s="680">
        <f t="shared" si="90"/>
        <v>25005.840000000004</v>
      </c>
    </row>
    <row r="721" spans="1:4" hidden="1">
      <c r="A721" s="836" t="s">
        <v>4956</v>
      </c>
      <c r="B721" s="681" t="s">
        <v>4519</v>
      </c>
      <c r="C721" s="685" t="s">
        <v>1511</v>
      </c>
      <c r="D721" s="682">
        <f>'C. OBJETO DEL GASTO'!AA41</f>
        <v>25005.840000000004</v>
      </c>
    </row>
    <row r="722" spans="1:4" ht="27.6" hidden="1">
      <c r="A722" s="840" t="s">
        <v>4958</v>
      </c>
      <c r="B722" s="679" t="s">
        <v>3785</v>
      </c>
      <c r="C722" s="684" t="s">
        <v>3032</v>
      </c>
      <c r="D722" s="680">
        <f t="shared" ref="D722:D727" si="91">D723</f>
        <v>3030.6693599999999</v>
      </c>
    </row>
    <row r="723" spans="1:4" hidden="1">
      <c r="A723" s="840" t="s">
        <v>4958</v>
      </c>
      <c r="B723" s="679" t="s">
        <v>3786</v>
      </c>
      <c r="C723" s="684" t="s">
        <v>1501</v>
      </c>
      <c r="D723" s="680">
        <f t="shared" si="91"/>
        <v>3030.6693599999999</v>
      </c>
    </row>
    <row r="724" spans="1:4" hidden="1">
      <c r="A724" s="840" t="s">
        <v>4958</v>
      </c>
      <c r="B724" s="679" t="s">
        <v>3787</v>
      </c>
      <c r="C724" s="684" t="s">
        <v>1502</v>
      </c>
      <c r="D724" s="680">
        <f t="shared" si="91"/>
        <v>3030.6693599999999</v>
      </c>
    </row>
    <row r="725" spans="1:4" hidden="1">
      <c r="A725" s="840" t="s">
        <v>4958</v>
      </c>
      <c r="B725" s="679" t="s">
        <v>3788</v>
      </c>
      <c r="C725" s="684" t="s">
        <v>2929</v>
      </c>
      <c r="D725" s="680">
        <f t="shared" si="91"/>
        <v>3030.6693599999999</v>
      </c>
    </row>
    <row r="726" spans="1:4" hidden="1">
      <c r="A726" s="840" t="s">
        <v>4958</v>
      </c>
      <c r="B726" s="689" t="s">
        <v>3789</v>
      </c>
      <c r="C726" s="684" t="s">
        <v>1964</v>
      </c>
      <c r="D726" s="680">
        <f t="shared" si="91"/>
        <v>3030.6693599999999</v>
      </c>
    </row>
    <row r="727" spans="1:4" hidden="1">
      <c r="A727" s="840" t="s">
        <v>4958</v>
      </c>
      <c r="B727" s="679" t="s">
        <v>3790</v>
      </c>
      <c r="C727" s="684" t="s">
        <v>807</v>
      </c>
      <c r="D727" s="680">
        <f t="shared" si="91"/>
        <v>3030.6693599999999</v>
      </c>
    </row>
    <row r="728" spans="1:4" hidden="1">
      <c r="A728" s="836" t="s">
        <v>4958</v>
      </c>
      <c r="B728" s="681" t="s">
        <v>3791</v>
      </c>
      <c r="C728" s="685" t="s">
        <v>90</v>
      </c>
      <c r="D728" s="682">
        <f>'C. OBJETO DEL GASTO'!AA100</f>
        <v>3030.6693599999999</v>
      </c>
    </row>
    <row r="729" spans="1:4" hidden="1">
      <c r="A729" s="840" t="s">
        <v>3913</v>
      </c>
      <c r="B729" s="679" t="s">
        <v>1967</v>
      </c>
      <c r="C729" s="684" t="s">
        <v>1608</v>
      </c>
      <c r="D729" s="680">
        <f t="shared" ref="D729:D734" si="92">D730</f>
        <v>2000</v>
      </c>
    </row>
    <row r="730" spans="1:4" hidden="1">
      <c r="A730" s="840" t="s">
        <v>3913</v>
      </c>
      <c r="B730" s="679" t="s">
        <v>1968</v>
      </c>
      <c r="C730" s="684" t="s">
        <v>1501</v>
      </c>
      <c r="D730" s="680">
        <f t="shared" si="92"/>
        <v>2000</v>
      </c>
    </row>
    <row r="731" spans="1:4" hidden="1">
      <c r="A731" s="840" t="s">
        <v>3913</v>
      </c>
      <c r="B731" s="679" t="s">
        <v>1969</v>
      </c>
      <c r="C731" s="684" t="s">
        <v>1513</v>
      </c>
      <c r="D731" s="680">
        <f t="shared" si="92"/>
        <v>2000</v>
      </c>
    </row>
    <row r="732" spans="1:4" hidden="1">
      <c r="A732" s="840" t="s">
        <v>3913</v>
      </c>
      <c r="B732" s="679" t="s">
        <v>4520</v>
      </c>
      <c r="C732" s="684" t="s">
        <v>2929</v>
      </c>
      <c r="D732" s="680">
        <f t="shared" si="92"/>
        <v>2000</v>
      </c>
    </row>
    <row r="733" spans="1:4" hidden="1">
      <c r="A733" s="840" t="s">
        <v>3913</v>
      </c>
      <c r="B733" s="679" t="s">
        <v>4521</v>
      </c>
      <c r="C733" s="684" t="s">
        <v>1964</v>
      </c>
      <c r="D733" s="680">
        <f t="shared" si="92"/>
        <v>2000</v>
      </c>
    </row>
    <row r="734" spans="1:4" hidden="1">
      <c r="A734" s="840" t="s">
        <v>3913</v>
      </c>
      <c r="B734" s="679" t="s">
        <v>4522</v>
      </c>
      <c r="C734" s="684" t="s">
        <v>807</v>
      </c>
      <c r="D734" s="680">
        <f t="shared" si="92"/>
        <v>2000</v>
      </c>
    </row>
    <row r="735" spans="1:4" hidden="1">
      <c r="A735" s="836" t="s">
        <v>3913</v>
      </c>
      <c r="B735" s="681" t="s">
        <v>4523</v>
      </c>
      <c r="C735" s="685" t="s">
        <v>1750</v>
      </c>
      <c r="D735" s="682">
        <f>'C. OBJETO DEL GASTO'!AA105</f>
        <v>2000</v>
      </c>
    </row>
    <row r="736" spans="1:4" ht="27.6" hidden="1">
      <c r="A736" s="840" t="s">
        <v>3914</v>
      </c>
      <c r="B736" s="687" t="s">
        <v>3792</v>
      </c>
      <c r="C736" s="687" t="s">
        <v>1560</v>
      </c>
      <c r="D736" s="680">
        <f t="shared" ref="D736:D741" si="93">D737</f>
        <v>1200</v>
      </c>
    </row>
    <row r="737" spans="1:4" hidden="1">
      <c r="A737" s="840" t="s">
        <v>3914</v>
      </c>
      <c r="B737" s="687" t="s">
        <v>3793</v>
      </c>
      <c r="C737" s="687" t="s">
        <v>1501</v>
      </c>
      <c r="D737" s="680">
        <f t="shared" si="93"/>
        <v>1200</v>
      </c>
    </row>
    <row r="738" spans="1:4" hidden="1">
      <c r="A738" s="840" t="s">
        <v>3914</v>
      </c>
      <c r="B738" s="687" t="s">
        <v>3794</v>
      </c>
      <c r="C738" s="687" t="s">
        <v>1513</v>
      </c>
      <c r="D738" s="680">
        <f t="shared" si="93"/>
        <v>1200</v>
      </c>
    </row>
    <row r="739" spans="1:4" hidden="1">
      <c r="A739" s="840" t="s">
        <v>3914</v>
      </c>
      <c r="B739" s="687" t="s">
        <v>4524</v>
      </c>
      <c r="C739" s="687" t="s">
        <v>2929</v>
      </c>
      <c r="D739" s="680">
        <f t="shared" si="93"/>
        <v>1200</v>
      </c>
    </row>
    <row r="740" spans="1:4" hidden="1">
      <c r="A740" s="840" t="s">
        <v>3914</v>
      </c>
      <c r="B740" s="687" t="s">
        <v>4525</v>
      </c>
      <c r="C740" s="684" t="s">
        <v>1964</v>
      </c>
      <c r="D740" s="680">
        <f t="shared" si="93"/>
        <v>1200</v>
      </c>
    </row>
    <row r="741" spans="1:4" hidden="1">
      <c r="A741" s="840" t="s">
        <v>3914</v>
      </c>
      <c r="B741" s="687" t="s">
        <v>4526</v>
      </c>
      <c r="C741" s="687" t="s">
        <v>807</v>
      </c>
      <c r="D741" s="680">
        <f t="shared" si="93"/>
        <v>1200</v>
      </c>
    </row>
    <row r="742" spans="1:4" ht="27.6" hidden="1">
      <c r="A742" s="836" t="s">
        <v>3914</v>
      </c>
      <c r="B742" s="688" t="s">
        <v>4527</v>
      </c>
      <c r="C742" s="688" t="s">
        <v>1560</v>
      </c>
      <c r="D742" s="682">
        <f>'C. OBJETO DEL GASTO'!AA115</f>
        <v>1200</v>
      </c>
    </row>
    <row r="743" spans="1:4" hidden="1">
      <c r="A743" s="838"/>
      <c r="B743" s="700" t="s">
        <v>1971</v>
      </c>
      <c r="C743" s="701" t="s">
        <v>1972</v>
      </c>
      <c r="D743" s="702">
        <f>D744</f>
        <v>1004202.40757</v>
      </c>
    </row>
    <row r="744" spans="1:4" hidden="1">
      <c r="B744" s="843" t="s">
        <v>1973</v>
      </c>
      <c r="C744" s="694" t="s">
        <v>1974</v>
      </c>
      <c r="D744" s="842">
        <f>D745</f>
        <v>1004202.40757</v>
      </c>
    </row>
    <row r="745" spans="1:4" hidden="1">
      <c r="B745" s="679" t="s">
        <v>1975</v>
      </c>
      <c r="C745" s="684" t="s">
        <v>1499</v>
      </c>
      <c r="D745" s="680">
        <f>D746</f>
        <v>1004202.40757</v>
      </c>
    </row>
    <row r="746" spans="1:4" hidden="1">
      <c r="A746" s="839"/>
      <c r="B746" s="703" t="s">
        <v>1976</v>
      </c>
      <c r="C746" s="697" t="s">
        <v>807</v>
      </c>
      <c r="D746" s="692">
        <f>D747+D754+D761+D768+D775+D782+D789+D797+D804+D811</f>
        <v>1004202.40757</v>
      </c>
    </row>
    <row r="747" spans="1:4" hidden="1">
      <c r="A747" s="840" t="s">
        <v>4954</v>
      </c>
      <c r="B747" s="679" t="s">
        <v>1977</v>
      </c>
      <c r="C747" s="684" t="s">
        <v>1500</v>
      </c>
      <c r="D747" s="680">
        <f t="shared" ref="D747:D752" si="94">D748</f>
        <v>260221.91999999998</v>
      </c>
    </row>
    <row r="748" spans="1:4" hidden="1">
      <c r="A748" s="840" t="s">
        <v>4954</v>
      </c>
      <c r="B748" s="679" t="s">
        <v>1978</v>
      </c>
      <c r="C748" s="684" t="s">
        <v>1501</v>
      </c>
      <c r="D748" s="680">
        <f t="shared" si="94"/>
        <v>260221.91999999998</v>
      </c>
    </row>
    <row r="749" spans="1:4" hidden="1">
      <c r="A749" s="840" t="s">
        <v>4954</v>
      </c>
      <c r="B749" s="679" t="s">
        <v>1979</v>
      </c>
      <c r="C749" s="684" t="s">
        <v>1502</v>
      </c>
      <c r="D749" s="680">
        <f t="shared" si="94"/>
        <v>260221.91999999998</v>
      </c>
    </row>
    <row r="750" spans="1:4" hidden="1">
      <c r="A750" s="840" t="s">
        <v>4954</v>
      </c>
      <c r="B750" s="679" t="s">
        <v>4528</v>
      </c>
      <c r="C750" s="684" t="s">
        <v>2929</v>
      </c>
      <c r="D750" s="680">
        <f t="shared" si="94"/>
        <v>260221.91999999998</v>
      </c>
    </row>
    <row r="751" spans="1:4" hidden="1">
      <c r="A751" s="840" t="s">
        <v>4954</v>
      </c>
      <c r="B751" s="679" t="s">
        <v>4529</v>
      </c>
      <c r="C751" s="684" t="s">
        <v>1982</v>
      </c>
      <c r="D751" s="680">
        <f t="shared" si="94"/>
        <v>260221.91999999998</v>
      </c>
    </row>
    <row r="752" spans="1:4" hidden="1">
      <c r="A752" s="840" t="s">
        <v>4954</v>
      </c>
      <c r="B752" s="679" t="s">
        <v>4530</v>
      </c>
      <c r="C752" s="684" t="s">
        <v>807</v>
      </c>
      <c r="D752" s="680">
        <f t="shared" si="94"/>
        <v>260221.91999999998</v>
      </c>
    </row>
    <row r="753" spans="1:4" hidden="1">
      <c r="A753" s="836" t="s">
        <v>4954</v>
      </c>
      <c r="B753" s="681" t="s">
        <v>4531</v>
      </c>
      <c r="C753" s="685" t="s">
        <v>1504</v>
      </c>
      <c r="D753" s="682">
        <f>'C. OBJETO DEL GASTO'!Z16</f>
        <v>260221.91999999998</v>
      </c>
    </row>
    <row r="754" spans="1:4" hidden="1">
      <c r="A754" s="840" t="s">
        <v>4954</v>
      </c>
      <c r="B754" s="679" t="s">
        <v>1985</v>
      </c>
      <c r="C754" s="684" t="s">
        <v>1505</v>
      </c>
      <c r="D754" s="680">
        <f t="shared" ref="D754:D759" si="95">D755</f>
        <v>441600</v>
      </c>
    </row>
    <row r="755" spans="1:4" hidden="1">
      <c r="A755" s="840" t="s">
        <v>4954</v>
      </c>
      <c r="B755" s="679" t="s">
        <v>1986</v>
      </c>
      <c r="C755" s="684" t="s">
        <v>1501</v>
      </c>
      <c r="D755" s="680">
        <f t="shared" si="95"/>
        <v>441600</v>
      </c>
    </row>
    <row r="756" spans="1:4" hidden="1">
      <c r="A756" s="840" t="s">
        <v>4954</v>
      </c>
      <c r="B756" s="679" t="s">
        <v>1987</v>
      </c>
      <c r="C756" s="684" t="s">
        <v>1502</v>
      </c>
      <c r="D756" s="680">
        <f t="shared" si="95"/>
        <v>441600</v>
      </c>
    </row>
    <row r="757" spans="1:4" hidden="1">
      <c r="A757" s="840" t="s">
        <v>4954</v>
      </c>
      <c r="B757" s="679" t="s">
        <v>4532</v>
      </c>
      <c r="C757" s="684" t="s">
        <v>2929</v>
      </c>
      <c r="D757" s="680">
        <f t="shared" si="95"/>
        <v>441600</v>
      </c>
    </row>
    <row r="758" spans="1:4" hidden="1">
      <c r="A758" s="840" t="s">
        <v>4954</v>
      </c>
      <c r="B758" s="679" t="s">
        <v>4533</v>
      </c>
      <c r="C758" s="684" t="s">
        <v>1982</v>
      </c>
      <c r="D758" s="680">
        <f t="shared" si="95"/>
        <v>441600</v>
      </c>
    </row>
    <row r="759" spans="1:4" hidden="1">
      <c r="A759" s="840" t="s">
        <v>4954</v>
      </c>
      <c r="B759" s="679" t="s">
        <v>4534</v>
      </c>
      <c r="C759" s="684" t="s">
        <v>807</v>
      </c>
      <c r="D759" s="680">
        <f t="shared" si="95"/>
        <v>441600</v>
      </c>
    </row>
    <row r="760" spans="1:4" hidden="1">
      <c r="A760" s="836" t="s">
        <v>4954</v>
      </c>
      <c r="B760" s="681" t="s">
        <v>4535</v>
      </c>
      <c r="C760" s="685" t="s">
        <v>1505</v>
      </c>
      <c r="D760" s="682">
        <f>'C. OBJETO DEL GASTO'!Z17</f>
        <v>441600</v>
      </c>
    </row>
    <row r="761" spans="1:4" hidden="1">
      <c r="A761" s="840" t="s">
        <v>4955</v>
      </c>
      <c r="B761" s="679" t="s">
        <v>1992</v>
      </c>
      <c r="C761" s="684" t="s">
        <v>1506</v>
      </c>
      <c r="D761" s="680">
        <f t="shared" ref="D761:D766" si="96">D762</f>
        <v>14621.29</v>
      </c>
    </row>
    <row r="762" spans="1:4" hidden="1">
      <c r="A762" s="840" t="s">
        <v>4955</v>
      </c>
      <c r="B762" s="679" t="s">
        <v>1993</v>
      </c>
      <c r="C762" s="684" t="s">
        <v>1501</v>
      </c>
      <c r="D762" s="680">
        <f t="shared" si="96"/>
        <v>14621.29</v>
      </c>
    </row>
    <row r="763" spans="1:4" hidden="1">
      <c r="A763" s="840" t="s">
        <v>4955</v>
      </c>
      <c r="B763" s="679" t="s">
        <v>1994</v>
      </c>
      <c r="C763" s="684" t="s">
        <v>1502</v>
      </c>
      <c r="D763" s="680">
        <f t="shared" si="96"/>
        <v>14621.29</v>
      </c>
    </row>
    <row r="764" spans="1:4" hidden="1">
      <c r="A764" s="840" t="s">
        <v>4955</v>
      </c>
      <c r="B764" s="679" t="s">
        <v>4536</v>
      </c>
      <c r="C764" s="684" t="s">
        <v>2929</v>
      </c>
      <c r="D764" s="680">
        <f t="shared" si="96"/>
        <v>14621.29</v>
      </c>
    </row>
    <row r="765" spans="1:4" hidden="1">
      <c r="A765" s="840" t="s">
        <v>4955</v>
      </c>
      <c r="B765" s="679" t="s">
        <v>4537</v>
      </c>
      <c r="C765" s="684" t="s">
        <v>1997</v>
      </c>
      <c r="D765" s="680">
        <f t="shared" si="96"/>
        <v>14621.29</v>
      </c>
    </row>
    <row r="766" spans="1:4" hidden="1">
      <c r="A766" s="840" t="s">
        <v>4955</v>
      </c>
      <c r="B766" s="679" t="s">
        <v>4538</v>
      </c>
      <c r="C766" s="684" t="s">
        <v>807</v>
      </c>
      <c r="D766" s="680">
        <f t="shared" si="96"/>
        <v>14621.29</v>
      </c>
    </row>
    <row r="767" spans="1:4" hidden="1">
      <c r="A767" s="836" t="s">
        <v>4955</v>
      </c>
      <c r="B767" s="681" t="s">
        <v>4539</v>
      </c>
      <c r="C767" s="685" t="s">
        <v>1507</v>
      </c>
      <c r="D767" s="682">
        <f>'C. OBJETO DEL GASTO'!Z34</f>
        <v>14621.29</v>
      </c>
    </row>
    <row r="768" spans="1:4" hidden="1">
      <c r="A768" s="840" t="s">
        <v>4955</v>
      </c>
      <c r="B768" s="679" t="s">
        <v>2000</v>
      </c>
      <c r="C768" s="684" t="s">
        <v>1508</v>
      </c>
      <c r="D768" s="680">
        <f t="shared" ref="D768:D773" si="97">D769</f>
        <v>101855.48</v>
      </c>
    </row>
    <row r="769" spans="1:4" hidden="1">
      <c r="A769" s="840" t="s">
        <v>4955</v>
      </c>
      <c r="B769" s="679" t="s">
        <v>2001</v>
      </c>
      <c r="C769" s="684" t="s">
        <v>1501</v>
      </c>
      <c r="D769" s="680">
        <f t="shared" si="97"/>
        <v>101855.48</v>
      </c>
    </row>
    <row r="770" spans="1:4" hidden="1">
      <c r="A770" s="840" t="s">
        <v>4955</v>
      </c>
      <c r="B770" s="679" t="s">
        <v>2002</v>
      </c>
      <c r="C770" s="684" t="s">
        <v>1502</v>
      </c>
      <c r="D770" s="680">
        <f t="shared" si="97"/>
        <v>101855.48</v>
      </c>
    </row>
    <row r="771" spans="1:4" hidden="1">
      <c r="A771" s="840" t="s">
        <v>4955</v>
      </c>
      <c r="B771" s="679" t="s">
        <v>4540</v>
      </c>
      <c r="C771" s="684" t="s">
        <v>2929</v>
      </c>
      <c r="D771" s="680">
        <f t="shared" si="97"/>
        <v>101855.48</v>
      </c>
    </row>
    <row r="772" spans="1:4" hidden="1">
      <c r="A772" s="840" t="s">
        <v>4955</v>
      </c>
      <c r="B772" s="679" t="s">
        <v>4541</v>
      </c>
      <c r="C772" s="684" t="s">
        <v>1997</v>
      </c>
      <c r="D772" s="680">
        <f t="shared" si="97"/>
        <v>101855.48</v>
      </c>
    </row>
    <row r="773" spans="1:4" hidden="1">
      <c r="A773" s="840" t="s">
        <v>4955</v>
      </c>
      <c r="B773" s="679" t="s">
        <v>4542</v>
      </c>
      <c r="C773" s="684" t="s">
        <v>807</v>
      </c>
      <c r="D773" s="680">
        <f t="shared" si="97"/>
        <v>101855.48</v>
      </c>
    </row>
    <row r="774" spans="1:4" hidden="1">
      <c r="A774" s="836" t="s">
        <v>4955</v>
      </c>
      <c r="B774" s="681" t="s">
        <v>4543</v>
      </c>
      <c r="C774" s="685" t="s">
        <v>1509</v>
      </c>
      <c r="D774" s="682">
        <f>'C. OBJETO DEL GASTO'!Z35</f>
        <v>101855.48</v>
      </c>
    </row>
    <row r="775" spans="1:4" hidden="1">
      <c r="A775" s="840" t="s">
        <v>4956</v>
      </c>
      <c r="B775" s="679" t="s">
        <v>2007</v>
      </c>
      <c r="C775" s="684" t="s">
        <v>1510</v>
      </c>
      <c r="D775" s="680">
        <f t="shared" ref="D775:D780" si="98">D776</f>
        <v>75275.040000000008</v>
      </c>
    </row>
    <row r="776" spans="1:4" hidden="1">
      <c r="A776" s="840" t="s">
        <v>4956</v>
      </c>
      <c r="B776" s="679" t="s">
        <v>2008</v>
      </c>
      <c r="C776" s="684" t="s">
        <v>1501</v>
      </c>
      <c r="D776" s="680">
        <f t="shared" si="98"/>
        <v>75275.040000000008</v>
      </c>
    </row>
    <row r="777" spans="1:4" hidden="1">
      <c r="A777" s="840" t="s">
        <v>4956</v>
      </c>
      <c r="B777" s="679" t="s">
        <v>2009</v>
      </c>
      <c r="C777" s="684" t="s">
        <v>1502</v>
      </c>
      <c r="D777" s="680">
        <f t="shared" si="98"/>
        <v>75275.040000000008</v>
      </c>
    </row>
    <row r="778" spans="1:4" hidden="1">
      <c r="A778" s="840" t="s">
        <v>4956</v>
      </c>
      <c r="B778" s="679" t="s">
        <v>4544</v>
      </c>
      <c r="C778" s="684" t="s">
        <v>2929</v>
      </c>
      <c r="D778" s="680">
        <f t="shared" si="98"/>
        <v>75275.040000000008</v>
      </c>
    </row>
    <row r="779" spans="1:4" hidden="1">
      <c r="A779" s="840" t="s">
        <v>4956</v>
      </c>
      <c r="B779" s="679" t="s">
        <v>4545</v>
      </c>
      <c r="C779" s="684" t="s">
        <v>2012</v>
      </c>
      <c r="D779" s="680">
        <f t="shared" si="98"/>
        <v>75275.040000000008</v>
      </c>
    </row>
    <row r="780" spans="1:4" hidden="1">
      <c r="A780" s="840" t="s">
        <v>4956</v>
      </c>
      <c r="B780" s="679" t="s">
        <v>4546</v>
      </c>
      <c r="C780" s="684" t="s">
        <v>807</v>
      </c>
      <c r="D780" s="680">
        <f t="shared" si="98"/>
        <v>75275.040000000008</v>
      </c>
    </row>
    <row r="781" spans="1:4" hidden="1">
      <c r="A781" s="836" t="s">
        <v>4956</v>
      </c>
      <c r="B781" s="681" t="s">
        <v>4547</v>
      </c>
      <c r="C781" s="685" t="s">
        <v>1511</v>
      </c>
      <c r="D781" s="682">
        <f>'C. OBJETO DEL GASTO'!Z41</f>
        <v>75275.040000000008</v>
      </c>
    </row>
    <row r="782" spans="1:4" hidden="1">
      <c r="A782" s="840" t="s">
        <v>4957</v>
      </c>
      <c r="B782" s="687" t="s">
        <v>3756</v>
      </c>
      <c r="C782" s="687" t="s">
        <v>2560</v>
      </c>
      <c r="D782" s="680">
        <f t="shared" ref="D782:D787" si="99">D783</f>
        <v>62993.039400000009</v>
      </c>
    </row>
    <row r="783" spans="1:4" hidden="1">
      <c r="A783" s="840" t="s">
        <v>4957</v>
      </c>
      <c r="B783" s="687" t="s">
        <v>3757</v>
      </c>
      <c r="C783" s="687" t="s">
        <v>1501</v>
      </c>
      <c r="D783" s="680">
        <f t="shared" si="99"/>
        <v>62993.039400000009</v>
      </c>
    </row>
    <row r="784" spans="1:4" hidden="1">
      <c r="A784" s="840" t="s">
        <v>4957</v>
      </c>
      <c r="B784" s="687" t="s">
        <v>3758</v>
      </c>
      <c r="C784" s="687" t="s">
        <v>1502</v>
      </c>
      <c r="D784" s="680">
        <f t="shared" si="99"/>
        <v>62993.039400000009</v>
      </c>
    </row>
    <row r="785" spans="1:4" hidden="1">
      <c r="A785" s="840" t="s">
        <v>4957</v>
      </c>
      <c r="B785" s="687" t="s">
        <v>4548</v>
      </c>
      <c r="C785" s="687" t="s">
        <v>2929</v>
      </c>
      <c r="D785" s="680">
        <f t="shared" si="99"/>
        <v>62993.039400000009</v>
      </c>
    </row>
    <row r="786" spans="1:4" hidden="1">
      <c r="A786" s="840" t="s">
        <v>4957</v>
      </c>
      <c r="B786" s="687" t="s">
        <v>4549</v>
      </c>
      <c r="C786" s="684" t="s">
        <v>2012</v>
      </c>
      <c r="D786" s="680">
        <f t="shared" si="99"/>
        <v>62993.039400000009</v>
      </c>
    </row>
    <row r="787" spans="1:4" hidden="1">
      <c r="A787" s="840" t="s">
        <v>4957</v>
      </c>
      <c r="B787" s="687" t="s">
        <v>4550</v>
      </c>
      <c r="C787" s="687" t="s">
        <v>807</v>
      </c>
      <c r="D787" s="680">
        <f t="shared" si="99"/>
        <v>62993.039400000009</v>
      </c>
    </row>
    <row r="788" spans="1:4" hidden="1">
      <c r="A788" s="836" t="s">
        <v>4957</v>
      </c>
      <c r="B788" s="688" t="s">
        <v>4551</v>
      </c>
      <c r="C788" s="688" t="s">
        <v>2562</v>
      </c>
      <c r="D788" s="682">
        <f>'C. OBJETO DEL GASTO'!Z57</f>
        <v>62993.039400000009</v>
      </c>
    </row>
    <row r="789" spans="1:4" hidden="1">
      <c r="A789" s="840" t="s">
        <v>4959</v>
      </c>
      <c r="B789" s="687" t="s">
        <v>3763</v>
      </c>
      <c r="C789" s="687" t="s">
        <v>3128</v>
      </c>
      <c r="D789" s="680">
        <f>D790</f>
        <v>18000</v>
      </c>
    </row>
    <row r="790" spans="1:4" hidden="1">
      <c r="A790" s="840" t="s">
        <v>4959</v>
      </c>
      <c r="B790" s="687" t="s">
        <v>3764</v>
      </c>
      <c r="C790" s="687" t="s">
        <v>1501</v>
      </c>
      <c r="D790" s="680">
        <f>D791</f>
        <v>18000</v>
      </c>
    </row>
    <row r="791" spans="1:4" hidden="1">
      <c r="A791" s="840" t="s">
        <v>4959</v>
      </c>
      <c r="B791" s="687" t="s">
        <v>3765</v>
      </c>
      <c r="C791" s="687" t="s">
        <v>1502</v>
      </c>
      <c r="D791" s="680">
        <f>D792</f>
        <v>18000</v>
      </c>
    </row>
    <row r="792" spans="1:4" hidden="1">
      <c r="A792" s="840" t="s">
        <v>4959</v>
      </c>
      <c r="B792" s="687" t="s">
        <v>3766</v>
      </c>
      <c r="C792" s="687" t="s">
        <v>2929</v>
      </c>
      <c r="D792" s="680">
        <f>D793</f>
        <v>18000</v>
      </c>
    </row>
    <row r="793" spans="1:4" hidden="1">
      <c r="A793" s="840" t="s">
        <v>4959</v>
      </c>
      <c r="B793" s="687" t="s">
        <v>3767</v>
      </c>
      <c r="C793" s="684" t="s">
        <v>2012</v>
      </c>
      <c r="D793" s="680">
        <f>D794</f>
        <v>18000</v>
      </c>
    </row>
    <row r="794" spans="1:4" hidden="1">
      <c r="A794" s="840" t="s">
        <v>4959</v>
      </c>
      <c r="B794" s="687" t="s">
        <v>3768</v>
      </c>
      <c r="C794" s="687" t="s">
        <v>807</v>
      </c>
      <c r="D794" s="680">
        <f>D795+D796</f>
        <v>18000</v>
      </c>
    </row>
    <row r="795" spans="1:4" hidden="1">
      <c r="A795" s="836" t="s">
        <v>4959</v>
      </c>
      <c r="B795" s="688" t="s">
        <v>3769</v>
      </c>
      <c r="C795" s="688" t="s">
        <v>3132</v>
      </c>
      <c r="D795" s="682">
        <f>'C. OBJETO DEL GASTO'!Z87</f>
        <v>9000</v>
      </c>
    </row>
    <row r="796" spans="1:4" hidden="1">
      <c r="A796" s="836" t="s">
        <v>4959</v>
      </c>
      <c r="B796" s="688" t="s">
        <v>3770</v>
      </c>
      <c r="C796" s="688" t="s">
        <v>3133</v>
      </c>
      <c r="D796" s="682">
        <f>'C. OBJETO DEL GASTO'!Z86</f>
        <v>9000</v>
      </c>
    </row>
    <row r="797" spans="1:4" ht="27.6" hidden="1">
      <c r="A797" s="840" t="s">
        <v>4958</v>
      </c>
      <c r="B797" s="679" t="s">
        <v>3771</v>
      </c>
      <c r="C797" s="684" t="s">
        <v>3032</v>
      </c>
      <c r="D797" s="680">
        <f t="shared" ref="D797:D802" si="100">D798</f>
        <v>26435.638170000002</v>
      </c>
    </row>
    <row r="798" spans="1:4" hidden="1">
      <c r="A798" s="840" t="s">
        <v>4958</v>
      </c>
      <c r="B798" s="679" t="s">
        <v>3772</v>
      </c>
      <c r="C798" s="684" t="s">
        <v>1501</v>
      </c>
      <c r="D798" s="680">
        <f t="shared" si="100"/>
        <v>26435.638170000002</v>
      </c>
    </row>
    <row r="799" spans="1:4" hidden="1">
      <c r="A799" s="840" t="s">
        <v>4958</v>
      </c>
      <c r="B799" s="679" t="s">
        <v>3773</v>
      </c>
      <c r="C799" s="684" t="s">
        <v>1502</v>
      </c>
      <c r="D799" s="680">
        <f t="shared" si="100"/>
        <v>26435.638170000002</v>
      </c>
    </row>
    <row r="800" spans="1:4" hidden="1">
      <c r="A800" s="840" t="s">
        <v>4958</v>
      </c>
      <c r="B800" s="679" t="s">
        <v>3774</v>
      </c>
      <c r="C800" s="684" t="s">
        <v>2929</v>
      </c>
      <c r="D800" s="680">
        <f t="shared" si="100"/>
        <v>26435.638170000002</v>
      </c>
    </row>
    <row r="801" spans="1:4" hidden="1">
      <c r="A801" s="840" t="s">
        <v>4958</v>
      </c>
      <c r="B801" s="689" t="s">
        <v>5053</v>
      </c>
      <c r="C801" s="684" t="s">
        <v>2012</v>
      </c>
      <c r="D801" s="680">
        <f t="shared" si="100"/>
        <v>26435.638170000002</v>
      </c>
    </row>
    <row r="802" spans="1:4" hidden="1">
      <c r="A802" s="840" t="s">
        <v>4958</v>
      </c>
      <c r="B802" s="679" t="s">
        <v>3776</v>
      </c>
      <c r="C802" s="684" t="s">
        <v>807</v>
      </c>
      <c r="D802" s="680">
        <f t="shared" si="100"/>
        <v>26435.638170000002</v>
      </c>
    </row>
    <row r="803" spans="1:4" hidden="1">
      <c r="A803" s="836" t="s">
        <v>4958</v>
      </c>
      <c r="B803" s="681" t="s">
        <v>3777</v>
      </c>
      <c r="C803" s="685" t="s">
        <v>90</v>
      </c>
      <c r="D803" s="682">
        <f>'C. OBJETO DEL GASTO'!Z100</f>
        <v>26435.638170000002</v>
      </c>
    </row>
    <row r="804" spans="1:4" hidden="1">
      <c r="A804" s="840" t="s">
        <v>3913</v>
      </c>
      <c r="B804" s="679" t="s">
        <v>2015</v>
      </c>
      <c r="C804" s="684" t="s">
        <v>1608</v>
      </c>
      <c r="D804" s="680">
        <f t="shared" ref="D804:D809" si="101">D805</f>
        <v>2000</v>
      </c>
    </row>
    <row r="805" spans="1:4" hidden="1">
      <c r="A805" s="840" t="s">
        <v>3913</v>
      </c>
      <c r="B805" s="679" t="s">
        <v>2016</v>
      </c>
      <c r="C805" s="684" t="s">
        <v>1501</v>
      </c>
      <c r="D805" s="680">
        <f t="shared" si="101"/>
        <v>2000</v>
      </c>
    </row>
    <row r="806" spans="1:4" hidden="1">
      <c r="A806" s="840" t="s">
        <v>3913</v>
      </c>
      <c r="B806" s="679" t="s">
        <v>2017</v>
      </c>
      <c r="C806" s="684" t="s">
        <v>1513</v>
      </c>
      <c r="D806" s="680">
        <f t="shared" si="101"/>
        <v>2000</v>
      </c>
    </row>
    <row r="807" spans="1:4" hidden="1">
      <c r="A807" s="840" t="s">
        <v>3913</v>
      </c>
      <c r="B807" s="679" t="s">
        <v>4552</v>
      </c>
      <c r="C807" s="684" t="s">
        <v>2929</v>
      </c>
      <c r="D807" s="680">
        <f t="shared" si="101"/>
        <v>2000</v>
      </c>
    </row>
    <row r="808" spans="1:4" hidden="1">
      <c r="A808" s="840" t="s">
        <v>3913</v>
      </c>
      <c r="B808" s="679" t="s">
        <v>4553</v>
      </c>
      <c r="C808" s="684" t="s">
        <v>2012</v>
      </c>
      <c r="D808" s="680">
        <f t="shared" si="101"/>
        <v>2000</v>
      </c>
    </row>
    <row r="809" spans="1:4" hidden="1">
      <c r="A809" s="840" t="s">
        <v>3913</v>
      </c>
      <c r="B809" s="679" t="s">
        <v>4554</v>
      </c>
      <c r="C809" s="684" t="s">
        <v>807</v>
      </c>
      <c r="D809" s="680">
        <f t="shared" si="101"/>
        <v>2000</v>
      </c>
    </row>
    <row r="810" spans="1:4" hidden="1">
      <c r="A810" s="836" t="s">
        <v>3913</v>
      </c>
      <c r="B810" s="681" t="s">
        <v>4555</v>
      </c>
      <c r="C810" s="685" t="s">
        <v>1750</v>
      </c>
      <c r="D810" s="682">
        <f>'C. OBJETO DEL GASTO'!Z105</f>
        <v>2000</v>
      </c>
    </row>
    <row r="811" spans="1:4" ht="27.6" hidden="1">
      <c r="A811" s="840" t="s">
        <v>3914</v>
      </c>
      <c r="B811" s="687" t="s">
        <v>3778</v>
      </c>
      <c r="C811" s="687" t="s">
        <v>1560</v>
      </c>
      <c r="D811" s="680">
        <f t="shared" ref="D811:D816" si="102">D812</f>
        <v>1200</v>
      </c>
    </row>
    <row r="812" spans="1:4" hidden="1">
      <c r="A812" s="840" t="s">
        <v>3914</v>
      </c>
      <c r="B812" s="687" t="s">
        <v>3779</v>
      </c>
      <c r="C812" s="687" t="s">
        <v>1501</v>
      </c>
      <c r="D812" s="680">
        <f t="shared" si="102"/>
        <v>1200</v>
      </c>
    </row>
    <row r="813" spans="1:4" hidden="1">
      <c r="A813" s="840" t="s">
        <v>3914</v>
      </c>
      <c r="B813" s="687" t="s">
        <v>3780</v>
      </c>
      <c r="C813" s="687" t="s">
        <v>1513</v>
      </c>
      <c r="D813" s="680">
        <f t="shared" si="102"/>
        <v>1200</v>
      </c>
    </row>
    <row r="814" spans="1:4" hidden="1">
      <c r="A814" s="840" t="s">
        <v>3914</v>
      </c>
      <c r="B814" s="687" t="s">
        <v>4556</v>
      </c>
      <c r="C814" s="687" t="s">
        <v>2929</v>
      </c>
      <c r="D814" s="680">
        <f t="shared" si="102"/>
        <v>1200</v>
      </c>
    </row>
    <row r="815" spans="1:4" hidden="1">
      <c r="A815" s="840" t="s">
        <v>3914</v>
      </c>
      <c r="B815" s="687" t="s">
        <v>4557</v>
      </c>
      <c r="C815" s="684" t="s">
        <v>2012</v>
      </c>
      <c r="D815" s="680">
        <f t="shared" si="102"/>
        <v>1200</v>
      </c>
    </row>
    <row r="816" spans="1:4" hidden="1">
      <c r="A816" s="840" t="s">
        <v>3914</v>
      </c>
      <c r="B816" s="687" t="s">
        <v>4558</v>
      </c>
      <c r="C816" s="687" t="s">
        <v>807</v>
      </c>
      <c r="D816" s="680">
        <f t="shared" si="102"/>
        <v>1200</v>
      </c>
    </row>
    <row r="817" spans="1:4" ht="27.6" hidden="1">
      <c r="A817" s="836" t="s">
        <v>3914</v>
      </c>
      <c r="B817" s="688" t="s">
        <v>4559</v>
      </c>
      <c r="C817" s="688" t="s">
        <v>1560</v>
      </c>
      <c r="D817" s="682">
        <f>'C. OBJETO DEL GASTO'!Z115</f>
        <v>1200</v>
      </c>
    </row>
    <row r="818" spans="1:4" hidden="1">
      <c r="A818" s="838"/>
      <c r="B818" s="700" t="s">
        <v>2022</v>
      </c>
      <c r="C818" s="701" t="s">
        <v>2023</v>
      </c>
      <c r="D818" s="702">
        <f>D819</f>
        <v>276816.61543999997</v>
      </c>
    </row>
    <row r="819" spans="1:4" hidden="1">
      <c r="B819" s="843" t="s">
        <v>2024</v>
      </c>
      <c r="C819" s="694" t="s">
        <v>1219</v>
      </c>
      <c r="D819" s="842">
        <f>D820</f>
        <v>276816.61543999997</v>
      </c>
    </row>
    <row r="820" spans="1:4" hidden="1">
      <c r="B820" s="679" t="s">
        <v>2025</v>
      </c>
      <c r="C820" s="684" t="s">
        <v>1499</v>
      </c>
      <c r="D820" s="680">
        <f>D821</f>
        <v>276816.61543999997</v>
      </c>
    </row>
    <row r="821" spans="1:4" hidden="1">
      <c r="A821" s="839"/>
      <c r="B821" s="703" t="s">
        <v>2026</v>
      </c>
      <c r="C821" s="697" t="s">
        <v>807</v>
      </c>
      <c r="D821" s="692">
        <f>D822+D829+D836+D843+D850+D857+D864</f>
        <v>276816.61543999997</v>
      </c>
    </row>
    <row r="822" spans="1:4" hidden="1">
      <c r="A822" s="840" t="s">
        <v>4954</v>
      </c>
      <c r="B822" s="679" t="s">
        <v>2028</v>
      </c>
      <c r="C822" s="684" t="s">
        <v>1505</v>
      </c>
      <c r="D822" s="680">
        <f t="shared" ref="D822:D827" si="103">D823</f>
        <v>180000</v>
      </c>
    </row>
    <row r="823" spans="1:4" hidden="1">
      <c r="A823" s="840" t="s">
        <v>4954</v>
      </c>
      <c r="B823" s="679" t="s">
        <v>2029</v>
      </c>
      <c r="C823" s="684" t="s">
        <v>1501</v>
      </c>
      <c r="D823" s="680">
        <f t="shared" si="103"/>
        <v>180000</v>
      </c>
    </row>
    <row r="824" spans="1:4" hidden="1">
      <c r="A824" s="840" t="s">
        <v>4954</v>
      </c>
      <c r="B824" s="679" t="s">
        <v>2030</v>
      </c>
      <c r="C824" s="684" t="s">
        <v>1502</v>
      </c>
      <c r="D824" s="680">
        <f t="shared" si="103"/>
        <v>180000</v>
      </c>
    </row>
    <row r="825" spans="1:4" hidden="1">
      <c r="A825" s="840" t="s">
        <v>4954</v>
      </c>
      <c r="B825" s="679" t="s">
        <v>3386</v>
      </c>
      <c r="C825" s="684" t="s">
        <v>2929</v>
      </c>
      <c r="D825" s="680">
        <f t="shared" si="103"/>
        <v>180000</v>
      </c>
    </row>
    <row r="826" spans="1:4" ht="27.6" hidden="1">
      <c r="A826" s="840" t="s">
        <v>4954</v>
      </c>
      <c r="B826" s="679" t="s">
        <v>3387</v>
      </c>
      <c r="C826" s="684" t="s">
        <v>2031</v>
      </c>
      <c r="D826" s="680">
        <f t="shared" si="103"/>
        <v>180000</v>
      </c>
    </row>
    <row r="827" spans="1:4" hidden="1">
      <c r="A827" s="840" t="s">
        <v>4954</v>
      </c>
      <c r="B827" s="679" t="s">
        <v>3388</v>
      </c>
      <c r="C827" s="684" t="s">
        <v>807</v>
      </c>
      <c r="D827" s="680">
        <f t="shared" si="103"/>
        <v>180000</v>
      </c>
    </row>
    <row r="828" spans="1:4" hidden="1">
      <c r="A828" s="836" t="s">
        <v>4954</v>
      </c>
      <c r="B828" s="681" t="s">
        <v>3389</v>
      </c>
      <c r="C828" s="685" t="s">
        <v>1505</v>
      </c>
      <c r="D828" s="682">
        <f>'C. OBJETO DEL GASTO'!P17</f>
        <v>180000</v>
      </c>
    </row>
    <row r="829" spans="1:4" hidden="1">
      <c r="A829" s="840" t="s">
        <v>4955</v>
      </c>
      <c r="B829" s="679" t="s">
        <v>2032</v>
      </c>
      <c r="C829" s="684" t="s">
        <v>1506</v>
      </c>
      <c r="D829" s="680">
        <f t="shared" ref="D829:D834" si="104">D830</f>
        <v>3750</v>
      </c>
    </row>
    <row r="830" spans="1:4" hidden="1">
      <c r="A830" s="840" t="s">
        <v>4955</v>
      </c>
      <c r="B830" s="679" t="s">
        <v>2033</v>
      </c>
      <c r="C830" s="684" t="s">
        <v>1501</v>
      </c>
      <c r="D830" s="680">
        <f t="shared" si="104"/>
        <v>3750</v>
      </c>
    </row>
    <row r="831" spans="1:4" hidden="1">
      <c r="A831" s="840" t="s">
        <v>4955</v>
      </c>
      <c r="B831" s="679" t="s">
        <v>2034</v>
      </c>
      <c r="C831" s="684" t="s">
        <v>1502</v>
      </c>
      <c r="D831" s="680">
        <f t="shared" si="104"/>
        <v>3750</v>
      </c>
    </row>
    <row r="832" spans="1:4" hidden="1">
      <c r="A832" s="840" t="s">
        <v>4955</v>
      </c>
      <c r="B832" s="679" t="s">
        <v>3390</v>
      </c>
      <c r="C832" s="684" t="s">
        <v>2929</v>
      </c>
      <c r="D832" s="680">
        <f t="shared" si="104"/>
        <v>3750</v>
      </c>
    </row>
    <row r="833" spans="1:4" hidden="1">
      <c r="A833" s="840" t="s">
        <v>4955</v>
      </c>
      <c r="B833" s="679" t="s">
        <v>3391</v>
      </c>
      <c r="C833" s="684" t="s">
        <v>2035</v>
      </c>
      <c r="D833" s="680">
        <f t="shared" si="104"/>
        <v>3750</v>
      </c>
    </row>
    <row r="834" spans="1:4" hidden="1">
      <c r="A834" s="840" t="s">
        <v>4955</v>
      </c>
      <c r="B834" s="679" t="s">
        <v>3392</v>
      </c>
      <c r="C834" s="684" t="s">
        <v>807</v>
      </c>
      <c r="D834" s="680">
        <f t="shared" si="104"/>
        <v>3750</v>
      </c>
    </row>
    <row r="835" spans="1:4" hidden="1">
      <c r="A835" s="836" t="s">
        <v>4955</v>
      </c>
      <c r="B835" s="681" t="s">
        <v>3393</v>
      </c>
      <c r="C835" s="685" t="s">
        <v>1507</v>
      </c>
      <c r="D835" s="682">
        <f>'C. OBJETO DEL GASTO'!P34</f>
        <v>3750</v>
      </c>
    </row>
    <row r="836" spans="1:4" hidden="1">
      <c r="A836" s="840" t="s">
        <v>4955</v>
      </c>
      <c r="B836" s="679" t="s">
        <v>2036</v>
      </c>
      <c r="C836" s="684" t="s">
        <v>1508</v>
      </c>
      <c r="D836" s="680">
        <f t="shared" ref="D836:D841" si="105">D837</f>
        <v>15000</v>
      </c>
    </row>
    <row r="837" spans="1:4" hidden="1">
      <c r="A837" s="840" t="s">
        <v>4955</v>
      </c>
      <c r="B837" s="679" t="s">
        <v>2037</v>
      </c>
      <c r="C837" s="684" t="s">
        <v>1501</v>
      </c>
      <c r="D837" s="680">
        <f t="shared" si="105"/>
        <v>15000</v>
      </c>
    </row>
    <row r="838" spans="1:4" hidden="1">
      <c r="A838" s="840" t="s">
        <v>4955</v>
      </c>
      <c r="B838" s="679" t="s">
        <v>2038</v>
      </c>
      <c r="C838" s="684" t="s">
        <v>1502</v>
      </c>
      <c r="D838" s="680">
        <f t="shared" si="105"/>
        <v>15000</v>
      </c>
    </row>
    <row r="839" spans="1:4" hidden="1">
      <c r="A839" s="840" t="s">
        <v>4955</v>
      </c>
      <c r="B839" s="679" t="s">
        <v>3394</v>
      </c>
      <c r="C839" s="684" t="s">
        <v>2929</v>
      </c>
      <c r="D839" s="680">
        <f t="shared" si="105"/>
        <v>15000</v>
      </c>
    </row>
    <row r="840" spans="1:4" hidden="1">
      <c r="A840" s="840" t="s">
        <v>4955</v>
      </c>
      <c r="B840" s="679" t="s">
        <v>3395</v>
      </c>
      <c r="C840" s="684" t="s">
        <v>2027</v>
      </c>
      <c r="D840" s="680">
        <f t="shared" si="105"/>
        <v>15000</v>
      </c>
    </row>
    <row r="841" spans="1:4" hidden="1">
      <c r="A841" s="840" t="s">
        <v>4955</v>
      </c>
      <c r="B841" s="679" t="s">
        <v>3396</v>
      </c>
      <c r="C841" s="684" t="s">
        <v>807</v>
      </c>
      <c r="D841" s="680">
        <f t="shared" si="105"/>
        <v>15000</v>
      </c>
    </row>
    <row r="842" spans="1:4" hidden="1">
      <c r="A842" s="836" t="s">
        <v>4955</v>
      </c>
      <c r="B842" s="681" t="s">
        <v>3397</v>
      </c>
      <c r="C842" s="685" t="s">
        <v>1509</v>
      </c>
      <c r="D842" s="682">
        <f>'C. OBJETO DEL GASTO'!P35</f>
        <v>15000</v>
      </c>
    </row>
    <row r="843" spans="1:4" hidden="1">
      <c r="A843" s="840" t="s">
        <v>4956</v>
      </c>
      <c r="B843" s="679" t="s">
        <v>2039</v>
      </c>
      <c r="C843" s="684" t="s">
        <v>1510</v>
      </c>
      <c r="D843" s="680">
        <f t="shared" ref="D843:D848" si="106">D844</f>
        <v>67155.360000000001</v>
      </c>
    </row>
    <row r="844" spans="1:4" hidden="1">
      <c r="A844" s="840" t="s">
        <v>4956</v>
      </c>
      <c r="B844" s="679" t="s">
        <v>2040</v>
      </c>
      <c r="C844" s="684" t="s">
        <v>1501</v>
      </c>
      <c r="D844" s="680">
        <f t="shared" si="106"/>
        <v>67155.360000000001</v>
      </c>
    </row>
    <row r="845" spans="1:4" hidden="1">
      <c r="A845" s="840" t="s">
        <v>4956</v>
      </c>
      <c r="B845" s="679" t="s">
        <v>2041</v>
      </c>
      <c r="C845" s="684" t="s">
        <v>1502</v>
      </c>
      <c r="D845" s="680">
        <f t="shared" si="106"/>
        <v>67155.360000000001</v>
      </c>
    </row>
    <row r="846" spans="1:4" hidden="1">
      <c r="A846" s="840" t="s">
        <v>4956</v>
      </c>
      <c r="B846" s="679" t="s">
        <v>3398</v>
      </c>
      <c r="C846" s="684" t="s">
        <v>2929</v>
      </c>
      <c r="D846" s="680">
        <f t="shared" si="106"/>
        <v>67155.360000000001</v>
      </c>
    </row>
    <row r="847" spans="1:4" ht="27.6" hidden="1">
      <c r="A847" s="840" t="s">
        <v>4956</v>
      </c>
      <c r="B847" s="679" t="s">
        <v>3399</v>
      </c>
      <c r="C847" s="684" t="s">
        <v>2031</v>
      </c>
      <c r="D847" s="680">
        <f t="shared" si="106"/>
        <v>67155.360000000001</v>
      </c>
    </row>
    <row r="848" spans="1:4" hidden="1">
      <c r="A848" s="840" t="s">
        <v>4956</v>
      </c>
      <c r="B848" s="679" t="s">
        <v>3400</v>
      </c>
      <c r="C848" s="684" t="s">
        <v>807</v>
      </c>
      <c r="D848" s="680">
        <f t="shared" si="106"/>
        <v>67155.360000000001</v>
      </c>
    </row>
    <row r="849" spans="1:4" hidden="1">
      <c r="A849" s="836" t="s">
        <v>4956</v>
      </c>
      <c r="B849" s="681" t="s">
        <v>3401</v>
      </c>
      <c r="C849" s="685" t="s">
        <v>1511</v>
      </c>
      <c r="D849" s="682">
        <f>'C. OBJETO DEL GASTO'!P41</f>
        <v>67155.360000000001</v>
      </c>
    </row>
    <row r="850" spans="1:4" ht="27.6" hidden="1">
      <c r="A850" s="840" t="s">
        <v>4958</v>
      </c>
      <c r="B850" s="679" t="s">
        <v>3373</v>
      </c>
      <c r="C850" s="684" t="s">
        <v>3032</v>
      </c>
      <c r="D850" s="680">
        <f t="shared" ref="D850:D854" si="107">D851</f>
        <v>7711.255439999999</v>
      </c>
    </row>
    <row r="851" spans="1:4" hidden="1">
      <c r="A851" s="840" t="s">
        <v>4958</v>
      </c>
      <c r="B851" s="679" t="s">
        <v>3374</v>
      </c>
      <c r="C851" s="684" t="s">
        <v>1501</v>
      </c>
      <c r="D851" s="680">
        <f t="shared" si="107"/>
        <v>7711.255439999999</v>
      </c>
    </row>
    <row r="852" spans="1:4" hidden="1">
      <c r="A852" s="840" t="s">
        <v>4958</v>
      </c>
      <c r="B852" s="679" t="s">
        <v>3375</v>
      </c>
      <c r="C852" s="684" t="s">
        <v>1502</v>
      </c>
      <c r="D852" s="680">
        <f t="shared" si="107"/>
        <v>7711.255439999999</v>
      </c>
    </row>
    <row r="853" spans="1:4" hidden="1">
      <c r="A853" s="840" t="s">
        <v>4958</v>
      </c>
      <c r="B853" s="679" t="s">
        <v>3376</v>
      </c>
      <c r="C853" s="684" t="s">
        <v>2929</v>
      </c>
      <c r="D853" s="680">
        <f t="shared" si="107"/>
        <v>7711.255439999999</v>
      </c>
    </row>
    <row r="854" spans="1:4" ht="27.6" hidden="1">
      <c r="A854" s="840" t="s">
        <v>4958</v>
      </c>
      <c r="B854" s="689" t="s">
        <v>3377</v>
      </c>
      <c r="C854" s="684" t="s">
        <v>2031</v>
      </c>
      <c r="D854" s="680">
        <f t="shared" si="107"/>
        <v>7711.255439999999</v>
      </c>
    </row>
    <row r="855" spans="1:4" hidden="1">
      <c r="A855" s="840" t="s">
        <v>4958</v>
      </c>
      <c r="B855" s="679" t="s">
        <v>3378</v>
      </c>
      <c r="C855" s="684" t="s">
        <v>807</v>
      </c>
      <c r="D855" s="680">
        <f>D856</f>
        <v>7711.255439999999</v>
      </c>
    </row>
    <row r="856" spans="1:4" hidden="1">
      <c r="A856" s="836" t="s">
        <v>4958</v>
      </c>
      <c r="B856" s="681" t="s">
        <v>3379</v>
      </c>
      <c r="C856" s="685" t="s">
        <v>90</v>
      </c>
      <c r="D856" s="682">
        <f>'C. OBJETO DEL GASTO'!P100</f>
        <v>7711.255439999999</v>
      </c>
    </row>
    <row r="857" spans="1:4" hidden="1">
      <c r="A857" s="840" t="s">
        <v>3913</v>
      </c>
      <c r="B857" s="687" t="s">
        <v>3380</v>
      </c>
      <c r="C857" s="687" t="s">
        <v>1608</v>
      </c>
      <c r="D857" s="680">
        <f t="shared" ref="D857:D862" si="108">D858</f>
        <v>2000</v>
      </c>
    </row>
    <row r="858" spans="1:4" hidden="1">
      <c r="A858" s="840" t="s">
        <v>3913</v>
      </c>
      <c r="B858" s="687" t="s">
        <v>3381</v>
      </c>
      <c r="C858" s="687" t="s">
        <v>1501</v>
      </c>
      <c r="D858" s="680">
        <f t="shared" si="108"/>
        <v>2000</v>
      </c>
    </row>
    <row r="859" spans="1:4" hidden="1">
      <c r="A859" s="840" t="s">
        <v>3913</v>
      </c>
      <c r="B859" s="687" t="s">
        <v>3382</v>
      </c>
      <c r="C859" s="687" t="s">
        <v>1513</v>
      </c>
      <c r="D859" s="680">
        <f t="shared" si="108"/>
        <v>2000</v>
      </c>
    </row>
    <row r="860" spans="1:4" hidden="1">
      <c r="A860" s="840" t="s">
        <v>3913</v>
      </c>
      <c r="B860" s="687" t="s">
        <v>3402</v>
      </c>
      <c r="C860" s="687" t="s">
        <v>2929</v>
      </c>
      <c r="D860" s="680">
        <f t="shared" si="108"/>
        <v>2000</v>
      </c>
    </row>
    <row r="861" spans="1:4" ht="27.6" hidden="1">
      <c r="A861" s="840" t="s">
        <v>3913</v>
      </c>
      <c r="B861" s="687" t="s">
        <v>3403</v>
      </c>
      <c r="C861" s="684" t="s">
        <v>2031</v>
      </c>
      <c r="D861" s="680">
        <f t="shared" si="108"/>
        <v>2000</v>
      </c>
    </row>
    <row r="862" spans="1:4" hidden="1">
      <c r="A862" s="840" t="s">
        <v>3913</v>
      </c>
      <c r="B862" s="687" t="s">
        <v>3404</v>
      </c>
      <c r="C862" s="687" t="s">
        <v>807</v>
      </c>
      <c r="D862" s="680">
        <f t="shared" si="108"/>
        <v>2000</v>
      </c>
    </row>
    <row r="863" spans="1:4" hidden="1">
      <c r="A863" s="836" t="s">
        <v>3913</v>
      </c>
      <c r="B863" s="688" t="s">
        <v>3405</v>
      </c>
      <c r="C863" s="688" t="s">
        <v>1608</v>
      </c>
      <c r="D863" s="682">
        <f>'C. OBJETO DEL GASTO'!P105</f>
        <v>2000</v>
      </c>
    </row>
    <row r="864" spans="1:4" ht="27.6" hidden="1">
      <c r="A864" s="840" t="s">
        <v>3914</v>
      </c>
      <c r="B864" s="687" t="s">
        <v>3383</v>
      </c>
      <c r="C864" s="687" t="s">
        <v>1560</v>
      </c>
      <c r="D864" s="680">
        <f t="shared" ref="D864:D869" si="109">D865</f>
        <v>1200</v>
      </c>
    </row>
    <row r="865" spans="1:4" hidden="1">
      <c r="A865" s="840" t="s">
        <v>3914</v>
      </c>
      <c r="B865" s="687" t="s">
        <v>3384</v>
      </c>
      <c r="C865" s="687" t="s">
        <v>1501</v>
      </c>
      <c r="D865" s="680">
        <f t="shared" si="109"/>
        <v>1200</v>
      </c>
    </row>
    <row r="866" spans="1:4" hidden="1">
      <c r="A866" s="840" t="s">
        <v>3914</v>
      </c>
      <c r="B866" s="687" t="s">
        <v>3385</v>
      </c>
      <c r="C866" s="687" t="s">
        <v>1513</v>
      </c>
      <c r="D866" s="680">
        <f t="shared" si="109"/>
        <v>1200</v>
      </c>
    </row>
    <row r="867" spans="1:4" hidden="1">
      <c r="A867" s="840" t="s">
        <v>3914</v>
      </c>
      <c r="B867" s="687" t="s">
        <v>3406</v>
      </c>
      <c r="C867" s="687" t="s">
        <v>2929</v>
      </c>
      <c r="D867" s="680">
        <f t="shared" si="109"/>
        <v>1200</v>
      </c>
    </row>
    <row r="868" spans="1:4" ht="27.6" hidden="1">
      <c r="A868" s="840" t="s">
        <v>3914</v>
      </c>
      <c r="B868" s="687" t="s">
        <v>3407</v>
      </c>
      <c r="C868" s="684" t="s">
        <v>2031</v>
      </c>
      <c r="D868" s="680">
        <f t="shared" si="109"/>
        <v>1200</v>
      </c>
    </row>
    <row r="869" spans="1:4" hidden="1">
      <c r="A869" s="840" t="s">
        <v>3914</v>
      </c>
      <c r="B869" s="687" t="s">
        <v>3408</v>
      </c>
      <c r="C869" s="687" t="s">
        <v>807</v>
      </c>
      <c r="D869" s="680">
        <f t="shared" si="109"/>
        <v>1200</v>
      </c>
    </row>
    <row r="870" spans="1:4" hidden="1">
      <c r="A870" s="836" t="s">
        <v>3914</v>
      </c>
      <c r="B870" s="688" t="s">
        <v>3409</v>
      </c>
      <c r="C870" s="688" t="s">
        <v>1564</v>
      </c>
      <c r="D870" s="682">
        <f>'C. OBJETO DEL GASTO'!P115</f>
        <v>1200</v>
      </c>
    </row>
    <row r="871" spans="1:4" hidden="1">
      <c r="A871" s="838"/>
      <c r="B871" s="700" t="s">
        <v>2042</v>
      </c>
      <c r="C871" s="701" t="s">
        <v>2043</v>
      </c>
      <c r="D871" s="702">
        <f>D872</f>
        <v>151640.00023999999</v>
      </c>
    </row>
    <row r="872" spans="1:4" hidden="1">
      <c r="B872" s="843" t="s">
        <v>2044</v>
      </c>
      <c r="C872" s="694" t="s">
        <v>2045</v>
      </c>
      <c r="D872" s="842">
        <f>D873</f>
        <v>151640.00023999999</v>
      </c>
    </row>
    <row r="873" spans="1:4" hidden="1">
      <c r="B873" s="679" t="s">
        <v>2046</v>
      </c>
      <c r="C873" s="684" t="s">
        <v>1499</v>
      </c>
      <c r="D873" s="680">
        <f>D874</f>
        <v>151640.00023999999</v>
      </c>
    </row>
    <row r="874" spans="1:4" hidden="1">
      <c r="A874" s="839"/>
      <c r="B874" s="703" t="s">
        <v>2047</v>
      </c>
      <c r="C874" s="697" t="s">
        <v>807</v>
      </c>
      <c r="D874" s="692">
        <f>D875+D882+D889+D896+D903+D910+D917</f>
        <v>151640.00023999999</v>
      </c>
    </row>
    <row r="875" spans="1:4" hidden="1">
      <c r="A875" s="840" t="s">
        <v>4954</v>
      </c>
      <c r="B875" s="679" t="s">
        <v>2048</v>
      </c>
      <c r="C875" s="684" t="s">
        <v>1505</v>
      </c>
      <c r="D875" s="680">
        <f t="shared" ref="D875:D880" si="110">D876</f>
        <v>108000</v>
      </c>
    </row>
    <row r="876" spans="1:4" hidden="1">
      <c r="A876" s="840" t="s">
        <v>4954</v>
      </c>
      <c r="B876" s="679" t="s">
        <v>2049</v>
      </c>
      <c r="C876" s="684" t="s">
        <v>1501</v>
      </c>
      <c r="D876" s="680">
        <f t="shared" si="110"/>
        <v>108000</v>
      </c>
    </row>
    <row r="877" spans="1:4" hidden="1">
      <c r="A877" s="840" t="s">
        <v>4954</v>
      </c>
      <c r="B877" s="679" t="s">
        <v>2050</v>
      </c>
      <c r="C877" s="684" t="s">
        <v>1502</v>
      </c>
      <c r="D877" s="680">
        <f t="shared" si="110"/>
        <v>108000</v>
      </c>
    </row>
    <row r="878" spans="1:4" hidden="1">
      <c r="A878" s="840" t="s">
        <v>4954</v>
      </c>
      <c r="B878" s="679" t="s">
        <v>4560</v>
      </c>
      <c r="C878" s="684" t="s">
        <v>2929</v>
      </c>
      <c r="D878" s="680">
        <f t="shared" si="110"/>
        <v>108000</v>
      </c>
    </row>
    <row r="879" spans="1:4" hidden="1">
      <c r="A879" s="840" t="s">
        <v>4954</v>
      </c>
      <c r="B879" s="679" t="s">
        <v>4561</v>
      </c>
      <c r="C879" s="684" t="s">
        <v>2053</v>
      </c>
      <c r="D879" s="680">
        <f t="shared" si="110"/>
        <v>108000</v>
      </c>
    </row>
    <row r="880" spans="1:4" hidden="1">
      <c r="A880" s="840" t="s">
        <v>4954</v>
      </c>
      <c r="B880" s="679" t="s">
        <v>4562</v>
      </c>
      <c r="C880" s="684" t="s">
        <v>807</v>
      </c>
      <c r="D880" s="680">
        <f t="shared" si="110"/>
        <v>108000</v>
      </c>
    </row>
    <row r="881" spans="1:4" hidden="1">
      <c r="A881" s="836" t="s">
        <v>4954</v>
      </c>
      <c r="B881" s="681" t="s">
        <v>4563</v>
      </c>
      <c r="C881" s="685" t="s">
        <v>1505</v>
      </c>
      <c r="D881" s="682">
        <f>'C. OBJETO DEL GASTO'!AB17</f>
        <v>108000</v>
      </c>
    </row>
    <row r="882" spans="1:4" hidden="1">
      <c r="A882" s="840" t="s">
        <v>4955</v>
      </c>
      <c r="B882" s="679" t="s">
        <v>2056</v>
      </c>
      <c r="C882" s="684" t="s">
        <v>1506</v>
      </c>
      <c r="D882" s="680">
        <f t="shared" ref="D882:D887" si="111">D883</f>
        <v>2250</v>
      </c>
    </row>
    <row r="883" spans="1:4" hidden="1">
      <c r="A883" s="840" t="s">
        <v>4955</v>
      </c>
      <c r="B883" s="679" t="s">
        <v>2057</v>
      </c>
      <c r="C883" s="684" t="s">
        <v>1501</v>
      </c>
      <c r="D883" s="680">
        <f t="shared" si="111"/>
        <v>2250</v>
      </c>
    </row>
    <row r="884" spans="1:4" hidden="1">
      <c r="A884" s="840" t="s">
        <v>4955</v>
      </c>
      <c r="B884" s="679" t="s">
        <v>2058</v>
      </c>
      <c r="C884" s="684" t="s">
        <v>1502</v>
      </c>
      <c r="D884" s="680">
        <f t="shared" si="111"/>
        <v>2250</v>
      </c>
    </row>
    <row r="885" spans="1:4" hidden="1">
      <c r="A885" s="840" t="s">
        <v>4955</v>
      </c>
      <c r="B885" s="679" t="s">
        <v>4564</v>
      </c>
      <c r="C885" s="684" t="s">
        <v>2929</v>
      </c>
      <c r="D885" s="680">
        <f t="shared" si="111"/>
        <v>2250</v>
      </c>
    </row>
    <row r="886" spans="1:4" ht="27.6" hidden="1">
      <c r="A886" s="840" t="s">
        <v>4955</v>
      </c>
      <c r="B886" s="679" t="s">
        <v>4565</v>
      </c>
      <c r="C886" s="684" t="s">
        <v>2061</v>
      </c>
      <c r="D886" s="680">
        <f t="shared" si="111"/>
        <v>2250</v>
      </c>
    </row>
    <row r="887" spans="1:4" hidden="1">
      <c r="A887" s="840" t="s">
        <v>4955</v>
      </c>
      <c r="B887" s="679" t="s">
        <v>4566</v>
      </c>
      <c r="C887" s="684" t="s">
        <v>807</v>
      </c>
      <c r="D887" s="680">
        <f t="shared" si="111"/>
        <v>2250</v>
      </c>
    </row>
    <row r="888" spans="1:4" hidden="1">
      <c r="A888" s="836" t="s">
        <v>4955</v>
      </c>
      <c r="B888" s="681" t="s">
        <v>4567</v>
      </c>
      <c r="C888" s="685" t="s">
        <v>1507</v>
      </c>
      <c r="D888" s="682">
        <f>'C. OBJETO DEL GASTO'!AB34</f>
        <v>2250</v>
      </c>
    </row>
    <row r="889" spans="1:4" hidden="1">
      <c r="A889" s="840" t="s">
        <v>4955</v>
      </c>
      <c r="B889" s="679" t="s">
        <v>2064</v>
      </c>
      <c r="C889" s="684" t="s">
        <v>1508</v>
      </c>
      <c r="D889" s="680">
        <f t="shared" ref="D889:D894" si="112">D890</f>
        <v>9000</v>
      </c>
    </row>
    <row r="890" spans="1:4" hidden="1">
      <c r="A890" s="840" t="s">
        <v>4955</v>
      </c>
      <c r="B890" s="679" t="s">
        <v>2065</v>
      </c>
      <c r="C890" s="684" t="s">
        <v>1501</v>
      </c>
      <c r="D890" s="680">
        <f t="shared" si="112"/>
        <v>9000</v>
      </c>
    </row>
    <row r="891" spans="1:4" hidden="1">
      <c r="A891" s="840" t="s">
        <v>4955</v>
      </c>
      <c r="B891" s="679" t="s">
        <v>2066</v>
      </c>
      <c r="C891" s="684" t="s">
        <v>1502</v>
      </c>
      <c r="D891" s="680">
        <f t="shared" si="112"/>
        <v>9000</v>
      </c>
    </row>
    <row r="892" spans="1:4" hidden="1">
      <c r="A892" s="840" t="s">
        <v>4955</v>
      </c>
      <c r="B892" s="679" t="s">
        <v>4568</v>
      </c>
      <c r="C892" s="684" t="s">
        <v>2929</v>
      </c>
      <c r="D892" s="680">
        <f t="shared" si="112"/>
        <v>9000</v>
      </c>
    </row>
    <row r="893" spans="1:4" hidden="1">
      <c r="A893" s="840" t="s">
        <v>4955</v>
      </c>
      <c r="B893" s="679" t="s">
        <v>4569</v>
      </c>
      <c r="C893" s="684" t="s">
        <v>2069</v>
      </c>
      <c r="D893" s="680">
        <f t="shared" si="112"/>
        <v>9000</v>
      </c>
    </row>
    <row r="894" spans="1:4" hidden="1">
      <c r="A894" s="840" t="s">
        <v>4955</v>
      </c>
      <c r="B894" s="679" t="s">
        <v>4570</v>
      </c>
      <c r="C894" s="684" t="s">
        <v>807</v>
      </c>
      <c r="D894" s="680">
        <f t="shared" si="112"/>
        <v>9000</v>
      </c>
    </row>
    <row r="895" spans="1:4" hidden="1">
      <c r="A895" s="836" t="s">
        <v>4955</v>
      </c>
      <c r="B895" s="681" t="s">
        <v>4571</v>
      </c>
      <c r="C895" s="685" t="s">
        <v>1509</v>
      </c>
      <c r="D895" s="682">
        <f>'C. OBJETO DEL GASTO'!AB35</f>
        <v>9000</v>
      </c>
    </row>
    <row r="896" spans="1:4" hidden="1">
      <c r="A896" s="840" t="s">
        <v>4956</v>
      </c>
      <c r="B896" s="679" t="s">
        <v>2072</v>
      </c>
      <c r="C896" s="684" t="s">
        <v>1510</v>
      </c>
      <c r="D896" s="680">
        <f t="shared" ref="D896:D901" si="113">D897</f>
        <v>25006.560000000001</v>
      </c>
    </row>
    <row r="897" spans="1:4" hidden="1">
      <c r="A897" s="840" t="s">
        <v>4956</v>
      </c>
      <c r="B897" s="679" t="s">
        <v>2073</v>
      </c>
      <c r="C897" s="684" t="s">
        <v>1501</v>
      </c>
      <c r="D897" s="680">
        <f t="shared" si="113"/>
        <v>25006.560000000001</v>
      </c>
    </row>
    <row r="898" spans="1:4" hidden="1">
      <c r="A898" s="840" t="s">
        <v>4956</v>
      </c>
      <c r="B898" s="679" t="s">
        <v>2074</v>
      </c>
      <c r="C898" s="684" t="s">
        <v>1502</v>
      </c>
      <c r="D898" s="680">
        <f t="shared" si="113"/>
        <v>25006.560000000001</v>
      </c>
    </row>
    <row r="899" spans="1:4" hidden="1">
      <c r="A899" s="840" t="s">
        <v>4956</v>
      </c>
      <c r="B899" s="679" t="s">
        <v>4572</v>
      </c>
      <c r="C899" s="684" t="s">
        <v>2929</v>
      </c>
      <c r="D899" s="680">
        <f t="shared" si="113"/>
        <v>25006.560000000001</v>
      </c>
    </row>
    <row r="900" spans="1:4" ht="41.4" hidden="1">
      <c r="A900" s="840" t="s">
        <v>4956</v>
      </c>
      <c r="B900" s="679" t="s">
        <v>4573</v>
      </c>
      <c r="C900" s="684" t="s">
        <v>2077</v>
      </c>
      <c r="D900" s="680">
        <f t="shared" si="113"/>
        <v>25006.560000000001</v>
      </c>
    </row>
    <row r="901" spans="1:4" hidden="1">
      <c r="A901" s="840" t="s">
        <v>4956</v>
      </c>
      <c r="B901" s="679" t="s">
        <v>4574</v>
      </c>
      <c r="C901" s="684" t="s">
        <v>807</v>
      </c>
      <c r="D901" s="680">
        <f t="shared" si="113"/>
        <v>25006.560000000001</v>
      </c>
    </row>
    <row r="902" spans="1:4" hidden="1">
      <c r="A902" s="836" t="s">
        <v>4956</v>
      </c>
      <c r="B902" s="681" t="s">
        <v>4575</v>
      </c>
      <c r="C902" s="685" t="s">
        <v>1511</v>
      </c>
      <c r="D902" s="682">
        <f>'C. OBJETO DEL GASTO'!AB41</f>
        <v>25006.560000000001</v>
      </c>
    </row>
    <row r="903" spans="1:4" ht="27.6" hidden="1">
      <c r="A903" s="840" t="s">
        <v>4958</v>
      </c>
      <c r="B903" s="679" t="s">
        <v>3802</v>
      </c>
      <c r="C903" s="684" t="s">
        <v>3032</v>
      </c>
      <c r="D903" s="680">
        <f t="shared" ref="D903:D908" si="114">D904</f>
        <v>4183.4402399999999</v>
      </c>
    </row>
    <row r="904" spans="1:4" hidden="1">
      <c r="A904" s="840" t="s">
        <v>4958</v>
      </c>
      <c r="B904" s="679" t="s">
        <v>3803</v>
      </c>
      <c r="C904" s="684" t="s">
        <v>1501</v>
      </c>
      <c r="D904" s="680">
        <f t="shared" si="114"/>
        <v>4183.4402399999999</v>
      </c>
    </row>
    <row r="905" spans="1:4" hidden="1">
      <c r="A905" s="840" t="s">
        <v>4958</v>
      </c>
      <c r="B905" s="679" t="s">
        <v>3804</v>
      </c>
      <c r="C905" s="684" t="s">
        <v>1502</v>
      </c>
      <c r="D905" s="680">
        <f t="shared" si="114"/>
        <v>4183.4402399999999</v>
      </c>
    </row>
    <row r="906" spans="1:4" hidden="1">
      <c r="A906" s="840" t="s">
        <v>4958</v>
      </c>
      <c r="B906" s="679" t="s">
        <v>3805</v>
      </c>
      <c r="C906" s="684" t="s">
        <v>2929</v>
      </c>
      <c r="D906" s="680">
        <f t="shared" si="114"/>
        <v>4183.4402399999999</v>
      </c>
    </row>
    <row r="907" spans="1:4" ht="41.4" hidden="1">
      <c r="A907" s="840" t="s">
        <v>4958</v>
      </c>
      <c r="B907" s="689" t="s">
        <v>3806</v>
      </c>
      <c r="C907" s="684" t="s">
        <v>2077</v>
      </c>
      <c r="D907" s="680">
        <f t="shared" si="114"/>
        <v>4183.4402399999999</v>
      </c>
    </row>
    <row r="908" spans="1:4" hidden="1">
      <c r="A908" s="840" t="s">
        <v>4958</v>
      </c>
      <c r="B908" s="679" t="s">
        <v>3807</v>
      </c>
      <c r="C908" s="684" t="s">
        <v>807</v>
      </c>
      <c r="D908" s="680">
        <f t="shared" si="114"/>
        <v>4183.4402399999999</v>
      </c>
    </row>
    <row r="909" spans="1:4" hidden="1">
      <c r="A909" s="840" t="s">
        <v>4958</v>
      </c>
      <c r="B909" s="681" t="s">
        <v>3808</v>
      </c>
      <c r="C909" s="685" t="s">
        <v>90</v>
      </c>
      <c r="D909" s="682">
        <f>'C. OBJETO DEL GASTO'!AB100</f>
        <v>4183.4402399999999</v>
      </c>
    </row>
    <row r="910" spans="1:4" hidden="1">
      <c r="A910" s="840" t="s">
        <v>3913</v>
      </c>
      <c r="B910" s="679" t="s">
        <v>2080</v>
      </c>
      <c r="C910" s="684" t="s">
        <v>1608</v>
      </c>
      <c r="D910" s="680">
        <f t="shared" ref="D910:D915" si="115">D911</f>
        <v>2000</v>
      </c>
    </row>
    <row r="911" spans="1:4" hidden="1">
      <c r="A911" s="840" t="s">
        <v>3913</v>
      </c>
      <c r="B911" s="679" t="s">
        <v>2081</v>
      </c>
      <c r="C911" s="684" t="s">
        <v>1501</v>
      </c>
      <c r="D911" s="680">
        <f t="shared" si="115"/>
        <v>2000</v>
      </c>
    </row>
    <row r="912" spans="1:4" hidden="1">
      <c r="A912" s="840" t="s">
        <v>3913</v>
      </c>
      <c r="B912" s="679" t="s">
        <v>2082</v>
      </c>
      <c r="C912" s="684" t="s">
        <v>1513</v>
      </c>
      <c r="D912" s="680">
        <f t="shared" si="115"/>
        <v>2000</v>
      </c>
    </row>
    <row r="913" spans="1:5" hidden="1">
      <c r="A913" s="840" t="s">
        <v>3913</v>
      </c>
      <c r="B913" s="679" t="s">
        <v>4576</v>
      </c>
      <c r="C913" s="684" t="s">
        <v>2929</v>
      </c>
      <c r="D913" s="680">
        <f t="shared" si="115"/>
        <v>2000</v>
      </c>
    </row>
    <row r="914" spans="1:5" ht="27.6" hidden="1">
      <c r="A914" s="840" t="s">
        <v>3913</v>
      </c>
      <c r="B914" s="679" t="s">
        <v>4577</v>
      </c>
      <c r="C914" s="684" t="s">
        <v>2061</v>
      </c>
      <c r="D914" s="680">
        <f t="shared" si="115"/>
        <v>2000</v>
      </c>
    </row>
    <row r="915" spans="1:5" hidden="1">
      <c r="A915" s="840" t="s">
        <v>3913</v>
      </c>
      <c r="B915" s="679" t="s">
        <v>4578</v>
      </c>
      <c r="C915" s="684" t="s">
        <v>807</v>
      </c>
      <c r="D915" s="680">
        <f t="shared" si="115"/>
        <v>2000</v>
      </c>
    </row>
    <row r="916" spans="1:5" hidden="1">
      <c r="A916" s="836" t="s">
        <v>3913</v>
      </c>
      <c r="B916" s="681" t="s">
        <v>4579</v>
      </c>
      <c r="C916" s="685" t="s">
        <v>1750</v>
      </c>
      <c r="D916" s="682">
        <f>'C. OBJETO DEL GASTO'!AB105</f>
        <v>2000</v>
      </c>
    </row>
    <row r="917" spans="1:5" ht="27.6" hidden="1">
      <c r="A917" s="840" t="s">
        <v>3914</v>
      </c>
      <c r="B917" s="687" t="s">
        <v>3809</v>
      </c>
      <c r="C917" s="687" t="s">
        <v>1560</v>
      </c>
      <c r="D917" s="680">
        <f t="shared" ref="D917:D922" si="116">D918</f>
        <v>1200</v>
      </c>
    </row>
    <row r="918" spans="1:5" hidden="1">
      <c r="A918" s="840" t="s">
        <v>3914</v>
      </c>
      <c r="B918" s="687" t="s">
        <v>3810</v>
      </c>
      <c r="C918" s="687" t="s">
        <v>1501</v>
      </c>
      <c r="D918" s="680">
        <f t="shared" si="116"/>
        <v>1200</v>
      </c>
    </row>
    <row r="919" spans="1:5" hidden="1">
      <c r="A919" s="840" t="s">
        <v>3914</v>
      </c>
      <c r="B919" s="687" t="s">
        <v>3811</v>
      </c>
      <c r="C919" s="687" t="s">
        <v>1513</v>
      </c>
      <c r="D919" s="680">
        <f t="shared" si="116"/>
        <v>1200</v>
      </c>
    </row>
    <row r="920" spans="1:5" hidden="1">
      <c r="A920" s="840" t="s">
        <v>3914</v>
      </c>
      <c r="B920" s="687" t="s">
        <v>4580</v>
      </c>
      <c r="C920" s="687" t="s">
        <v>2929</v>
      </c>
      <c r="D920" s="680">
        <f t="shared" si="116"/>
        <v>1200</v>
      </c>
    </row>
    <row r="921" spans="1:5" ht="27.6" hidden="1">
      <c r="A921" s="840" t="s">
        <v>3914</v>
      </c>
      <c r="B921" s="687" t="s">
        <v>4581</v>
      </c>
      <c r="C921" s="687" t="s">
        <v>2061</v>
      </c>
      <c r="D921" s="680">
        <f t="shared" si="116"/>
        <v>1200</v>
      </c>
    </row>
    <row r="922" spans="1:5" hidden="1">
      <c r="A922" s="840" t="s">
        <v>3914</v>
      </c>
      <c r="B922" s="687" t="s">
        <v>4582</v>
      </c>
      <c r="C922" s="687" t="s">
        <v>807</v>
      </c>
      <c r="D922" s="680">
        <f t="shared" si="116"/>
        <v>1200</v>
      </c>
    </row>
    <row r="923" spans="1:5" ht="27.6" hidden="1">
      <c r="A923" s="836" t="s">
        <v>3914</v>
      </c>
      <c r="B923" s="688" t="s">
        <v>4583</v>
      </c>
      <c r="C923" s="688" t="s">
        <v>1560</v>
      </c>
      <c r="D923" s="682">
        <f>'C. OBJETO DEL GASTO'!AB115</f>
        <v>1200</v>
      </c>
    </row>
    <row r="924" spans="1:5" hidden="1">
      <c r="A924" s="838"/>
      <c r="B924" s="700" t="s">
        <v>2087</v>
      </c>
      <c r="C924" s="701" t="s">
        <v>1331</v>
      </c>
      <c r="D924" s="702">
        <f>D925+D998+D1009+D1081+D1097</f>
        <v>36917693.220479995</v>
      </c>
    </row>
    <row r="925" spans="1:5" hidden="1">
      <c r="B925" s="843" t="s">
        <v>2088</v>
      </c>
      <c r="C925" s="694" t="s">
        <v>1573</v>
      </c>
      <c r="D925" s="842">
        <f>D926</f>
        <v>725187.00047999993</v>
      </c>
      <c r="E925" s="693"/>
    </row>
    <row r="926" spans="1:5" hidden="1">
      <c r="B926" s="679" t="s">
        <v>2089</v>
      </c>
      <c r="C926" s="684" t="s">
        <v>1499</v>
      </c>
      <c r="D926" s="680">
        <f>D927</f>
        <v>725187.00047999993</v>
      </c>
    </row>
    <row r="927" spans="1:5" hidden="1">
      <c r="A927" s="839"/>
      <c r="B927" s="703" t="s">
        <v>2090</v>
      </c>
      <c r="C927" s="697" t="s">
        <v>807</v>
      </c>
      <c r="D927" s="692">
        <f>D928+D935+D942+D949+D956+D963+D970+D977+D984+D991</f>
        <v>725187.00047999993</v>
      </c>
    </row>
    <row r="928" spans="1:5" hidden="1">
      <c r="A928" s="840" t="s">
        <v>4954</v>
      </c>
      <c r="B928" s="679" t="s">
        <v>2092</v>
      </c>
      <c r="C928" s="684" t="s">
        <v>1505</v>
      </c>
      <c r="D928" s="680">
        <f t="shared" ref="D928:D933" si="117">D929</f>
        <v>360000</v>
      </c>
    </row>
    <row r="929" spans="1:4" hidden="1">
      <c r="A929" s="840" t="s">
        <v>4954</v>
      </c>
      <c r="B929" s="679" t="s">
        <v>2093</v>
      </c>
      <c r="C929" s="684" t="s">
        <v>1501</v>
      </c>
      <c r="D929" s="680">
        <f t="shared" si="117"/>
        <v>360000</v>
      </c>
    </row>
    <row r="930" spans="1:4" hidden="1">
      <c r="A930" s="840" t="s">
        <v>4954</v>
      </c>
      <c r="B930" s="679" t="s">
        <v>2094</v>
      </c>
      <c r="C930" s="684" t="s">
        <v>1502</v>
      </c>
      <c r="D930" s="680">
        <f t="shared" si="117"/>
        <v>360000</v>
      </c>
    </row>
    <row r="931" spans="1:4" hidden="1">
      <c r="A931" s="840" t="s">
        <v>4954</v>
      </c>
      <c r="B931" s="679" t="s">
        <v>3410</v>
      </c>
      <c r="C931" s="684" t="s">
        <v>2929</v>
      </c>
      <c r="D931" s="680">
        <f t="shared" si="117"/>
        <v>360000</v>
      </c>
    </row>
    <row r="932" spans="1:4" hidden="1">
      <c r="A932" s="840" t="s">
        <v>4954</v>
      </c>
      <c r="B932" s="679" t="s">
        <v>3411</v>
      </c>
      <c r="C932" s="684" t="s">
        <v>2091</v>
      </c>
      <c r="D932" s="680">
        <f t="shared" si="117"/>
        <v>360000</v>
      </c>
    </row>
    <row r="933" spans="1:4" hidden="1">
      <c r="A933" s="840" t="s">
        <v>4954</v>
      </c>
      <c r="B933" s="679" t="s">
        <v>3412</v>
      </c>
      <c r="C933" s="684" t="s">
        <v>807</v>
      </c>
      <c r="D933" s="680">
        <f t="shared" si="117"/>
        <v>360000</v>
      </c>
    </row>
    <row r="934" spans="1:4" hidden="1">
      <c r="A934" s="836" t="s">
        <v>4954</v>
      </c>
      <c r="B934" s="681" t="s">
        <v>3413</v>
      </c>
      <c r="C934" s="685" t="s">
        <v>1505</v>
      </c>
      <c r="D934" s="682">
        <f>'C. OBJETO DEL GASTO'!O17</f>
        <v>360000</v>
      </c>
    </row>
    <row r="935" spans="1:4" hidden="1">
      <c r="A935" s="840" t="s">
        <v>4955</v>
      </c>
      <c r="B935" s="679" t="s">
        <v>2095</v>
      </c>
      <c r="C935" s="684" t="s">
        <v>1506</v>
      </c>
      <c r="D935" s="680">
        <f t="shared" ref="D935:D940" si="118">D936</f>
        <v>7500</v>
      </c>
    </row>
    <row r="936" spans="1:4" hidden="1">
      <c r="A936" s="840" t="s">
        <v>4955</v>
      </c>
      <c r="B936" s="679" t="s">
        <v>2096</v>
      </c>
      <c r="C936" s="684" t="s">
        <v>1501</v>
      </c>
      <c r="D936" s="680">
        <f t="shared" si="118"/>
        <v>7500</v>
      </c>
    </row>
    <row r="937" spans="1:4" hidden="1">
      <c r="A937" s="840" t="s">
        <v>4955</v>
      </c>
      <c r="B937" s="679" t="s">
        <v>2097</v>
      </c>
      <c r="C937" s="684" t="s">
        <v>1502</v>
      </c>
      <c r="D937" s="680">
        <f t="shared" si="118"/>
        <v>7500</v>
      </c>
    </row>
    <row r="938" spans="1:4" hidden="1">
      <c r="A938" s="840" t="s">
        <v>4955</v>
      </c>
      <c r="B938" s="679" t="s">
        <v>3414</v>
      </c>
      <c r="C938" s="684" t="s">
        <v>2929</v>
      </c>
      <c r="D938" s="680">
        <f t="shared" si="118"/>
        <v>7500</v>
      </c>
    </row>
    <row r="939" spans="1:4" hidden="1">
      <c r="A939" s="840" t="s">
        <v>4955</v>
      </c>
      <c r="B939" s="679" t="s">
        <v>3415</v>
      </c>
      <c r="C939" s="684" t="s">
        <v>2098</v>
      </c>
      <c r="D939" s="680">
        <f t="shared" si="118"/>
        <v>7500</v>
      </c>
    </row>
    <row r="940" spans="1:4" hidden="1">
      <c r="A940" s="840" t="s">
        <v>4955</v>
      </c>
      <c r="B940" s="679" t="s">
        <v>3416</v>
      </c>
      <c r="C940" s="684" t="s">
        <v>807</v>
      </c>
      <c r="D940" s="680">
        <f t="shared" si="118"/>
        <v>7500</v>
      </c>
    </row>
    <row r="941" spans="1:4" hidden="1">
      <c r="A941" s="836" t="s">
        <v>4955</v>
      </c>
      <c r="B941" s="681" t="s">
        <v>3417</v>
      </c>
      <c r="C941" s="685" t="s">
        <v>1507</v>
      </c>
      <c r="D941" s="682">
        <f>'C. OBJETO DEL GASTO'!O34</f>
        <v>7500</v>
      </c>
    </row>
    <row r="942" spans="1:4" hidden="1">
      <c r="A942" s="840" t="s">
        <v>4955</v>
      </c>
      <c r="B942" s="679" t="s">
        <v>2099</v>
      </c>
      <c r="C942" s="684" t="s">
        <v>1508</v>
      </c>
      <c r="D942" s="680">
        <f t="shared" ref="D942:D947" si="119">D943</f>
        <v>30000</v>
      </c>
    </row>
    <row r="943" spans="1:4" hidden="1">
      <c r="A943" s="840" t="s">
        <v>4955</v>
      </c>
      <c r="B943" s="679" t="s">
        <v>2100</v>
      </c>
      <c r="C943" s="684" t="s">
        <v>1501</v>
      </c>
      <c r="D943" s="680">
        <f t="shared" si="119"/>
        <v>30000</v>
      </c>
    </row>
    <row r="944" spans="1:4" hidden="1">
      <c r="A944" s="840" t="s">
        <v>4955</v>
      </c>
      <c r="B944" s="679" t="s">
        <v>2101</v>
      </c>
      <c r="C944" s="684" t="s">
        <v>1502</v>
      </c>
      <c r="D944" s="680">
        <f t="shared" si="119"/>
        <v>30000</v>
      </c>
    </row>
    <row r="945" spans="1:4" hidden="1">
      <c r="A945" s="840" t="s">
        <v>4955</v>
      </c>
      <c r="B945" s="679" t="s">
        <v>3418</v>
      </c>
      <c r="C945" s="684" t="s">
        <v>2929</v>
      </c>
      <c r="D945" s="680">
        <f t="shared" si="119"/>
        <v>30000</v>
      </c>
    </row>
    <row r="946" spans="1:4" hidden="1">
      <c r="A946" s="840" t="s">
        <v>4955</v>
      </c>
      <c r="B946" s="679" t="s">
        <v>3419</v>
      </c>
      <c r="C946" s="684" t="s">
        <v>2098</v>
      </c>
      <c r="D946" s="680">
        <f t="shared" si="119"/>
        <v>30000</v>
      </c>
    </row>
    <row r="947" spans="1:4" hidden="1">
      <c r="A947" s="840" t="s">
        <v>4955</v>
      </c>
      <c r="B947" s="679" t="s">
        <v>3420</v>
      </c>
      <c r="C947" s="684" t="s">
        <v>807</v>
      </c>
      <c r="D947" s="680">
        <f t="shared" si="119"/>
        <v>30000</v>
      </c>
    </row>
    <row r="948" spans="1:4" hidden="1">
      <c r="A948" s="836" t="s">
        <v>4955</v>
      </c>
      <c r="B948" s="681" t="s">
        <v>3421</v>
      </c>
      <c r="C948" s="685" t="s">
        <v>1509</v>
      </c>
      <c r="D948" s="682">
        <f>'C. OBJETO DEL GASTO'!O35</f>
        <v>30000</v>
      </c>
    </row>
    <row r="949" spans="1:4" hidden="1">
      <c r="A949" s="840" t="s">
        <v>4956</v>
      </c>
      <c r="B949" s="679" t="s">
        <v>2102</v>
      </c>
      <c r="C949" s="684" t="s">
        <v>1510</v>
      </c>
      <c r="D949" s="680">
        <f t="shared" ref="D949:D954" si="120">D950</f>
        <v>74013.119999999995</v>
      </c>
    </row>
    <row r="950" spans="1:4" hidden="1">
      <c r="A950" s="840" t="s">
        <v>4956</v>
      </c>
      <c r="B950" s="679" t="s">
        <v>2103</v>
      </c>
      <c r="C950" s="684" t="s">
        <v>1501</v>
      </c>
      <c r="D950" s="680">
        <f t="shared" si="120"/>
        <v>74013.119999999995</v>
      </c>
    </row>
    <row r="951" spans="1:4" hidden="1">
      <c r="A951" s="840" t="s">
        <v>4956</v>
      </c>
      <c r="B951" s="679" t="s">
        <v>2104</v>
      </c>
      <c r="C951" s="684" t="s">
        <v>1502</v>
      </c>
      <c r="D951" s="680">
        <f t="shared" si="120"/>
        <v>74013.119999999995</v>
      </c>
    </row>
    <row r="952" spans="1:4" hidden="1">
      <c r="A952" s="840" t="s">
        <v>4956</v>
      </c>
      <c r="B952" s="679" t="s">
        <v>3422</v>
      </c>
      <c r="C952" s="684" t="s">
        <v>2929</v>
      </c>
      <c r="D952" s="680">
        <f t="shared" si="120"/>
        <v>74013.119999999995</v>
      </c>
    </row>
    <row r="953" spans="1:4" hidden="1">
      <c r="A953" s="840" t="s">
        <v>4956</v>
      </c>
      <c r="B953" s="679" t="s">
        <v>3423</v>
      </c>
      <c r="C953" s="684" t="s">
        <v>2098</v>
      </c>
      <c r="D953" s="680">
        <f t="shared" si="120"/>
        <v>74013.119999999995</v>
      </c>
    </row>
    <row r="954" spans="1:4" hidden="1">
      <c r="A954" s="840" t="s">
        <v>4956</v>
      </c>
      <c r="B954" s="679" t="s">
        <v>3424</v>
      </c>
      <c r="C954" s="684" t="s">
        <v>807</v>
      </c>
      <c r="D954" s="680">
        <f t="shared" si="120"/>
        <v>74013.119999999995</v>
      </c>
    </row>
    <row r="955" spans="1:4" hidden="1">
      <c r="A955" s="836" t="s">
        <v>4956</v>
      </c>
      <c r="B955" s="681" t="s">
        <v>3425</v>
      </c>
      <c r="C955" s="685" t="s">
        <v>1511</v>
      </c>
      <c r="D955" s="682">
        <f>'C. OBJETO DEL GASTO'!O41</f>
        <v>74013.119999999995</v>
      </c>
    </row>
    <row r="956" spans="1:4" ht="27.6" hidden="1">
      <c r="A956" s="840" t="s">
        <v>4958</v>
      </c>
      <c r="B956" s="679" t="s">
        <v>3348</v>
      </c>
      <c r="C956" s="684" t="s">
        <v>3032</v>
      </c>
      <c r="D956" s="680">
        <f t="shared" ref="D956:D961" si="121">D957</f>
        <v>13673.88048</v>
      </c>
    </row>
    <row r="957" spans="1:4" hidden="1">
      <c r="A957" s="840" t="s">
        <v>4958</v>
      </c>
      <c r="B957" s="679" t="s">
        <v>3347</v>
      </c>
      <c r="C957" s="684" t="s">
        <v>1501</v>
      </c>
      <c r="D957" s="680">
        <f t="shared" si="121"/>
        <v>13673.88048</v>
      </c>
    </row>
    <row r="958" spans="1:4" hidden="1">
      <c r="A958" s="840" t="s">
        <v>4958</v>
      </c>
      <c r="B958" s="679" t="s">
        <v>3349</v>
      </c>
      <c r="C958" s="684" t="s">
        <v>1502</v>
      </c>
      <c r="D958" s="680">
        <f t="shared" si="121"/>
        <v>13673.88048</v>
      </c>
    </row>
    <row r="959" spans="1:4" hidden="1">
      <c r="A959" s="840" t="s">
        <v>4958</v>
      </c>
      <c r="B959" s="679" t="s">
        <v>3350</v>
      </c>
      <c r="C959" s="684" t="s">
        <v>2929</v>
      </c>
      <c r="D959" s="680">
        <f t="shared" si="121"/>
        <v>13673.88048</v>
      </c>
    </row>
    <row r="960" spans="1:4" hidden="1">
      <c r="A960" s="840" t="s">
        <v>4958</v>
      </c>
      <c r="B960" s="689" t="s">
        <v>3351</v>
      </c>
      <c r="C960" s="684" t="s">
        <v>2098</v>
      </c>
      <c r="D960" s="680">
        <f t="shared" si="121"/>
        <v>13673.88048</v>
      </c>
    </row>
    <row r="961" spans="1:4" hidden="1">
      <c r="A961" s="840" t="s">
        <v>4958</v>
      </c>
      <c r="B961" s="679" t="s">
        <v>3352</v>
      </c>
      <c r="C961" s="684" t="s">
        <v>807</v>
      </c>
      <c r="D961" s="680">
        <f t="shared" si="121"/>
        <v>13673.88048</v>
      </c>
    </row>
    <row r="962" spans="1:4" hidden="1">
      <c r="A962" s="836" t="s">
        <v>4958</v>
      </c>
      <c r="B962" s="681" t="s">
        <v>3353</v>
      </c>
      <c r="C962" s="685" t="s">
        <v>90</v>
      </c>
      <c r="D962" s="682">
        <f>'C. OBJETO DEL GASTO'!O100</f>
        <v>13673.88048</v>
      </c>
    </row>
    <row r="963" spans="1:4" hidden="1">
      <c r="A963" s="840" t="s">
        <v>3913</v>
      </c>
      <c r="B963" s="687" t="s">
        <v>3354</v>
      </c>
      <c r="C963" s="687" t="s">
        <v>1608</v>
      </c>
      <c r="D963" s="680">
        <f t="shared" ref="D963:D968" si="122">D964</f>
        <v>20000</v>
      </c>
    </row>
    <row r="964" spans="1:4" hidden="1">
      <c r="A964" s="840" t="s">
        <v>3913</v>
      </c>
      <c r="B964" s="687" t="s">
        <v>3355</v>
      </c>
      <c r="C964" s="687" t="s">
        <v>1501</v>
      </c>
      <c r="D964" s="680">
        <f t="shared" si="122"/>
        <v>20000</v>
      </c>
    </row>
    <row r="965" spans="1:4" hidden="1">
      <c r="A965" s="840" t="s">
        <v>3913</v>
      </c>
      <c r="B965" s="687" t="s">
        <v>3356</v>
      </c>
      <c r="C965" s="687" t="s">
        <v>1513</v>
      </c>
      <c r="D965" s="680">
        <f t="shared" si="122"/>
        <v>20000</v>
      </c>
    </row>
    <row r="966" spans="1:4" hidden="1">
      <c r="A966" s="840" t="s">
        <v>3913</v>
      </c>
      <c r="B966" s="687" t="s">
        <v>3426</v>
      </c>
      <c r="C966" s="687" t="s">
        <v>2929</v>
      </c>
      <c r="D966" s="680">
        <f t="shared" si="122"/>
        <v>20000</v>
      </c>
    </row>
    <row r="967" spans="1:4" hidden="1">
      <c r="A967" s="840" t="s">
        <v>3913</v>
      </c>
      <c r="B967" s="687" t="s">
        <v>3427</v>
      </c>
      <c r="C967" s="684" t="s">
        <v>2098</v>
      </c>
      <c r="D967" s="680">
        <f t="shared" si="122"/>
        <v>20000</v>
      </c>
    </row>
    <row r="968" spans="1:4" hidden="1">
      <c r="A968" s="840" t="s">
        <v>3913</v>
      </c>
      <c r="B968" s="687" t="s">
        <v>3428</v>
      </c>
      <c r="C968" s="687" t="s">
        <v>807</v>
      </c>
      <c r="D968" s="680">
        <f t="shared" si="122"/>
        <v>20000</v>
      </c>
    </row>
    <row r="969" spans="1:4" hidden="1">
      <c r="A969" s="836" t="s">
        <v>3913</v>
      </c>
      <c r="B969" s="688" t="s">
        <v>3429</v>
      </c>
      <c r="C969" s="688" t="s">
        <v>1750</v>
      </c>
      <c r="D969" s="682">
        <f>'C. OBJETO DEL GASTO'!O105</f>
        <v>20000</v>
      </c>
    </row>
    <row r="970" spans="1:4" ht="27.6" hidden="1">
      <c r="A970" s="840" t="s">
        <v>3914</v>
      </c>
      <c r="B970" s="687" t="s">
        <v>3357</v>
      </c>
      <c r="C970" s="687" t="s">
        <v>1560</v>
      </c>
      <c r="D970" s="680">
        <f t="shared" ref="D970:D975" si="123">D971</f>
        <v>20000</v>
      </c>
    </row>
    <row r="971" spans="1:4" hidden="1">
      <c r="A971" s="840" t="s">
        <v>3914</v>
      </c>
      <c r="B971" s="687" t="s">
        <v>3358</v>
      </c>
      <c r="C971" s="687" t="s">
        <v>1501</v>
      </c>
      <c r="D971" s="680">
        <f t="shared" si="123"/>
        <v>20000</v>
      </c>
    </row>
    <row r="972" spans="1:4" hidden="1">
      <c r="A972" s="840" t="s">
        <v>3914</v>
      </c>
      <c r="B972" s="687" t="s">
        <v>3359</v>
      </c>
      <c r="C972" s="687" t="s">
        <v>1513</v>
      </c>
      <c r="D972" s="680">
        <f t="shared" si="123"/>
        <v>20000</v>
      </c>
    </row>
    <row r="973" spans="1:4" hidden="1">
      <c r="A973" s="840" t="s">
        <v>3914</v>
      </c>
      <c r="B973" s="687" t="s">
        <v>3430</v>
      </c>
      <c r="C973" s="687" t="s">
        <v>2929</v>
      </c>
      <c r="D973" s="680">
        <f t="shared" si="123"/>
        <v>20000</v>
      </c>
    </row>
    <row r="974" spans="1:4" hidden="1">
      <c r="A974" s="840" t="s">
        <v>3914</v>
      </c>
      <c r="B974" s="687" t="s">
        <v>3431</v>
      </c>
      <c r="C974" s="684" t="s">
        <v>2098</v>
      </c>
      <c r="D974" s="680">
        <f t="shared" si="123"/>
        <v>20000</v>
      </c>
    </row>
    <row r="975" spans="1:4" hidden="1">
      <c r="A975" s="840" t="s">
        <v>3914</v>
      </c>
      <c r="B975" s="687" t="s">
        <v>3432</v>
      </c>
      <c r="C975" s="687" t="s">
        <v>807</v>
      </c>
      <c r="D975" s="680">
        <f t="shared" si="123"/>
        <v>20000</v>
      </c>
    </row>
    <row r="976" spans="1:4" hidden="1">
      <c r="A976" s="836" t="s">
        <v>3914</v>
      </c>
      <c r="B976" s="688" t="s">
        <v>3433</v>
      </c>
      <c r="C976" s="688" t="s">
        <v>1564</v>
      </c>
      <c r="D976" s="682">
        <f>'C. OBJETO DEL GASTO'!O115</f>
        <v>20000</v>
      </c>
    </row>
    <row r="977" spans="1:4" ht="41.4" hidden="1">
      <c r="A977" s="840" t="s">
        <v>4964</v>
      </c>
      <c r="B977" s="679" t="s">
        <v>2107</v>
      </c>
      <c r="C977" s="684" t="s">
        <v>1512</v>
      </c>
      <c r="D977" s="680">
        <f t="shared" ref="D977:D982" si="124">D978</f>
        <v>100000</v>
      </c>
    </row>
    <row r="978" spans="1:4" hidden="1">
      <c r="A978" s="840" t="s">
        <v>4964</v>
      </c>
      <c r="B978" s="679" t="s">
        <v>2108</v>
      </c>
      <c r="C978" s="684" t="s">
        <v>1501</v>
      </c>
      <c r="D978" s="680">
        <f t="shared" si="124"/>
        <v>100000</v>
      </c>
    </row>
    <row r="979" spans="1:4" hidden="1">
      <c r="A979" s="840" t="s">
        <v>4964</v>
      </c>
      <c r="B979" s="679" t="s">
        <v>2109</v>
      </c>
      <c r="C979" s="684" t="s">
        <v>1513</v>
      </c>
      <c r="D979" s="680">
        <f t="shared" si="124"/>
        <v>100000</v>
      </c>
    </row>
    <row r="980" spans="1:4" hidden="1">
      <c r="A980" s="840" t="s">
        <v>4964</v>
      </c>
      <c r="B980" s="679" t="s">
        <v>3434</v>
      </c>
      <c r="C980" s="684" t="s">
        <v>2929</v>
      </c>
      <c r="D980" s="680">
        <f t="shared" si="124"/>
        <v>100000</v>
      </c>
    </row>
    <row r="981" spans="1:4" hidden="1">
      <c r="A981" s="840" t="s">
        <v>4964</v>
      </c>
      <c r="B981" s="679" t="s">
        <v>3435</v>
      </c>
      <c r="C981" s="684" t="s">
        <v>2110</v>
      </c>
      <c r="D981" s="680">
        <f t="shared" si="124"/>
        <v>100000</v>
      </c>
    </row>
    <row r="982" spans="1:4" hidden="1">
      <c r="A982" s="840" t="s">
        <v>4964</v>
      </c>
      <c r="B982" s="679" t="s">
        <v>3436</v>
      </c>
      <c r="C982" s="684" t="s">
        <v>807</v>
      </c>
      <c r="D982" s="680">
        <f t="shared" si="124"/>
        <v>100000</v>
      </c>
    </row>
    <row r="983" spans="1:4" ht="41.4" hidden="1">
      <c r="A983" s="836" t="s">
        <v>4964</v>
      </c>
      <c r="B983" s="681" t="s">
        <v>3437</v>
      </c>
      <c r="C983" s="685" t="s">
        <v>1512</v>
      </c>
      <c r="D983" s="682">
        <f>'C. OBJETO DEL GASTO'!O201</f>
        <v>100000</v>
      </c>
    </row>
    <row r="984" spans="1:4" ht="27.6" hidden="1">
      <c r="A984" s="840" t="s">
        <v>4965</v>
      </c>
      <c r="B984" s="687" t="s">
        <v>3360</v>
      </c>
      <c r="C984" s="687" t="s">
        <v>2255</v>
      </c>
      <c r="D984" s="680">
        <f t="shared" ref="D984:D989" si="125">D985</f>
        <v>50000</v>
      </c>
    </row>
    <row r="985" spans="1:4" hidden="1">
      <c r="A985" s="840" t="s">
        <v>4965</v>
      </c>
      <c r="B985" s="687" t="s">
        <v>3361</v>
      </c>
      <c r="C985" s="687" t="s">
        <v>1501</v>
      </c>
      <c r="D985" s="680">
        <f t="shared" si="125"/>
        <v>50000</v>
      </c>
    </row>
    <row r="986" spans="1:4" hidden="1">
      <c r="A986" s="840" t="s">
        <v>4965</v>
      </c>
      <c r="B986" s="687" t="s">
        <v>3362</v>
      </c>
      <c r="C986" s="687" t="s">
        <v>1513</v>
      </c>
      <c r="D986" s="680">
        <f t="shared" si="125"/>
        <v>50000</v>
      </c>
    </row>
    <row r="987" spans="1:4" hidden="1">
      <c r="A987" s="840" t="s">
        <v>4965</v>
      </c>
      <c r="B987" s="687" t="s">
        <v>3438</v>
      </c>
      <c r="C987" s="687" t="s">
        <v>2929</v>
      </c>
      <c r="D987" s="680">
        <f t="shared" si="125"/>
        <v>50000</v>
      </c>
    </row>
    <row r="988" spans="1:4" hidden="1">
      <c r="A988" s="840" t="s">
        <v>4965</v>
      </c>
      <c r="B988" s="687" t="s">
        <v>3439</v>
      </c>
      <c r="C988" s="684" t="s">
        <v>2110</v>
      </c>
      <c r="D988" s="680">
        <f t="shared" si="125"/>
        <v>50000</v>
      </c>
    </row>
    <row r="989" spans="1:4" hidden="1">
      <c r="A989" s="840" t="s">
        <v>4965</v>
      </c>
      <c r="B989" s="687" t="s">
        <v>3440</v>
      </c>
      <c r="C989" s="687" t="s">
        <v>807</v>
      </c>
      <c r="D989" s="680">
        <f t="shared" si="125"/>
        <v>50000</v>
      </c>
    </row>
    <row r="990" spans="1:4" ht="27.6" hidden="1">
      <c r="A990" s="836" t="s">
        <v>4965</v>
      </c>
      <c r="B990" s="688" t="s">
        <v>3441</v>
      </c>
      <c r="C990" s="688" t="s">
        <v>2255</v>
      </c>
      <c r="D990" s="682">
        <f>'C. OBJETO DEL GASTO'!O353</f>
        <v>50000</v>
      </c>
    </row>
    <row r="991" spans="1:4" ht="27.6" hidden="1">
      <c r="A991" s="840" t="s">
        <v>4963</v>
      </c>
      <c r="B991" s="679" t="s">
        <v>2111</v>
      </c>
      <c r="C991" s="684" t="s">
        <v>1659</v>
      </c>
      <c r="D991" s="680">
        <f t="shared" ref="D991:D996" si="126">D992</f>
        <v>50000</v>
      </c>
    </row>
    <row r="992" spans="1:4" hidden="1">
      <c r="A992" s="840" t="s">
        <v>4963</v>
      </c>
      <c r="B992" s="679" t="s">
        <v>2112</v>
      </c>
      <c r="C992" s="684" t="s">
        <v>1501</v>
      </c>
      <c r="D992" s="680">
        <f t="shared" si="126"/>
        <v>50000</v>
      </c>
    </row>
    <row r="993" spans="1:4" hidden="1">
      <c r="A993" s="840" t="s">
        <v>4963</v>
      </c>
      <c r="B993" s="679" t="s">
        <v>2113</v>
      </c>
      <c r="C993" s="684" t="s">
        <v>1513</v>
      </c>
      <c r="D993" s="680">
        <f t="shared" si="126"/>
        <v>50000</v>
      </c>
    </row>
    <row r="994" spans="1:4" hidden="1">
      <c r="A994" s="840" t="s">
        <v>4963</v>
      </c>
      <c r="B994" s="679" t="s">
        <v>3442</v>
      </c>
      <c r="C994" s="684" t="s">
        <v>2929</v>
      </c>
      <c r="D994" s="680">
        <f t="shared" si="126"/>
        <v>50000</v>
      </c>
    </row>
    <row r="995" spans="1:4" hidden="1">
      <c r="A995" s="840" t="s">
        <v>4963</v>
      </c>
      <c r="B995" s="679" t="s">
        <v>3443</v>
      </c>
      <c r="C995" s="684" t="s">
        <v>2110</v>
      </c>
      <c r="D995" s="680">
        <f t="shared" si="126"/>
        <v>50000</v>
      </c>
    </row>
    <row r="996" spans="1:4" hidden="1">
      <c r="A996" s="840" t="s">
        <v>4963</v>
      </c>
      <c r="B996" s="679" t="s">
        <v>3444</v>
      </c>
      <c r="C996" s="684" t="s">
        <v>807</v>
      </c>
      <c r="D996" s="680">
        <f t="shared" si="126"/>
        <v>50000</v>
      </c>
    </row>
    <row r="997" spans="1:4" ht="27.6" hidden="1">
      <c r="A997" s="836" t="s">
        <v>4963</v>
      </c>
      <c r="B997" s="681" t="s">
        <v>3445</v>
      </c>
      <c r="C997" s="685" t="s">
        <v>1659</v>
      </c>
      <c r="D997" s="682">
        <f>'C. OBJETO DEL GASTO'!O406</f>
        <v>50000</v>
      </c>
    </row>
    <row r="998" spans="1:4" hidden="1">
      <c r="A998" s="840" t="s">
        <v>4184</v>
      </c>
      <c r="B998" s="694" t="s">
        <v>4185</v>
      </c>
      <c r="C998" s="694" t="s">
        <v>4182</v>
      </c>
      <c r="D998" s="842">
        <f t="shared" ref="D998:D1007" si="127">D999</f>
        <v>3090423.5</v>
      </c>
    </row>
    <row r="999" spans="1:4" hidden="1">
      <c r="A999" s="840" t="s">
        <v>4184</v>
      </c>
      <c r="B999" s="684" t="s">
        <v>4186</v>
      </c>
      <c r="C999" s="684" t="s">
        <v>2117</v>
      </c>
      <c r="D999" s="680">
        <f t="shared" si="127"/>
        <v>3090423.5</v>
      </c>
    </row>
    <row r="1000" spans="1:4" hidden="1">
      <c r="A1000" s="840" t="s">
        <v>4184</v>
      </c>
      <c r="B1000" s="684" t="s">
        <v>4210</v>
      </c>
      <c r="C1000" s="684" t="s">
        <v>1568</v>
      </c>
      <c r="D1000" s="680">
        <f t="shared" si="127"/>
        <v>3090423.5</v>
      </c>
    </row>
    <row r="1001" spans="1:4" hidden="1">
      <c r="A1001" s="840" t="s">
        <v>4184</v>
      </c>
      <c r="B1001" s="684" t="s">
        <v>4211</v>
      </c>
      <c r="C1001" s="684" t="s">
        <v>4183</v>
      </c>
      <c r="D1001" s="680">
        <f t="shared" si="127"/>
        <v>3090423.5</v>
      </c>
    </row>
    <row r="1002" spans="1:4" hidden="1">
      <c r="A1002" s="840" t="s">
        <v>4184</v>
      </c>
      <c r="B1002" s="684" t="s">
        <v>4212</v>
      </c>
      <c r="C1002" s="684" t="s">
        <v>2613</v>
      </c>
      <c r="D1002" s="680">
        <f t="shared" si="127"/>
        <v>3090423.5</v>
      </c>
    </row>
    <row r="1003" spans="1:4" hidden="1">
      <c r="A1003" s="840" t="s">
        <v>4184</v>
      </c>
      <c r="B1003" s="684" t="s">
        <v>4213</v>
      </c>
      <c r="C1003" s="684" t="s">
        <v>2123</v>
      </c>
      <c r="D1003" s="680">
        <f t="shared" si="127"/>
        <v>3090423.5</v>
      </c>
    </row>
    <row r="1004" spans="1:4" hidden="1">
      <c r="A1004" s="840" t="s">
        <v>4184</v>
      </c>
      <c r="B1004" s="684" t="s">
        <v>4214</v>
      </c>
      <c r="C1004" s="684" t="s">
        <v>2929</v>
      </c>
      <c r="D1004" s="680">
        <f t="shared" si="127"/>
        <v>3090423.5</v>
      </c>
    </row>
    <row r="1005" spans="1:4" hidden="1">
      <c r="A1005" s="840" t="s">
        <v>4184</v>
      </c>
      <c r="B1005" s="684" t="s">
        <v>4215</v>
      </c>
      <c r="C1005" s="684" t="s">
        <v>2124</v>
      </c>
      <c r="D1005" s="680">
        <f t="shared" si="127"/>
        <v>3090423.5</v>
      </c>
    </row>
    <row r="1006" spans="1:4" hidden="1">
      <c r="A1006" s="840" t="s">
        <v>4184</v>
      </c>
      <c r="B1006" s="684" t="s">
        <v>4216</v>
      </c>
      <c r="C1006" s="684" t="s">
        <v>2644</v>
      </c>
      <c r="D1006" s="680">
        <f t="shared" si="127"/>
        <v>3090423.5</v>
      </c>
    </row>
    <row r="1007" spans="1:4" hidden="1">
      <c r="A1007" s="840" t="s">
        <v>4184</v>
      </c>
      <c r="B1007" s="684" t="s">
        <v>4217</v>
      </c>
      <c r="C1007" s="684" t="s">
        <v>4187</v>
      </c>
      <c r="D1007" s="680">
        <f t="shared" si="127"/>
        <v>3090423.5</v>
      </c>
    </row>
    <row r="1008" spans="1:4" ht="27.6" hidden="1">
      <c r="A1008" s="836" t="s">
        <v>4184</v>
      </c>
      <c r="B1008" s="685" t="s">
        <v>4218</v>
      </c>
      <c r="C1008" s="685" t="s">
        <v>4188</v>
      </c>
      <c r="D1008" s="682">
        <v>3090423.5</v>
      </c>
    </row>
    <row r="1009" spans="1:4" hidden="1">
      <c r="B1009" s="843" t="s">
        <v>2114</v>
      </c>
      <c r="C1009" s="694" t="s">
        <v>2115</v>
      </c>
      <c r="D1009" s="842">
        <f>D1010</f>
        <v>23802082.719999999</v>
      </c>
    </row>
    <row r="1010" spans="1:4" hidden="1">
      <c r="B1010" s="679" t="s">
        <v>2116</v>
      </c>
      <c r="C1010" s="684" t="s">
        <v>2117</v>
      </c>
      <c r="D1010" s="680">
        <f>D1011</f>
        <v>23802082.719999999</v>
      </c>
    </row>
    <row r="1011" spans="1:4" hidden="1">
      <c r="B1011" s="679" t="s">
        <v>2118</v>
      </c>
      <c r="C1011" s="684" t="s">
        <v>1568</v>
      </c>
      <c r="D1011" s="680">
        <f>D1012+D1054+D1063</f>
        <v>23802082.719999999</v>
      </c>
    </row>
    <row r="1012" spans="1:4" hidden="1">
      <c r="A1012" s="840" t="s">
        <v>4184</v>
      </c>
      <c r="B1012" s="679" t="s">
        <v>2119</v>
      </c>
      <c r="C1012" s="684" t="s">
        <v>2120</v>
      </c>
      <c r="D1012" s="680">
        <f>D1013+D1021</f>
        <v>21354957.399999999</v>
      </c>
    </row>
    <row r="1013" spans="1:4" hidden="1">
      <c r="A1013" s="840" t="s">
        <v>4184</v>
      </c>
      <c r="B1013" s="679" t="s">
        <v>2121</v>
      </c>
      <c r="C1013" s="684" t="s">
        <v>1501</v>
      </c>
      <c r="D1013" s="680">
        <f t="shared" ref="D1013:D1019" si="128">D1014</f>
        <v>1500000</v>
      </c>
    </row>
    <row r="1014" spans="1:4" hidden="1">
      <c r="A1014" s="840" t="s">
        <v>4184</v>
      </c>
      <c r="B1014" s="679" t="s">
        <v>2122</v>
      </c>
      <c r="C1014" s="684" t="s">
        <v>2123</v>
      </c>
      <c r="D1014" s="680">
        <f t="shared" si="128"/>
        <v>1500000</v>
      </c>
    </row>
    <row r="1015" spans="1:4" hidden="1">
      <c r="A1015" s="840" t="s">
        <v>4184</v>
      </c>
      <c r="B1015" s="679" t="s">
        <v>3446</v>
      </c>
      <c r="C1015" s="684" t="s">
        <v>2929</v>
      </c>
      <c r="D1015" s="680">
        <f t="shared" si="128"/>
        <v>1500000</v>
      </c>
    </row>
    <row r="1016" spans="1:4" hidden="1">
      <c r="A1016" s="840" t="s">
        <v>4184</v>
      </c>
      <c r="B1016" s="679" t="s">
        <v>3447</v>
      </c>
      <c r="C1016" s="684" t="s">
        <v>2124</v>
      </c>
      <c r="D1016" s="680">
        <f t="shared" si="128"/>
        <v>1500000</v>
      </c>
    </row>
    <row r="1017" spans="1:4" hidden="1">
      <c r="A1017" s="840" t="s">
        <v>4184</v>
      </c>
      <c r="B1017" s="679" t="s">
        <v>3448</v>
      </c>
      <c r="C1017" s="684" t="s">
        <v>807</v>
      </c>
      <c r="D1017" s="680">
        <f t="shared" si="128"/>
        <v>1500000</v>
      </c>
    </row>
    <row r="1018" spans="1:4" hidden="1">
      <c r="A1018" s="840" t="s">
        <v>4184</v>
      </c>
      <c r="B1018" s="679" t="s">
        <v>3449</v>
      </c>
      <c r="C1018" s="684" t="s">
        <v>1250</v>
      </c>
      <c r="D1018" s="680">
        <f t="shared" si="128"/>
        <v>1500000</v>
      </c>
    </row>
    <row r="1019" spans="1:4" hidden="1">
      <c r="A1019" s="840" t="s">
        <v>4184</v>
      </c>
      <c r="B1019" s="679" t="s">
        <v>3450</v>
      </c>
      <c r="C1019" s="684" t="s">
        <v>2125</v>
      </c>
      <c r="D1019" s="680">
        <f t="shared" si="128"/>
        <v>1500000</v>
      </c>
    </row>
    <row r="1020" spans="1:4" ht="27.6" hidden="1">
      <c r="A1020" s="836" t="s">
        <v>4184</v>
      </c>
      <c r="B1020" s="681" t="s">
        <v>3451</v>
      </c>
      <c r="C1020" s="685" t="s">
        <v>3363</v>
      </c>
      <c r="D1020" s="682">
        <f>'C. OBJETO DEL GASTO'!O690</f>
        <v>1500000</v>
      </c>
    </row>
    <row r="1021" spans="1:4" hidden="1">
      <c r="A1021" s="840" t="s">
        <v>4184</v>
      </c>
      <c r="B1021" s="679" t="s">
        <v>2645</v>
      </c>
      <c r="C1021" s="684" t="s">
        <v>2613</v>
      </c>
      <c r="D1021" s="680">
        <f t="shared" ref="D1021:D1026" si="129">D1022</f>
        <v>19854957.399999999</v>
      </c>
    </row>
    <row r="1022" spans="1:4" hidden="1">
      <c r="A1022" s="840" t="s">
        <v>4184</v>
      </c>
      <c r="B1022" s="679" t="s">
        <v>2646</v>
      </c>
      <c r="C1022" s="684" t="s">
        <v>2123</v>
      </c>
      <c r="D1022" s="680">
        <f t="shared" si="129"/>
        <v>19854957.399999999</v>
      </c>
    </row>
    <row r="1023" spans="1:4" hidden="1">
      <c r="A1023" s="840" t="s">
        <v>4184</v>
      </c>
      <c r="B1023" s="679" t="s">
        <v>3464</v>
      </c>
      <c r="C1023" s="684" t="s">
        <v>2929</v>
      </c>
      <c r="D1023" s="680">
        <f t="shared" si="129"/>
        <v>19854957.399999999</v>
      </c>
    </row>
    <row r="1024" spans="1:4" hidden="1">
      <c r="A1024" s="840" t="s">
        <v>4184</v>
      </c>
      <c r="B1024" s="679" t="s">
        <v>3465</v>
      </c>
      <c r="C1024" s="684" t="s">
        <v>2124</v>
      </c>
      <c r="D1024" s="680">
        <f t="shared" si="129"/>
        <v>19854957.399999999</v>
      </c>
    </row>
    <row r="1025" spans="1:4" hidden="1">
      <c r="A1025" s="840" t="s">
        <v>4184</v>
      </c>
      <c r="B1025" s="679" t="s">
        <v>3466</v>
      </c>
      <c r="C1025" s="684" t="s">
        <v>2644</v>
      </c>
      <c r="D1025" s="680">
        <f t="shared" si="129"/>
        <v>19854957.399999999</v>
      </c>
    </row>
    <row r="1026" spans="1:4" hidden="1">
      <c r="A1026" s="840" t="s">
        <v>4184</v>
      </c>
      <c r="B1026" s="679" t="s">
        <v>3467</v>
      </c>
      <c r="C1026" s="684" t="s">
        <v>1250</v>
      </c>
      <c r="D1026" s="680">
        <f t="shared" si="129"/>
        <v>19854957.399999999</v>
      </c>
    </row>
    <row r="1027" spans="1:4" hidden="1">
      <c r="A1027" s="840" t="s">
        <v>4184</v>
      </c>
      <c r="B1027" s="679" t="s">
        <v>3468</v>
      </c>
      <c r="C1027" s="684" t="s">
        <v>2125</v>
      </c>
      <c r="D1027" s="680">
        <f>D1028+D1029+D1030+D1031+D1032+D1033+D1034+D1035+D1036+D1037+D1038+D1039+D1040+D1041+D1042+D1043+D1044+D1045+D1046+D1047+D1048+D1049+D1050+D1051+D1052+D1053</f>
        <v>19854957.399999999</v>
      </c>
    </row>
    <row r="1028" spans="1:4" hidden="1">
      <c r="A1028" s="836" t="s">
        <v>4184</v>
      </c>
      <c r="B1028" s="681" t="s">
        <v>3469</v>
      </c>
      <c r="C1028" s="685" t="s">
        <v>4158</v>
      </c>
      <c r="D1028" s="682">
        <v>400000</v>
      </c>
    </row>
    <row r="1029" spans="1:4" hidden="1">
      <c r="A1029" s="836" t="s">
        <v>4184</v>
      </c>
      <c r="B1029" s="681" t="s">
        <v>3470</v>
      </c>
      <c r="C1029" s="685" t="s">
        <v>4115</v>
      </c>
      <c r="D1029" s="682">
        <v>1300000</v>
      </c>
    </row>
    <row r="1030" spans="1:4" ht="27.6" hidden="1">
      <c r="A1030" s="836" t="s">
        <v>4184</v>
      </c>
      <c r="B1030" s="681" t="s">
        <v>3471</v>
      </c>
      <c r="C1030" s="685" t="s">
        <v>4116</v>
      </c>
      <c r="D1030" s="682">
        <v>2000000</v>
      </c>
    </row>
    <row r="1031" spans="1:4" ht="41.4" hidden="1">
      <c r="A1031" s="836" t="s">
        <v>4184</v>
      </c>
      <c r="B1031" s="681" t="s">
        <v>3472</v>
      </c>
      <c r="C1031" s="685" t="s">
        <v>4117</v>
      </c>
      <c r="D1031" s="682">
        <v>500000</v>
      </c>
    </row>
    <row r="1032" spans="1:4" ht="41.4" hidden="1">
      <c r="A1032" s="836" t="s">
        <v>4184</v>
      </c>
      <c r="B1032" s="681" t="s">
        <v>3473</v>
      </c>
      <c r="C1032" s="685" t="s">
        <v>4118</v>
      </c>
      <c r="D1032" s="682">
        <v>700000</v>
      </c>
    </row>
    <row r="1033" spans="1:4" hidden="1">
      <c r="A1033" s="836" t="s">
        <v>4184</v>
      </c>
      <c r="B1033" s="681" t="s">
        <v>3474</v>
      </c>
      <c r="C1033" s="685" t="s">
        <v>4119</v>
      </c>
      <c r="D1033" s="682">
        <v>500000</v>
      </c>
    </row>
    <row r="1034" spans="1:4" ht="27.6" hidden="1">
      <c r="A1034" s="836" t="s">
        <v>4184</v>
      </c>
      <c r="B1034" s="681" t="s">
        <v>3475</v>
      </c>
      <c r="C1034" s="685" t="s">
        <v>4120</v>
      </c>
      <c r="D1034" s="682">
        <v>450000</v>
      </c>
    </row>
    <row r="1035" spans="1:4" ht="41.4" hidden="1">
      <c r="A1035" s="836" t="s">
        <v>4184</v>
      </c>
      <c r="B1035" s="681" t="s">
        <v>4122</v>
      </c>
      <c r="C1035" s="685" t="s">
        <v>4121</v>
      </c>
      <c r="D1035" s="682">
        <v>500000</v>
      </c>
    </row>
    <row r="1036" spans="1:4" hidden="1">
      <c r="A1036" s="836" t="s">
        <v>4184</v>
      </c>
      <c r="B1036" s="681" t="s">
        <v>4125</v>
      </c>
      <c r="C1036" s="685" t="s">
        <v>4124</v>
      </c>
      <c r="D1036" s="682">
        <v>2604957.4</v>
      </c>
    </row>
    <row r="1037" spans="1:4" ht="41.4" hidden="1">
      <c r="A1037" s="836" t="s">
        <v>4184</v>
      </c>
      <c r="B1037" s="681" t="s">
        <v>4127</v>
      </c>
      <c r="C1037" s="685" t="s">
        <v>4123</v>
      </c>
      <c r="D1037" s="682">
        <v>2000000</v>
      </c>
    </row>
    <row r="1038" spans="1:4" ht="27.6" hidden="1">
      <c r="A1038" s="836" t="s">
        <v>4184</v>
      </c>
      <c r="B1038" s="681" t="s">
        <v>4128</v>
      </c>
      <c r="C1038" s="685" t="s">
        <v>4126</v>
      </c>
      <c r="D1038" s="682">
        <v>800000</v>
      </c>
    </row>
    <row r="1039" spans="1:4" ht="27.6" hidden="1">
      <c r="A1039" s="836" t="s">
        <v>4184</v>
      </c>
      <c r="B1039" s="681" t="s">
        <v>4131</v>
      </c>
      <c r="C1039" s="685" t="s">
        <v>4129</v>
      </c>
      <c r="D1039" s="682">
        <v>400000</v>
      </c>
    </row>
    <row r="1040" spans="1:4" hidden="1">
      <c r="A1040" s="836" t="s">
        <v>4184</v>
      </c>
      <c r="B1040" s="681" t="s">
        <v>4133</v>
      </c>
      <c r="C1040" s="685" t="s">
        <v>4130</v>
      </c>
      <c r="D1040" s="682">
        <v>400000</v>
      </c>
    </row>
    <row r="1041" spans="1:4" ht="27.6" hidden="1">
      <c r="A1041" s="836" t="s">
        <v>4184</v>
      </c>
      <c r="B1041" s="681" t="s">
        <v>4135</v>
      </c>
      <c r="C1041" s="685" t="s">
        <v>4132</v>
      </c>
      <c r="D1041" s="682">
        <v>500000</v>
      </c>
    </row>
    <row r="1042" spans="1:4" hidden="1">
      <c r="A1042" s="836" t="s">
        <v>4184</v>
      </c>
      <c r="B1042" s="681" t="s">
        <v>4137</v>
      </c>
      <c r="C1042" s="685" t="s">
        <v>4134</v>
      </c>
      <c r="D1042" s="682">
        <v>350000</v>
      </c>
    </row>
    <row r="1043" spans="1:4" hidden="1">
      <c r="A1043" s="836" t="s">
        <v>4184</v>
      </c>
      <c r="B1043" s="681" t="s">
        <v>4138</v>
      </c>
      <c r="C1043" s="685" t="s">
        <v>4136</v>
      </c>
      <c r="D1043" s="682">
        <v>350000</v>
      </c>
    </row>
    <row r="1044" spans="1:4" hidden="1">
      <c r="A1044" s="836" t="s">
        <v>4184</v>
      </c>
      <c r="B1044" s="681" t="s">
        <v>4141</v>
      </c>
      <c r="C1044" s="685" t="s">
        <v>4139</v>
      </c>
      <c r="D1044" s="682">
        <v>400000</v>
      </c>
    </row>
    <row r="1045" spans="1:4" hidden="1">
      <c r="A1045" s="836" t="s">
        <v>4184</v>
      </c>
      <c r="B1045" s="681" t="s">
        <v>4143</v>
      </c>
      <c r="C1045" s="685" t="s">
        <v>4140</v>
      </c>
      <c r="D1045" s="682">
        <v>350000</v>
      </c>
    </row>
    <row r="1046" spans="1:4" ht="27.6" hidden="1">
      <c r="A1046" s="836" t="s">
        <v>4184</v>
      </c>
      <c r="B1046" s="681" t="s">
        <v>4145</v>
      </c>
      <c r="C1046" s="685" t="s">
        <v>4142</v>
      </c>
      <c r="D1046" s="682">
        <v>400000</v>
      </c>
    </row>
    <row r="1047" spans="1:4" hidden="1">
      <c r="A1047" s="836" t="s">
        <v>4184</v>
      </c>
      <c r="B1047" s="681" t="s">
        <v>4147</v>
      </c>
      <c r="C1047" s="685" t="s">
        <v>4144</v>
      </c>
      <c r="D1047" s="682">
        <v>500000</v>
      </c>
    </row>
    <row r="1048" spans="1:4" ht="27.6" hidden="1">
      <c r="A1048" s="836" t="s">
        <v>4184</v>
      </c>
      <c r="B1048" s="681" t="s">
        <v>4149</v>
      </c>
      <c r="C1048" s="685" t="s">
        <v>4146</v>
      </c>
      <c r="D1048" s="682">
        <v>1000000</v>
      </c>
    </row>
    <row r="1049" spans="1:4" hidden="1">
      <c r="A1049" s="836" t="s">
        <v>4184</v>
      </c>
      <c r="B1049" s="681" t="s">
        <v>4151</v>
      </c>
      <c r="C1049" s="685" t="s">
        <v>4148</v>
      </c>
      <c r="D1049" s="682">
        <v>400000</v>
      </c>
    </row>
    <row r="1050" spans="1:4" hidden="1">
      <c r="A1050" s="836" t="s">
        <v>4184</v>
      </c>
      <c r="B1050" s="681" t="s">
        <v>4153</v>
      </c>
      <c r="C1050" s="685" t="s">
        <v>4150</v>
      </c>
      <c r="D1050" s="682">
        <v>450000</v>
      </c>
    </row>
    <row r="1051" spans="1:4" ht="27.6" hidden="1">
      <c r="A1051" s="836" t="s">
        <v>4184</v>
      </c>
      <c r="B1051" s="681" t="s">
        <v>4155</v>
      </c>
      <c r="C1051" s="685" t="s">
        <v>4152</v>
      </c>
      <c r="D1051" s="682">
        <v>600000</v>
      </c>
    </row>
    <row r="1052" spans="1:4" hidden="1">
      <c r="A1052" s="836" t="s">
        <v>4184</v>
      </c>
      <c r="B1052" s="681" t="s">
        <v>4157</v>
      </c>
      <c r="C1052" s="685" t="s">
        <v>4154</v>
      </c>
      <c r="D1052" s="682">
        <v>500000</v>
      </c>
    </row>
    <row r="1053" spans="1:4" ht="27.6" hidden="1">
      <c r="A1053" s="836" t="s">
        <v>4184</v>
      </c>
      <c r="B1053" s="681" t="s">
        <v>4159</v>
      </c>
      <c r="C1053" s="685" t="s">
        <v>4156</v>
      </c>
      <c r="D1053" s="682">
        <v>1500000</v>
      </c>
    </row>
    <row r="1054" spans="1:4" hidden="1">
      <c r="A1054" s="840" t="s">
        <v>4971</v>
      </c>
      <c r="B1054" s="679" t="s">
        <v>3365</v>
      </c>
      <c r="C1054" s="684" t="s">
        <v>3364</v>
      </c>
      <c r="D1054" s="680">
        <f t="shared" ref="D1054:D1061" si="130">D1055</f>
        <v>200000</v>
      </c>
    </row>
    <row r="1055" spans="1:4" hidden="1">
      <c r="A1055" s="840" t="s">
        <v>4971</v>
      </c>
      <c r="B1055" s="679" t="s">
        <v>3367</v>
      </c>
      <c r="C1055" s="684" t="s">
        <v>1501</v>
      </c>
      <c r="D1055" s="680">
        <f t="shared" si="130"/>
        <v>200000</v>
      </c>
    </row>
    <row r="1056" spans="1:4" hidden="1">
      <c r="A1056" s="840" t="s">
        <v>4971</v>
      </c>
      <c r="B1056" s="679" t="s">
        <v>3368</v>
      </c>
      <c r="C1056" s="684" t="s">
        <v>2123</v>
      </c>
      <c r="D1056" s="680">
        <f t="shared" si="130"/>
        <v>200000</v>
      </c>
    </row>
    <row r="1057" spans="1:4" hidden="1">
      <c r="A1057" s="840" t="s">
        <v>4971</v>
      </c>
      <c r="B1057" s="679" t="s">
        <v>3452</v>
      </c>
      <c r="C1057" s="684" t="s">
        <v>2929</v>
      </c>
      <c r="D1057" s="680">
        <f t="shared" si="130"/>
        <v>200000</v>
      </c>
    </row>
    <row r="1058" spans="1:4" hidden="1">
      <c r="A1058" s="840" t="s">
        <v>4971</v>
      </c>
      <c r="B1058" s="679" t="s">
        <v>3453</v>
      </c>
      <c r="C1058" s="684" t="s">
        <v>2124</v>
      </c>
      <c r="D1058" s="680">
        <f t="shared" si="130"/>
        <v>200000</v>
      </c>
    </row>
    <row r="1059" spans="1:4" hidden="1">
      <c r="A1059" s="840" t="s">
        <v>4971</v>
      </c>
      <c r="B1059" s="679" t="s">
        <v>3454</v>
      </c>
      <c r="C1059" s="684" t="s">
        <v>807</v>
      </c>
      <c r="D1059" s="680">
        <f t="shared" si="130"/>
        <v>200000</v>
      </c>
    </row>
    <row r="1060" spans="1:4" hidden="1">
      <c r="A1060" s="840" t="s">
        <v>4971</v>
      </c>
      <c r="B1060" s="679" t="s">
        <v>3455</v>
      </c>
      <c r="C1060" s="684" t="s">
        <v>1250</v>
      </c>
      <c r="D1060" s="680">
        <f t="shared" si="130"/>
        <v>200000</v>
      </c>
    </row>
    <row r="1061" spans="1:4" hidden="1">
      <c r="A1061" s="840" t="s">
        <v>4971</v>
      </c>
      <c r="B1061" s="679" t="s">
        <v>3456</v>
      </c>
      <c r="C1061" s="684" t="s">
        <v>2125</v>
      </c>
      <c r="D1061" s="680">
        <f t="shared" si="130"/>
        <v>200000</v>
      </c>
    </row>
    <row r="1062" spans="1:4" ht="27.6" hidden="1">
      <c r="A1062" s="836" t="s">
        <v>4971</v>
      </c>
      <c r="B1062" s="681" t="s">
        <v>3457</v>
      </c>
      <c r="C1062" s="685" t="s">
        <v>3366</v>
      </c>
      <c r="D1062" s="682">
        <f>'C. OBJETO DEL GASTO'!O708</f>
        <v>200000</v>
      </c>
    </row>
    <row r="1063" spans="1:4" ht="27.6" hidden="1">
      <c r="A1063" s="840" t="s">
        <v>4972</v>
      </c>
      <c r="B1063" s="679" t="s">
        <v>3370</v>
      </c>
      <c r="C1063" s="684" t="s">
        <v>3369</v>
      </c>
      <c r="D1063" s="680">
        <f>D1064+D1072</f>
        <v>2247125.3199999998</v>
      </c>
    </row>
    <row r="1064" spans="1:4" hidden="1">
      <c r="A1064" s="840" t="s">
        <v>4972</v>
      </c>
      <c r="B1064" s="679" t="s">
        <v>3371</v>
      </c>
      <c r="C1064" s="684" t="s">
        <v>1501</v>
      </c>
      <c r="D1064" s="680">
        <f t="shared" ref="D1064:D1070" si="131">D1065</f>
        <v>550000</v>
      </c>
    </row>
    <row r="1065" spans="1:4" hidden="1">
      <c r="A1065" s="840" t="s">
        <v>4972</v>
      </c>
      <c r="B1065" s="679" t="s">
        <v>3372</v>
      </c>
      <c r="C1065" s="684" t="s">
        <v>2123</v>
      </c>
      <c r="D1065" s="680">
        <f t="shared" si="131"/>
        <v>550000</v>
      </c>
    </row>
    <row r="1066" spans="1:4" hidden="1">
      <c r="A1066" s="840" t="s">
        <v>4972</v>
      </c>
      <c r="B1066" s="679" t="s">
        <v>3458</v>
      </c>
      <c r="C1066" s="684" t="s">
        <v>2929</v>
      </c>
      <c r="D1066" s="680">
        <f t="shared" si="131"/>
        <v>550000</v>
      </c>
    </row>
    <row r="1067" spans="1:4" hidden="1">
      <c r="A1067" s="840" t="s">
        <v>4972</v>
      </c>
      <c r="B1067" s="679" t="s">
        <v>3459</v>
      </c>
      <c r="C1067" s="684" t="s">
        <v>2643</v>
      </c>
      <c r="D1067" s="680">
        <f t="shared" si="131"/>
        <v>550000</v>
      </c>
    </row>
    <row r="1068" spans="1:4" hidden="1">
      <c r="A1068" s="840" t="s">
        <v>4972</v>
      </c>
      <c r="B1068" s="679" t="s">
        <v>3463</v>
      </c>
      <c r="C1068" s="684" t="s">
        <v>807</v>
      </c>
      <c r="D1068" s="680">
        <f t="shared" si="131"/>
        <v>550000</v>
      </c>
    </row>
    <row r="1069" spans="1:4" hidden="1">
      <c r="A1069" s="840" t="s">
        <v>4972</v>
      </c>
      <c r="B1069" s="679" t="s">
        <v>3460</v>
      </c>
      <c r="C1069" s="684" t="s">
        <v>1250</v>
      </c>
      <c r="D1069" s="680">
        <f t="shared" si="131"/>
        <v>550000</v>
      </c>
    </row>
    <row r="1070" spans="1:4" hidden="1">
      <c r="A1070" s="840" t="s">
        <v>4972</v>
      </c>
      <c r="B1070" s="679" t="s">
        <v>3461</v>
      </c>
      <c r="C1070" s="684" t="s">
        <v>2125</v>
      </c>
      <c r="D1070" s="680">
        <f t="shared" si="131"/>
        <v>550000</v>
      </c>
    </row>
    <row r="1071" spans="1:4" hidden="1">
      <c r="A1071" s="836" t="s">
        <v>4972</v>
      </c>
      <c r="B1071" s="681" t="s">
        <v>3462</v>
      </c>
      <c r="C1071" s="685" t="s">
        <v>2643</v>
      </c>
      <c r="D1071" s="682">
        <f>'C. OBJETO DEL GASTO'!O711</f>
        <v>550000</v>
      </c>
    </row>
    <row r="1072" spans="1:4" hidden="1">
      <c r="A1072" s="840" t="s">
        <v>4972</v>
      </c>
      <c r="B1072" s="679" t="s">
        <v>2647</v>
      </c>
      <c r="C1072" s="684" t="s">
        <v>2613</v>
      </c>
      <c r="D1072" s="680">
        <f t="shared" ref="D1072:D1077" si="132">D1073</f>
        <v>1697125.3199999998</v>
      </c>
    </row>
    <row r="1073" spans="1:4" hidden="1">
      <c r="A1073" s="840" t="s">
        <v>4972</v>
      </c>
      <c r="B1073" s="679" t="s">
        <v>2648</v>
      </c>
      <c r="C1073" s="684" t="s">
        <v>2123</v>
      </c>
      <c r="D1073" s="680">
        <f t="shared" si="132"/>
        <v>1697125.3199999998</v>
      </c>
    </row>
    <row r="1074" spans="1:4" hidden="1">
      <c r="A1074" s="840" t="s">
        <v>4972</v>
      </c>
      <c r="B1074" s="679" t="s">
        <v>3476</v>
      </c>
      <c r="C1074" s="684" t="s">
        <v>2929</v>
      </c>
      <c r="D1074" s="680">
        <f t="shared" si="132"/>
        <v>1697125.3199999998</v>
      </c>
    </row>
    <row r="1075" spans="1:4" hidden="1">
      <c r="A1075" s="840" t="s">
        <v>4972</v>
      </c>
      <c r="B1075" s="679" t="s">
        <v>3477</v>
      </c>
      <c r="C1075" s="684" t="s">
        <v>2643</v>
      </c>
      <c r="D1075" s="680">
        <f t="shared" si="132"/>
        <v>1697125.3199999998</v>
      </c>
    </row>
    <row r="1076" spans="1:4" hidden="1">
      <c r="A1076" s="840" t="s">
        <v>4972</v>
      </c>
      <c r="B1076" s="679" t="s">
        <v>3478</v>
      </c>
      <c r="C1076" s="684" t="s">
        <v>2644</v>
      </c>
      <c r="D1076" s="680">
        <f t="shared" si="132"/>
        <v>1697125.3199999998</v>
      </c>
    </row>
    <row r="1077" spans="1:4" hidden="1">
      <c r="A1077" s="840" t="s">
        <v>4972</v>
      </c>
      <c r="B1077" s="679" t="s">
        <v>3479</v>
      </c>
      <c r="C1077" s="684" t="s">
        <v>2649</v>
      </c>
      <c r="D1077" s="680">
        <f t="shared" si="132"/>
        <v>1697125.3199999998</v>
      </c>
    </row>
    <row r="1078" spans="1:4" hidden="1">
      <c r="A1078" s="840" t="s">
        <v>4972</v>
      </c>
      <c r="B1078" s="679" t="s">
        <v>3480</v>
      </c>
      <c r="C1078" s="684" t="s">
        <v>2125</v>
      </c>
      <c r="D1078" s="680">
        <f>D1079+D1080</f>
        <v>1697125.3199999998</v>
      </c>
    </row>
    <row r="1079" spans="1:4" hidden="1">
      <c r="A1079" s="836" t="s">
        <v>4972</v>
      </c>
      <c r="B1079" s="681" t="s">
        <v>4180</v>
      </c>
      <c r="C1079" s="685" t="s">
        <v>1251</v>
      </c>
      <c r="D1079" s="682">
        <v>678850.13</v>
      </c>
    </row>
    <row r="1080" spans="1:4" hidden="1">
      <c r="A1080" s="836" t="s">
        <v>4972</v>
      </c>
      <c r="B1080" s="681" t="s">
        <v>4181</v>
      </c>
      <c r="C1080" s="685" t="s">
        <v>1254</v>
      </c>
      <c r="D1080" s="682">
        <v>1018275.19</v>
      </c>
    </row>
    <row r="1081" spans="1:4" hidden="1">
      <c r="B1081" s="843" t="s">
        <v>2650</v>
      </c>
      <c r="C1081" s="694" t="s">
        <v>1517</v>
      </c>
      <c r="D1081" s="842">
        <f t="shared" ref="D1081:D1088" si="133">D1082</f>
        <v>4600000</v>
      </c>
    </row>
    <row r="1082" spans="1:4" hidden="1">
      <c r="B1082" s="679" t="s">
        <v>2651</v>
      </c>
      <c r="C1082" s="684" t="s">
        <v>2117</v>
      </c>
      <c r="D1082" s="680">
        <f t="shared" si="133"/>
        <v>4600000</v>
      </c>
    </row>
    <row r="1083" spans="1:4" hidden="1">
      <c r="B1083" s="679" t="s">
        <v>2652</v>
      </c>
      <c r="C1083" s="684" t="s">
        <v>1568</v>
      </c>
      <c r="D1083" s="680">
        <f t="shared" si="133"/>
        <v>4600000</v>
      </c>
    </row>
    <row r="1084" spans="1:4" ht="27.6" hidden="1">
      <c r="A1084" s="840" t="s">
        <v>4973</v>
      </c>
      <c r="B1084" s="679" t="s">
        <v>2653</v>
      </c>
      <c r="C1084" s="684" t="s">
        <v>2654</v>
      </c>
      <c r="D1084" s="680">
        <f t="shared" si="133"/>
        <v>4600000</v>
      </c>
    </row>
    <row r="1085" spans="1:4" hidden="1">
      <c r="A1085" s="840" t="s">
        <v>4973</v>
      </c>
      <c r="B1085" s="679" t="s">
        <v>2655</v>
      </c>
      <c r="C1085" s="684" t="s">
        <v>2613</v>
      </c>
      <c r="D1085" s="680">
        <f t="shared" si="133"/>
        <v>4600000</v>
      </c>
    </row>
    <row r="1086" spans="1:4" hidden="1">
      <c r="A1086" s="840" t="s">
        <v>4973</v>
      </c>
      <c r="B1086" s="679" t="s">
        <v>2656</v>
      </c>
      <c r="C1086" s="684" t="s">
        <v>2123</v>
      </c>
      <c r="D1086" s="680">
        <f t="shared" si="133"/>
        <v>4600000</v>
      </c>
    </row>
    <row r="1087" spans="1:4" hidden="1">
      <c r="A1087" s="840" t="s">
        <v>4973</v>
      </c>
      <c r="B1087" s="679" t="s">
        <v>3481</v>
      </c>
      <c r="C1087" s="684" t="s">
        <v>2929</v>
      </c>
      <c r="D1087" s="680">
        <f t="shared" si="133"/>
        <v>4600000</v>
      </c>
    </row>
    <row r="1088" spans="1:4" hidden="1">
      <c r="A1088" s="840" t="s">
        <v>4973</v>
      </c>
      <c r="B1088" s="679" t="s">
        <v>3482</v>
      </c>
      <c r="C1088" s="684" t="s">
        <v>2657</v>
      </c>
      <c r="D1088" s="680">
        <f t="shared" si="133"/>
        <v>4600000</v>
      </c>
    </row>
    <row r="1089" spans="1:4" hidden="1">
      <c r="A1089" s="840" t="s">
        <v>4973</v>
      </c>
      <c r="B1089" s="679" t="s">
        <v>3483</v>
      </c>
      <c r="C1089" s="684" t="s">
        <v>2644</v>
      </c>
      <c r="D1089" s="680">
        <f>D1090+D1094</f>
        <v>4600000</v>
      </c>
    </row>
    <row r="1090" spans="1:4" hidden="1">
      <c r="A1090" s="840" t="s">
        <v>4973</v>
      </c>
      <c r="B1090" s="679" t="s">
        <v>3484</v>
      </c>
      <c r="C1090" s="684" t="s">
        <v>2658</v>
      </c>
      <c r="D1090" s="680">
        <f>D1091</f>
        <v>2600000</v>
      </c>
    </row>
    <row r="1091" spans="1:4" hidden="1">
      <c r="A1091" s="840" t="s">
        <v>4973</v>
      </c>
      <c r="B1091" s="679" t="s">
        <v>3485</v>
      </c>
      <c r="C1091" s="684" t="s">
        <v>2125</v>
      </c>
      <c r="D1091" s="680">
        <f>D1092+D1093</f>
        <v>2600000</v>
      </c>
    </row>
    <row r="1092" spans="1:4" hidden="1">
      <c r="A1092" s="836" t="s">
        <v>4973</v>
      </c>
      <c r="B1092" s="681" t="s">
        <v>4161</v>
      </c>
      <c r="C1092" s="685" t="s">
        <v>4160</v>
      </c>
      <c r="D1092" s="682">
        <v>2000000</v>
      </c>
    </row>
    <row r="1093" spans="1:4" ht="27.6" hidden="1">
      <c r="A1093" s="836" t="s">
        <v>4973</v>
      </c>
      <c r="B1093" s="681" t="s">
        <v>4163</v>
      </c>
      <c r="C1093" s="685" t="s">
        <v>4162</v>
      </c>
      <c r="D1093" s="682">
        <v>600000</v>
      </c>
    </row>
    <row r="1094" spans="1:4" hidden="1">
      <c r="A1094" s="840" t="s">
        <v>4973</v>
      </c>
      <c r="B1094" s="679" t="s">
        <v>3486</v>
      </c>
      <c r="C1094" s="684" t="s">
        <v>2659</v>
      </c>
      <c r="D1094" s="680">
        <f>D1095</f>
        <v>2000000</v>
      </c>
    </row>
    <row r="1095" spans="1:4" hidden="1">
      <c r="A1095" s="840" t="s">
        <v>4973</v>
      </c>
      <c r="B1095" s="679" t="s">
        <v>3487</v>
      </c>
      <c r="C1095" s="684" t="s">
        <v>2125</v>
      </c>
      <c r="D1095" s="680">
        <f>D1096</f>
        <v>2000000</v>
      </c>
    </row>
    <row r="1096" spans="1:4" hidden="1">
      <c r="A1096" s="836" t="s">
        <v>4973</v>
      </c>
      <c r="B1096" s="681" t="s">
        <v>4165</v>
      </c>
      <c r="C1096" s="685" t="s">
        <v>4164</v>
      </c>
      <c r="D1096" s="682">
        <v>2000000</v>
      </c>
    </row>
    <row r="1097" spans="1:4" hidden="1">
      <c r="B1097" s="694" t="s">
        <v>2660</v>
      </c>
      <c r="C1097" s="694" t="s">
        <v>2661</v>
      </c>
      <c r="D1097" s="842">
        <f>D1098</f>
        <v>4700000</v>
      </c>
    </row>
    <row r="1098" spans="1:4" hidden="1">
      <c r="B1098" s="684" t="s">
        <v>2662</v>
      </c>
      <c r="C1098" s="684" t="s">
        <v>2117</v>
      </c>
      <c r="D1098" s="680">
        <f t="shared" ref="D1098:D1106" si="134">D1099</f>
        <v>4700000</v>
      </c>
    </row>
    <row r="1099" spans="1:4" hidden="1">
      <c r="B1099" s="684" t="s">
        <v>2663</v>
      </c>
      <c r="C1099" s="684" t="s">
        <v>1568</v>
      </c>
      <c r="D1099" s="680">
        <f t="shared" si="134"/>
        <v>4700000</v>
      </c>
    </row>
    <row r="1100" spans="1:4" hidden="1">
      <c r="A1100" s="840" t="s">
        <v>4974</v>
      </c>
      <c r="B1100" s="684" t="s">
        <v>2664</v>
      </c>
      <c r="C1100" s="684" t="s">
        <v>2665</v>
      </c>
      <c r="D1100" s="680">
        <f t="shared" si="134"/>
        <v>4700000</v>
      </c>
    </row>
    <row r="1101" spans="1:4" hidden="1">
      <c r="A1101" s="840" t="s">
        <v>4974</v>
      </c>
      <c r="B1101" s="684" t="s">
        <v>2666</v>
      </c>
      <c r="C1101" s="684" t="s">
        <v>2613</v>
      </c>
      <c r="D1101" s="680">
        <f t="shared" si="134"/>
        <v>4700000</v>
      </c>
    </row>
    <row r="1102" spans="1:4" hidden="1">
      <c r="A1102" s="840" t="s">
        <v>4974</v>
      </c>
      <c r="B1102" s="684" t="s">
        <v>2667</v>
      </c>
      <c r="C1102" s="684" t="s">
        <v>2123</v>
      </c>
      <c r="D1102" s="680">
        <f t="shared" si="134"/>
        <v>4700000</v>
      </c>
    </row>
    <row r="1103" spans="1:4" hidden="1">
      <c r="A1103" s="840" t="s">
        <v>4974</v>
      </c>
      <c r="B1103" s="684" t="s">
        <v>3488</v>
      </c>
      <c r="C1103" s="684" t="s">
        <v>2929</v>
      </c>
      <c r="D1103" s="680">
        <f t="shared" si="134"/>
        <v>4700000</v>
      </c>
    </row>
    <row r="1104" spans="1:4" ht="27.6" hidden="1">
      <c r="A1104" s="840" t="s">
        <v>4974</v>
      </c>
      <c r="B1104" s="684" t="s">
        <v>3489</v>
      </c>
      <c r="C1104" s="684" t="s">
        <v>2668</v>
      </c>
      <c r="D1104" s="680">
        <f t="shared" si="134"/>
        <v>4700000</v>
      </c>
    </row>
    <row r="1105" spans="1:4" hidden="1">
      <c r="A1105" s="840" t="s">
        <v>4974</v>
      </c>
      <c r="B1105" s="684" t="s">
        <v>3490</v>
      </c>
      <c r="C1105" s="684" t="s">
        <v>2644</v>
      </c>
      <c r="D1105" s="680">
        <f t="shared" si="134"/>
        <v>4700000</v>
      </c>
    </row>
    <row r="1106" spans="1:4" hidden="1">
      <c r="A1106" s="840" t="s">
        <v>4974</v>
      </c>
      <c r="B1106" s="679" t="s">
        <v>3491</v>
      </c>
      <c r="C1106" s="684" t="s">
        <v>2669</v>
      </c>
      <c r="D1106" s="680">
        <f t="shared" si="134"/>
        <v>4700000</v>
      </c>
    </row>
    <row r="1107" spans="1:4" hidden="1">
      <c r="A1107" s="840" t="s">
        <v>4974</v>
      </c>
      <c r="B1107" s="679" t="s">
        <v>3492</v>
      </c>
      <c r="C1107" s="684" t="s">
        <v>2125</v>
      </c>
      <c r="D1107" s="680">
        <f>D1108+D1109+D1110+D1111+D1112+D1113+D1114</f>
        <v>4700000</v>
      </c>
    </row>
    <row r="1108" spans="1:4" hidden="1">
      <c r="A1108" s="836" t="s">
        <v>4974</v>
      </c>
      <c r="B1108" s="681" t="s">
        <v>4167</v>
      </c>
      <c r="C1108" s="685" t="s">
        <v>4166</v>
      </c>
      <c r="D1108" s="682">
        <v>500000</v>
      </c>
    </row>
    <row r="1109" spans="1:4" ht="27.6" hidden="1">
      <c r="A1109" s="836" t="s">
        <v>4974</v>
      </c>
      <c r="B1109" s="681" t="s">
        <v>4169</v>
      </c>
      <c r="C1109" s="685" t="s">
        <v>4168</v>
      </c>
      <c r="D1109" s="682">
        <v>800000</v>
      </c>
    </row>
    <row r="1110" spans="1:4" ht="27.6" hidden="1">
      <c r="A1110" s="836" t="s">
        <v>4974</v>
      </c>
      <c r="B1110" s="681" t="s">
        <v>4171</v>
      </c>
      <c r="C1110" s="685" t="s">
        <v>4170</v>
      </c>
      <c r="D1110" s="682">
        <v>800000</v>
      </c>
    </row>
    <row r="1111" spans="1:4" ht="27.6" hidden="1">
      <c r="A1111" s="836" t="s">
        <v>4974</v>
      </c>
      <c r="B1111" s="681" t="s">
        <v>4173</v>
      </c>
      <c r="C1111" s="685" t="s">
        <v>4172</v>
      </c>
      <c r="D1111" s="682">
        <v>800000</v>
      </c>
    </row>
    <row r="1112" spans="1:4" ht="27.6" hidden="1">
      <c r="A1112" s="836" t="s">
        <v>4974</v>
      </c>
      <c r="B1112" s="681" t="s">
        <v>4175</v>
      </c>
      <c r="C1112" s="685" t="s">
        <v>4174</v>
      </c>
      <c r="D1112" s="682">
        <v>800000</v>
      </c>
    </row>
    <row r="1113" spans="1:4" ht="27.6" hidden="1">
      <c r="A1113" s="836" t="s">
        <v>4974</v>
      </c>
      <c r="B1113" s="681" t="s">
        <v>4177</v>
      </c>
      <c r="C1113" s="685" t="s">
        <v>4176</v>
      </c>
      <c r="D1113" s="682">
        <v>400000</v>
      </c>
    </row>
    <row r="1114" spans="1:4" ht="27.6" hidden="1">
      <c r="A1114" s="836" t="s">
        <v>4974</v>
      </c>
      <c r="B1114" s="681" t="s">
        <v>4179</v>
      </c>
      <c r="C1114" s="685" t="s">
        <v>4178</v>
      </c>
      <c r="D1114" s="682">
        <v>600000</v>
      </c>
    </row>
    <row r="1115" spans="1:4" hidden="1">
      <c r="B1115" s="700" t="s">
        <v>2126</v>
      </c>
      <c r="C1115" s="701" t="s">
        <v>1390</v>
      </c>
      <c r="D1115" s="702">
        <f>D1116</f>
        <v>326657.61543999997</v>
      </c>
    </row>
    <row r="1116" spans="1:4" hidden="1">
      <c r="B1116" s="843" t="s">
        <v>2127</v>
      </c>
      <c r="C1116" s="694" t="s">
        <v>2128</v>
      </c>
      <c r="D1116" s="842">
        <f>D1117</f>
        <v>326657.61543999997</v>
      </c>
    </row>
    <row r="1117" spans="1:4" hidden="1">
      <c r="B1117" s="679" t="s">
        <v>2129</v>
      </c>
      <c r="C1117" s="684" t="s">
        <v>1499</v>
      </c>
      <c r="D1117" s="680">
        <f>D1118</f>
        <v>326657.61543999997</v>
      </c>
    </row>
    <row r="1118" spans="1:4" hidden="1">
      <c r="B1118" s="703" t="s">
        <v>2130</v>
      </c>
      <c r="C1118" s="697" t="s">
        <v>807</v>
      </c>
      <c r="D1118" s="692">
        <f>D1119+D1126+D1133+D1140+D1147+D1154+D1161+D1168</f>
        <v>326657.61543999997</v>
      </c>
    </row>
    <row r="1119" spans="1:4" hidden="1">
      <c r="A1119" s="840" t="s">
        <v>4954</v>
      </c>
      <c r="B1119" s="679" t="s">
        <v>2132</v>
      </c>
      <c r="C1119" s="684" t="s">
        <v>2133</v>
      </c>
      <c r="D1119" s="680">
        <f t="shared" ref="D1119:D1124" si="135">D1120</f>
        <v>228000</v>
      </c>
    </row>
    <row r="1120" spans="1:4" hidden="1">
      <c r="A1120" s="840" t="s">
        <v>4954</v>
      </c>
      <c r="B1120" s="679" t="s">
        <v>2134</v>
      </c>
      <c r="C1120" s="684" t="s">
        <v>1501</v>
      </c>
      <c r="D1120" s="680">
        <f t="shared" si="135"/>
        <v>228000</v>
      </c>
    </row>
    <row r="1121" spans="1:4" hidden="1">
      <c r="A1121" s="840" t="s">
        <v>4954</v>
      </c>
      <c r="B1121" s="679" t="s">
        <v>2135</v>
      </c>
      <c r="C1121" s="684" t="s">
        <v>1502</v>
      </c>
      <c r="D1121" s="680">
        <f t="shared" si="135"/>
        <v>228000</v>
      </c>
    </row>
    <row r="1122" spans="1:4" hidden="1">
      <c r="A1122" s="840" t="s">
        <v>4954</v>
      </c>
      <c r="B1122" s="679" t="s">
        <v>3201</v>
      </c>
      <c r="C1122" s="684" t="s">
        <v>2929</v>
      </c>
      <c r="D1122" s="680">
        <f t="shared" si="135"/>
        <v>228000</v>
      </c>
    </row>
    <row r="1123" spans="1:4" ht="27.6" hidden="1">
      <c r="A1123" s="840" t="s">
        <v>4954</v>
      </c>
      <c r="B1123" s="679" t="s">
        <v>3202</v>
      </c>
      <c r="C1123" s="684" t="s">
        <v>2136</v>
      </c>
      <c r="D1123" s="680">
        <f t="shared" si="135"/>
        <v>228000</v>
      </c>
    </row>
    <row r="1124" spans="1:4" hidden="1">
      <c r="A1124" s="840" t="s">
        <v>4954</v>
      </c>
      <c r="B1124" s="679" t="s">
        <v>3203</v>
      </c>
      <c r="C1124" s="684" t="s">
        <v>807</v>
      </c>
      <c r="D1124" s="680">
        <f t="shared" si="135"/>
        <v>228000</v>
      </c>
    </row>
    <row r="1125" spans="1:4" hidden="1">
      <c r="A1125" s="836" t="s">
        <v>4954</v>
      </c>
      <c r="B1125" s="681" t="s">
        <v>3204</v>
      </c>
      <c r="C1125" s="685" t="s">
        <v>2133</v>
      </c>
      <c r="D1125" s="682">
        <f>'C. OBJETO DEL GASTO'!L17</f>
        <v>228000</v>
      </c>
    </row>
    <row r="1126" spans="1:4" hidden="1">
      <c r="A1126" s="840" t="s">
        <v>4955</v>
      </c>
      <c r="B1126" s="679" t="s">
        <v>2137</v>
      </c>
      <c r="C1126" s="684" t="s">
        <v>1506</v>
      </c>
      <c r="D1126" s="680">
        <f t="shared" ref="D1126:D1131" si="136">D1127</f>
        <v>4750</v>
      </c>
    </row>
    <row r="1127" spans="1:4" hidden="1">
      <c r="A1127" s="840" t="s">
        <v>4955</v>
      </c>
      <c r="B1127" s="679" t="s">
        <v>2138</v>
      </c>
      <c r="C1127" s="684" t="s">
        <v>1501</v>
      </c>
      <c r="D1127" s="680">
        <f t="shared" si="136"/>
        <v>4750</v>
      </c>
    </row>
    <row r="1128" spans="1:4" hidden="1">
      <c r="A1128" s="840" t="s">
        <v>4955</v>
      </c>
      <c r="B1128" s="679" t="s">
        <v>2139</v>
      </c>
      <c r="C1128" s="684" t="s">
        <v>1502</v>
      </c>
      <c r="D1128" s="680">
        <f t="shared" si="136"/>
        <v>4750</v>
      </c>
    </row>
    <row r="1129" spans="1:4" hidden="1">
      <c r="A1129" s="840" t="s">
        <v>4955</v>
      </c>
      <c r="B1129" s="679" t="s">
        <v>3205</v>
      </c>
      <c r="C1129" s="684" t="s">
        <v>2929</v>
      </c>
      <c r="D1129" s="680">
        <f t="shared" si="136"/>
        <v>4750</v>
      </c>
    </row>
    <row r="1130" spans="1:4" ht="41.4" hidden="1">
      <c r="A1130" s="840" t="s">
        <v>4955</v>
      </c>
      <c r="B1130" s="679" t="s">
        <v>3206</v>
      </c>
      <c r="C1130" s="684" t="s">
        <v>2131</v>
      </c>
      <c r="D1130" s="680">
        <f t="shared" si="136"/>
        <v>4750</v>
      </c>
    </row>
    <row r="1131" spans="1:4" hidden="1">
      <c r="A1131" s="840" t="s">
        <v>4955</v>
      </c>
      <c r="B1131" s="679" t="s">
        <v>3207</v>
      </c>
      <c r="C1131" s="684" t="s">
        <v>807</v>
      </c>
      <c r="D1131" s="680">
        <f t="shared" si="136"/>
        <v>4750</v>
      </c>
    </row>
    <row r="1132" spans="1:4" hidden="1">
      <c r="A1132" s="836" t="s">
        <v>4955</v>
      </c>
      <c r="B1132" s="681" t="s">
        <v>3208</v>
      </c>
      <c r="C1132" s="685" t="s">
        <v>1507</v>
      </c>
      <c r="D1132" s="682">
        <f>'C. OBJETO DEL GASTO'!L34</f>
        <v>4750</v>
      </c>
    </row>
    <row r="1133" spans="1:4" hidden="1">
      <c r="A1133" s="840" t="s">
        <v>4955</v>
      </c>
      <c r="B1133" s="679" t="s">
        <v>2140</v>
      </c>
      <c r="C1133" s="684" t="s">
        <v>1508</v>
      </c>
      <c r="D1133" s="680">
        <f t="shared" ref="D1133:D1138" si="137">D1134</f>
        <v>19000</v>
      </c>
    </row>
    <row r="1134" spans="1:4" hidden="1">
      <c r="A1134" s="840" t="s">
        <v>4955</v>
      </c>
      <c r="B1134" s="679" t="s">
        <v>2141</v>
      </c>
      <c r="C1134" s="684" t="s">
        <v>1501</v>
      </c>
      <c r="D1134" s="680">
        <f t="shared" si="137"/>
        <v>19000</v>
      </c>
    </row>
    <row r="1135" spans="1:4" hidden="1">
      <c r="A1135" s="840" t="s">
        <v>4955</v>
      </c>
      <c r="B1135" s="679" t="s">
        <v>2142</v>
      </c>
      <c r="C1135" s="684" t="s">
        <v>1502</v>
      </c>
      <c r="D1135" s="680">
        <f t="shared" si="137"/>
        <v>19000</v>
      </c>
    </row>
    <row r="1136" spans="1:4" hidden="1">
      <c r="A1136" s="840" t="s">
        <v>4955</v>
      </c>
      <c r="B1136" s="679" t="s">
        <v>3209</v>
      </c>
      <c r="C1136" s="684" t="s">
        <v>2929</v>
      </c>
      <c r="D1136" s="680">
        <f t="shared" si="137"/>
        <v>19000</v>
      </c>
    </row>
    <row r="1137" spans="1:4" ht="27.6" hidden="1">
      <c r="A1137" s="840" t="s">
        <v>4955</v>
      </c>
      <c r="B1137" s="679" t="s">
        <v>3210</v>
      </c>
      <c r="C1137" s="684" t="s">
        <v>2136</v>
      </c>
      <c r="D1137" s="680">
        <f t="shared" si="137"/>
        <v>19000</v>
      </c>
    </row>
    <row r="1138" spans="1:4" hidden="1">
      <c r="A1138" s="840" t="s">
        <v>4955</v>
      </c>
      <c r="B1138" s="679" t="s">
        <v>3211</v>
      </c>
      <c r="C1138" s="684" t="s">
        <v>807</v>
      </c>
      <c r="D1138" s="680">
        <f t="shared" si="137"/>
        <v>19000</v>
      </c>
    </row>
    <row r="1139" spans="1:4" hidden="1">
      <c r="A1139" s="836" t="s">
        <v>4955</v>
      </c>
      <c r="B1139" s="681" t="s">
        <v>3212</v>
      </c>
      <c r="C1139" s="685" t="s">
        <v>1509</v>
      </c>
      <c r="D1139" s="682">
        <f>'C. OBJETO DEL GASTO'!L35</f>
        <v>19000</v>
      </c>
    </row>
    <row r="1140" spans="1:4" hidden="1">
      <c r="A1140" s="840" t="s">
        <v>4956</v>
      </c>
      <c r="B1140" s="679" t="s">
        <v>2143</v>
      </c>
      <c r="C1140" s="684" t="s">
        <v>1510</v>
      </c>
      <c r="D1140" s="680">
        <f t="shared" ref="D1140:D1145" si="138">D1141</f>
        <v>43155.360000000001</v>
      </c>
    </row>
    <row r="1141" spans="1:4" hidden="1">
      <c r="A1141" s="840" t="s">
        <v>4956</v>
      </c>
      <c r="B1141" s="679" t="s">
        <v>2144</v>
      </c>
      <c r="C1141" s="684" t="s">
        <v>1501</v>
      </c>
      <c r="D1141" s="680">
        <f t="shared" si="138"/>
        <v>43155.360000000001</v>
      </c>
    </row>
    <row r="1142" spans="1:4" hidden="1">
      <c r="A1142" s="840" t="s">
        <v>4956</v>
      </c>
      <c r="B1142" s="679" t="s">
        <v>2145</v>
      </c>
      <c r="C1142" s="684" t="s">
        <v>1502</v>
      </c>
      <c r="D1142" s="680">
        <f t="shared" si="138"/>
        <v>43155.360000000001</v>
      </c>
    </row>
    <row r="1143" spans="1:4" hidden="1">
      <c r="A1143" s="840" t="s">
        <v>4956</v>
      </c>
      <c r="B1143" s="679" t="s">
        <v>3213</v>
      </c>
      <c r="C1143" s="684" t="s">
        <v>2929</v>
      </c>
      <c r="D1143" s="680">
        <f t="shared" si="138"/>
        <v>43155.360000000001</v>
      </c>
    </row>
    <row r="1144" spans="1:4" ht="41.4" hidden="1">
      <c r="A1144" s="840" t="s">
        <v>4956</v>
      </c>
      <c r="B1144" s="679" t="s">
        <v>3214</v>
      </c>
      <c r="C1144" s="684" t="s">
        <v>2131</v>
      </c>
      <c r="D1144" s="680">
        <f t="shared" si="138"/>
        <v>43155.360000000001</v>
      </c>
    </row>
    <row r="1145" spans="1:4" hidden="1">
      <c r="A1145" s="840" t="s">
        <v>4956</v>
      </c>
      <c r="B1145" s="679" t="s">
        <v>3215</v>
      </c>
      <c r="C1145" s="684" t="s">
        <v>807</v>
      </c>
      <c r="D1145" s="680">
        <f t="shared" si="138"/>
        <v>43155.360000000001</v>
      </c>
    </row>
    <row r="1146" spans="1:4" hidden="1">
      <c r="A1146" s="836" t="s">
        <v>4956</v>
      </c>
      <c r="B1146" s="681" t="s">
        <v>3216</v>
      </c>
      <c r="C1146" s="685" t="s">
        <v>1511</v>
      </c>
      <c r="D1146" s="682">
        <f>'C. OBJETO DEL GASTO'!L41</f>
        <v>43155.360000000001</v>
      </c>
    </row>
    <row r="1147" spans="1:4" ht="27.6" hidden="1">
      <c r="A1147" s="840" t="s">
        <v>4958</v>
      </c>
      <c r="B1147" s="679" t="s">
        <v>3191</v>
      </c>
      <c r="C1147" s="684" t="s">
        <v>3032</v>
      </c>
      <c r="D1147" s="680">
        <f t="shared" ref="D1147:D1152" si="139">D1148</f>
        <v>8552.255439999999</v>
      </c>
    </row>
    <row r="1148" spans="1:4" hidden="1">
      <c r="A1148" s="840" t="s">
        <v>4958</v>
      </c>
      <c r="B1148" s="679" t="s">
        <v>3192</v>
      </c>
      <c r="C1148" s="684" t="s">
        <v>1501</v>
      </c>
      <c r="D1148" s="680">
        <f t="shared" si="139"/>
        <v>8552.255439999999</v>
      </c>
    </row>
    <row r="1149" spans="1:4" hidden="1">
      <c r="A1149" s="840" t="s">
        <v>4958</v>
      </c>
      <c r="B1149" s="679" t="s">
        <v>3193</v>
      </c>
      <c r="C1149" s="684" t="s">
        <v>1502</v>
      </c>
      <c r="D1149" s="680">
        <f t="shared" si="139"/>
        <v>8552.255439999999</v>
      </c>
    </row>
    <row r="1150" spans="1:4" hidden="1">
      <c r="A1150" s="840" t="s">
        <v>4958</v>
      </c>
      <c r="B1150" s="679" t="s">
        <v>3194</v>
      </c>
      <c r="C1150" s="684" t="s">
        <v>2929</v>
      </c>
      <c r="D1150" s="680">
        <f t="shared" si="139"/>
        <v>8552.255439999999</v>
      </c>
    </row>
    <row r="1151" spans="1:4" ht="41.4" hidden="1">
      <c r="A1151" s="840" t="s">
        <v>4958</v>
      </c>
      <c r="B1151" s="689" t="s">
        <v>3195</v>
      </c>
      <c r="C1151" s="684" t="s">
        <v>2131</v>
      </c>
      <c r="D1151" s="680">
        <f t="shared" si="139"/>
        <v>8552.255439999999</v>
      </c>
    </row>
    <row r="1152" spans="1:4" hidden="1">
      <c r="A1152" s="840" t="s">
        <v>4958</v>
      </c>
      <c r="B1152" s="679" t="s">
        <v>3196</v>
      </c>
      <c r="C1152" s="684" t="s">
        <v>807</v>
      </c>
      <c r="D1152" s="680">
        <f t="shared" si="139"/>
        <v>8552.255439999999</v>
      </c>
    </row>
    <row r="1153" spans="1:4" hidden="1">
      <c r="A1153" s="836" t="s">
        <v>4958</v>
      </c>
      <c r="B1153" s="681" t="s">
        <v>3197</v>
      </c>
      <c r="C1153" s="685" t="s">
        <v>90</v>
      </c>
      <c r="D1153" s="682">
        <f>'C. OBJETO DEL GASTO'!L100</f>
        <v>8552.255439999999</v>
      </c>
    </row>
    <row r="1154" spans="1:4" hidden="1">
      <c r="A1154" s="840" t="s">
        <v>3913</v>
      </c>
      <c r="B1154" s="679" t="s">
        <v>2146</v>
      </c>
      <c r="C1154" s="684" t="s">
        <v>1608</v>
      </c>
      <c r="D1154" s="680">
        <f t="shared" ref="D1154:D1159" si="140">D1155</f>
        <v>2000</v>
      </c>
    </row>
    <row r="1155" spans="1:4" hidden="1">
      <c r="A1155" s="840" t="s">
        <v>3913</v>
      </c>
      <c r="B1155" s="679" t="s">
        <v>2147</v>
      </c>
      <c r="C1155" s="684" t="s">
        <v>1501</v>
      </c>
      <c r="D1155" s="680">
        <f t="shared" si="140"/>
        <v>2000</v>
      </c>
    </row>
    <row r="1156" spans="1:4" hidden="1">
      <c r="A1156" s="840" t="s">
        <v>3913</v>
      </c>
      <c r="B1156" s="679" t="s">
        <v>2148</v>
      </c>
      <c r="C1156" s="684" t="s">
        <v>1513</v>
      </c>
      <c r="D1156" s="680">
        <f t="shared" si="140"/>
        <v>2000</v>
      </c>
    </row>
    <row r="1157" spans="1:4" hidden="1">
      <c r="A1157" s="840" t="s">
        <v>3913</v>
      </c>
      <c r="B1157" s="679" t="s">
        <v>3217</v>
      </c>
      <c r="C1157" s="684" t="s">
        <v>2929</v>
      </c>
      <c r="D1157" s="680">
        <f t="shared" si="140"/>
        <v>2000</v>
      </c>
    </row>
    <row r="1158" spans="1:4" ht="27.6" hidden="1">
      <c r="A1158" s="840" t="s">
        <v>3913</v>
      </c>
      <c r="B1158" s="679" t="s">
        <v>3218</v>
      </c>
      <c r="C1158" s="684" t="s">
        <v>2136</v>
      </c>
      <c r="D1158" s="680">
        <f t="shared" si="140"/>
        <v>2000</v>
      </c>
    </row>
    <row r="1159" spans="1:4" hidden="1">
      <c r="A1159" s="840" t="s">
        <v>3913</v>
      </c>
      <c r="B1159" s="679" t="s">
        <v>3219</v>
      </c>
      <c r="C1159" s="684" t="s">
        <v>807</v>
      </c>
      <c r="D1159" s="680">
        <f t="shared" si="140"/>
        <v>2000</v>
      </c>
    </row>
    <row r="1160" spans="1:4" hidden="1">
      <c r="A1160" s="836" t="s">
        <v>3913</v>
      </c>
      <c r="B1160" s="681" t="s">
        <v>3220</v>
      </c>
      <c r="C1160" s="685" t="s">
        <v>1608</v>
      </c>
      <c r="D1160" s="682">
        <f>'C. OBJETO DEL GASTO'!L105</f>
        <v>2000</v>
      </c>
    </row>
    <row r="1161" spans="1:4" ht="27.6" hidden="1">
      <c r="A1161" s="840" t="s">
        <v>3914</v>
      </c>
      <c r="B1161" s="687" t="s">
        <v>3198</v>
      </c>
      <c r="C1161" s="687" t="s">
        <v>1560</v>
      </c>
      <c r="D1161" s="680">
        <f t="shared" ref="D1161:D1166" si="141">D1162</f>
        <v>1200</v>
      </c>
    </row>
    <row r="1162" spans="1:4" hidden="1">
      <c r="A1162" s="840" t="s">
        <v>3914</v>
      </c>
      <c r="B1162" s="687" t="s">
        <v>3199</v>
      </c>
      <c r="C1162" s="687" t="s">
        <v>1501</v>
      </c>
      <c r="D1162" s="680">
        <f t="shared" si="141"/>
        <v>1200</v>
      </c>
    </row>
    <row r="1163" spans="1:4" hidden="1">
      <c r="A1163" s="840" t="s">
        <v>3914</v>
      </c>
      <c r="B1163" s="687" t="s">
        <v>3200</v>
      </c>
      <c r="C1163" s="687" t="s">
        <v>1513</v>
      </c>
      <c r="D1163" s="680">
        <f t="shared" si="141"/>
        <v>1200</v>
      </c>
    </row>
    <row r="1164" spans="1:4" hidden="1">
      <c r="A1164" s="840" t="s">
        <v>3914</v>
      </c>
      <c r="B1164" s="687" t="s">
        <v>3221</v>
      </c>
      <c r="C1164" s="687" t="s">
        <v>2929</v>
      </c>
      <c r="D1164" s="680">
        <f t="shared" si="141"/>
        <v>1200</v>
      </c>
    </row>
    <row r="1165" spans="1:4" ht="27.6" hidden="1">
      <c r="A1165" s="840" t="s">
        <v>3914</v>
      </c>
      <c r="B1165" s="687" t="s">
        <v>3222</v>
      </c>
      <c r="C1165" s="684" t="s">
        <v>2136</v>
      </c>
      <c r="D1165" s="680">
        <f t="shared" si="141"/>
        <v>1200</v>
      </c>
    </row>
    <row r="1166" spans="1:4" hidden="1">
      <c r="A1166" s="840" t="s">
        <v>3914</v>
      </c>
      <c r="B1166" s="687" t="s">
        <v>3223</v>
      </c>
      <c r="C1166" s="687" t="s">
        <v>807</v>
      </c>
      <c r="D1166" s="680">
        <f t="shared" si="141"/>
        <v>1200</v>
      </c>
    </row>
    <row r="1167" spans="1:4" ht="27.6" hidden="1">
      <c r="A1167" s="836" t="s">
        <v>3914</v>
      </c>
      <c r="B1167" s="688" t="s">
        <v>3224</v>
      </c>
      <c r="C1167" s="688" t="s">
        <v>1560</v>
      </c>
      <c r="D1167" s="682">
        <f>'C. OBJETO DEL GASTO'!L115</f>
        <v>1200</v>
      </c>
    </row>
    <row r="1168" spans="1:4" ht="27.6" hidden="1">
      <c r="A1168" s="840" t="s">
        <v>4963</v>
      </c>
      <c r="B1168" s="679" t="s">
        <v>2149</v>
      </c>
      <c r="C1168" s="684" t="s">
        <v>1659</v>
      </c>
      <c r="D1168" s="680">
        <f t="shared" ref="D1168:D1173" si="142">D1169</f>
        <v>20000</v>
      </c>
    </row>
    <row r="1169" spans="1:4" hidden="1">
      <c r="A1169" s="840" t="s">
        <v>4963</v>
      </c>
      <c r="B1169" s="679" t="s">
        <v>2150</v>
      </c>
      <c r="C1169" s="684" t="s">
        <v>1501</v>
      </c>
      <c r="D1169" s="680">
        <f t="shared" si="142"/>
        <v>20000</v>
      </c>
    </row>
    <row r="1170" spans="1:4" hidden="1">
      <c r="A1170" s="840" t="s">
        <v>4963</v>
      </c>
      <c r="B1170" s="679" t="s">
        <v>2151</v>
      </c>
      <c r="C1170" s="684" t="s">
        <v>1513</v>
      </c>
      <c r="D1170" s="680">
        <f t="shared" si="142"/>
        <v>20000</v>
      </c>
    </row>
    <row r="1171" spans="1:4" hidden="1">
      <c r="A1171" s="840" t="s">
        <v>4963</v>
      </c>
      <c r="B1171" s="679" t="s">
        <v>3225</v>
      </c>
      <c r="C1171" s="684" t="s">
        <v>2929</v>
      </c>
      <c r="D1171" s="680">
        <f t="shared" si="142"/>
        <v>20000</v>
      </c>
    </row>
    <row r="1172" spans="1:4" ht="27.6" hidden="1">
      <c r="A1172" s="840" t="s">
        <v>4963</v>
      </c>
      <c r="B1172" s="679" t="s">
        <v>3226</v>
      </c>
      <c r="C1172" s="684" t="s">
        <v>2136</v>
      </c>
      <c r="D1172" s="680">
        <f t="shared" si="142"/>
        <v>20000</v>
      </c>
    </row>
    <row r="1173" spans="1:4" hidden="1">
      <c r="A1173" s="840" t="s">
        <v>4963</v>
      </c>
      <c r="B1173" s="679" t="s">
        <v>3227</v>
      </c>
      <c r="C1173" s="684" t="s">
        <v>807</v>
      </c>
      <c r="D1173" s="680">
        <f t="shared" si="142"/>
        <v>20000</v>
      </c>
    </row>
    <row r="1174" spans="1:4" ht="27.6" hidden="1">
      <c r="A1174" s="836" t="s">
        <v>4963</v>
      </c>
      <c r="B1174" s="681" t="s">
        <v>3228</v>
      </c>
      <c r="C1174" s="685" t="s">
        <v>1659</v>
      </c>
      <c r="D1174" s="682">
        <f>'C. OBJETO DEL GASTO'!L406</f>
        <v>20000</v>
      </c>
    </row>
    <row r="1175" spans="1:4" hidden="1">
      <c r="A1175" s="838"/>
      <c r="B1175" s="700" t="s">
        <v>2152</v>
      </c>
      <c r="C1175" s="701" t="s">
        <v>766</v>
      </c>
      <c r="D1175" s="702">
        <f>D1176</f>
        <v>110736.50936</v>
      </c>
    </row>
    <row r="1176" spans="1:4" hidden="1">
      <c r="B1176" s="843" t="s">
        <v>2153</v>
      </c>
      <c r="C1176" s="694" t="s">
        <v>1573</v>
      </c>
      <c r="D1176" s="842">
        <f>D1177</f>
        <v>110736.50936</v>
      </c>
    </row>
    <row r="1177" spans="1:4" hidden="1">
      <c r="B1177" s="679" t="s">
        <v>2154</v>
      </c>
      <c r="C1177" s="684" t="s">
        <v>1499</v>
      </c>
      <c r="D1177" s="680">
        <f>D1178</f>
        <v>110736.50936</v>
      </c>
    </row>
    <row r="1178" spans="1:4" hidden="1">
      <c r="A1178" s="839"/>
      <c r="B1178" s="703" t="s">
        <v>2155</v>
      </c>
      <c r="C1178" s="697" t="s">
        <v>807</v>
      </c>
      <c r="D1178" s="692">
        <f>D1179+D1186+D1193+D1200+D1207+D1214+D1221</f>
        <v>110736.50936</v>
      </c>
    </row>
    <row r="1179" spans="1:4" hidden="1">
      <c r="A1179" s="840" t="s">
        <v>4954</v>
      </c>
      <c r="B1179" s="679" t="s">
        <v>2157</v>
      </c>
      <c r="C1179" s="684" t="s">
        <v>1505</v>
      </c>
      <c r="D1179" s="680">
        <f t="shared" ref="D1179:D1184" si="143">D1180</f>
        <v>72000</v>
      </c>
    </row>
    <row r="1180" spans="1:4" hidden="1">
      <c r="A1180" s="840" t="s">
        <v>4954</v>
      </c>
      <c r="B1180" s="679" t="s">
        <v>2158</v>
      </c>
      <c r="C1180" s="684" t="s">
        <v>1501</v>
      </c>
      <c r="D1180" s="680">
        <f t="shared" si="143"/>
        <v>72000</v>
      </c>
    </row>
    <row r="1181" spans="1:4" hidden="1">
      <c r="A1181" s="840" t="s">
        <v>4954</v>
      </c>
      <c r="B1181" s="679" t="s">
        <v>2159</v>
      </c>
      <c r="C1181" s="684" t="s">
        <v>1502</v>
      </c>
      <c r="D1181" s="680">
        <f t="shared" si="143"/>
        <v>72000</v>
      </c>
    </row>
    <row r="1182" spans="1:4" hidden="1">
      <c r="A1182" s="840" t="s">
        <v>4954</v>
      </c>
      <c r="B1182" s="679" t="s">
        <v>4584</v>
      </c>
      <c r="C1182" s="684" t="s">
        <v>2929</v>
      </c>
      <c r="D1182" s="680">
        <f t="shared" si="143"/>
        <v>72000</v>
      </c>
    </row>
    <row r="1183" spans="1:4" hidden="1">
      <c r="A1183" s="840" t="s">
        <v>4954</v>
      </c>
      <c r="B1183" s="679" t="s">
        <v>4585</v>
      </c>
      <c r="C1183" s="684" t="s">
        <v>2156</v>
      </c>
      <c r="D1183" s="680">
        <f t="shared" si="143"/>
        <v>72000</v>
      </c>
    </row>
    <row r="1184" spans="1:4" hidden="1">
      <c r="A1184" s="840" t="s">
        <v>4954</v>
      </c>
      <c r="B1184" s="679" t="s">
        <v>4586</v>
      </c>
      <c r="C1184" s="684" t="s">
        <v>807</v>
      </c>
      <c r="D1184" s="680">
        <f t="shared" si="143"/>
        <v>72000</v>
      </c>
    </row>
    <row r="1185" spans="1:4" hidden="1">
      <c r="A1185" s="836" t="s">
        <v>4954</v>
      </c>
      <c r="B1185" s="681" t="s">
        <v>4587</v>
      </c>
      <c r="C1185" s="685" t="s">
        <v>1505</v>
      </c>
      <c r="D1185" s="682">
        <f>'C. OBJETO DEL GASTO'!X17</f>
        <v>72000</v>
      </c>
    </row>
    <row r="1186" spans="1:4" hidden="1">
      <c r="A1186" s="840" t="s">
        <v>4955</v>
      </c>
      <c r="B1186" s="679" t="s">
        <v>2164</v>
      </c>
      <c r="C1186" s="684" t="s">
        <v>1506</v>
      </c>
      <c r="D1186" s="680">
        <f t="shared" ref="D1186:D1191" si="144">D1187</f>
        <v>1500</v>
      </c>
    </row>
    <row r="1187" spans="1:4" hidden="1">
      <c r="A1187" s="840" t="s">
        <v>4955</v>
      </c>
      <c r="B1187" s="679" t="s">
        <v>2165</v>
      </c>
      <c r="C1187" s="684" t="s">
        <v>1501</v>
      </c>
      <c r="D1187" s="680">
        <f t="shared" si="144"/>
        <v>1500</v>
      </c>
    </row>
    <row r="1188" spans="1:4" hidden="1">
      <c r="A1188" s="840" t="s">
        <v>4955</v>
      </c>
      <c r="B1188" s="679" t="s">
        <v>2166</v>
      </c>
      <c r="C1188" s="684" t="s">
        <v>1502</v>
      </c>
      <c r="D1188" s="680">
        <f t="shared" si="144"/>
        <v>1500</v>
      </c>
    </row>
    <row r="1189" spans="1:4" hidden="1">
      <c r="A1189" s="840" t="s">
        <v>4955</v>
      </c>
      <c r="B1189" s="679" t="s">
        <v>4588</v>
      </c>
      <c r="C1189" s="684" t="s">
        <v>2929</v>
      </c>
      <c r="D1189" s="680">
        <f t="shared" si="144"/>
        <v>1500</v>
      </c>
    </row>
    <row r="1190" spans="1:4" hidden="1">
      <c r="A1190" s="840" t="s">
        <v>4955</v>
      </c>
      <c r="B1190" s="679" t="s">
        <v>4589</v>
      </c>
      <c r="C1190" s="684" t="s">
        <v>2169</v>
      </c>
      <c r="D1190" s="680">
        <f t="shared" si="144"/>
        <v>1500</v>
      </c>
    </row>
    <row r="1191" spans="1:4" hidden="1">
      <c r="A1191" s="840" t="s">
        <v>4955</v>
      </c>
      <c r="B1191" s="679" t="s">
        <v>4590</v>
      </c>
      <c r="C1191" s="684" t="s">
        <v>807</v>
      </c>
      <c r="D1191" s="680">
        <f t="shared" si="144"/>
        <v>1500</v>
      </c>
    </row>
    <row r="1192" spans="1:4" hidden="1">
      <c r="A1192" s="836" t="s">
        <v>4955</v>
      </c>
      <c r="B1192" s="681" t="s">
        <v>4591</v>
      </c>
      <c r="C1192" s="685" t="s">
        <v>1507</v>
      </c>
      <c r="D1192" s="682">
        <f>'C. OBJETO DEL GASTO'!X34</f>
        <v>1500</v>
      </c>
    </row>
    <row r="1193" spans="1:4" hidden="1">
      <c r="A1193" s="840" t="s">
        <v>4955</v>
      </c>
      <c r="B1193" s="679" t="s">
        <v>2172</v>
      </c>
      <c r="C1193" s="684" t="s">
        <v>1508</v>
      </c>
      <c r="D1193" s="680">
        <f t="shared" ref="D1193:D1198" si="145">D1194</f>
        <v>6000</v>
      </c>
    </row>
    <row r="1194" spans="1:4" hidden="1">
      <c r="A1194" s="840" t="s">
        <v>4955</v>
      </c>
      <c r="B1194" s="679" t="s">
        <v>2173</v>
      </c>
      <c r="C1194" s="684" t="s">
        <v>1501</v>
      </c>
      <c r="D1194" s="680">
        <f t="shared" si="145"/>
        <v>6000</v>
      </c>
    </row>
    <row r="1195" spans="1:4" hidden="1">
      <c r="A1195" s="840" t="s">
        <v>4955</v>
      </c>
      <c r="B1195" s="679" t="s">
        <v>2174</v>
      </c>
      <c r="C1195" s="684" t="s">
        <v>1502</v>
      </c>
      <c r="D1195" s="680">
        <f t="shared" si="145"/>
        <v>6000</v>
      </c>
    </row>
    <row r="1196" spans="1:4" hidden="1">
      <c r="A1196" s="840" t="s">
        <v>4955</v>
      </c>
      <c r="B1196" s="679" t="s">
        <v>4592</v>
      </c>
      <c r="C1196" s="684" t="s">
        <v>2929</v>
      </c>
      <c r="D1196" s="680">
        <f t="shared" si="145"/>
        <v>6000</v>
      </c>
    </row>
    <row r="1197" spans="1:4" hidden="1">
      <c r="A1197" s="840" t="s">
        <v>4955</v>
      </c>
      <c r="B1197" s="679" t="s">
        <v>4593</v>
      </c>
      <c r="C1197" s="684" t="s">
        <v>2169</v>
      </c>
      <c r="D1197" s="680">
        <f t="shared" si="145"/>
        <v>6000</v>
      </c>
    </row>
    <row r="1198" spans="1:4" hidden="1">
      <c r="A1198" s="840" t="s">
        <v>4955</v>
      </c>
      <c r="B1198" s="679" t="s">
        <v>4594</v>
      </c>
      <c r="C1198" s="684" t="s">
        <v>807</v>
      </c>
      <c r="D1198" s="680">
        <f t="shared" si="145"/>
        <v>6000</v>
      </c>
    </row>
    <row r="1199" spans="1:4" hidden="1">
      <c r="A1199" s="836" t="s">
        <v>4955</v>
      </c>
      <c r="B1199" s="681" t="s">
        <v>4595</v>
      </c>
      <c r="C1199" s="685" t="s">
        <v>1509</v>
      </c>
      <c r="D1199" s="682">
        <f>'C. OBJETO DEL GASTO'!X35</f>
        <v>6000</v>
      </c>
    </row>
    <row r="1200" spans="1:4" hidden="1">
      <c r="A1200" s="840" t="s">
        <v>4956</v>
      </c>
      <c r="B1200" s="679" t="s">
        <v>2179</v>
      </c>
      <c r="C1200" s="684" t="s">
        <v>1510</v>
      </c>
      <c r="D1200" s="680">
        <f t="shared" ref="D1200:D1205" si="146">D1201</f>
        <v>25005.840000000004</v>
      </c>
    </row>
    <row r="1201" spans="1:4" hidden="1">
      <c r="A1201" s="840" t="s">
        <v>4956</v>
      </c>
      <c r="B1201" s="679" t="s">
        <v>2180</v>
      </c>
      <c r="C1201" s="684" t="s">
        <v>1501</v>
      </c>
      <c r="D1201" s="680">
        <f t="shared" si="146"/>
        <v>25005.840000000004</v>
      </c>
    </row>
    <row r="1202" spans="1:4" hidden="1">
      <c r="A1202" s="840" t="s">
        <v>4956</v>
      </c>
      <c r="B1202" s="679" t="s">
        <v>2181</v>
      </c>
      <c r="C1202" s="684" t="s">
        <v>1502</v>
      </c>
      <c r="D1202" s="680">
        <f t="shared" si="146"/>
        <v>25005.840000000004</v>
      </c>
    </row>
    <row r="1203" spans="1:4" hidden="1">
      <c r="A1203" s="840" t="s">
        <v>4956</v>
      </c>
      <c r="B1203" s="679" t="s">
        <v>4596</v>
      </c>
      <c r="C1203" s="684" t="s">
        <v>2929</v>
      </c>
      <c r="D1203" s="680">
        <f t="shared" si="146"/>
        <v>25005.840000000004</v>
      </c>
    </row>
    <row r="1204" spans="1:4" hidden="1">
      <c r="A1204" s="840" t="s">
        <v>4956</v>
      </c>
      <c r="B1204" s="679" t="s">
        <v>4597</v>
      </c>
      <c r="C1204" s="684" t="s">
        <v>2156</v>
      </c>
      <c r="D1204" s="680">
        <f t="shared" si="146"/>
        <v>25005.840000000004</v>
      </c>
    </row>
    <row r="1205" spans="1:4" hidden="1">
      <c r="A1205" s="840" t="s">
        <v>4956</v>
      </c>
      <c r="B1205" s="679" t="s">
        <v>4598</v>
      </c>
      <c r="C1205" s="684" t="s">
        <v>807</v>
      </c>
      <c r="D1205" s="680">
        <f t="shared" si="146"/>
        <v>25005.840000000004</v>
      </c>
    </row>
    <row r="1206" spans="1:4" hidden="1">
      <c r="A1206" s="836" t="s">
        <v>4956</v>
      </c>
      <c r="B1206" s="681" t="s">
        <v>4599</v>
      </c>
      <c r="C1206" s="685" t="s">
        <v>1511</v>
      </c>
      <c r="D1206" s="682">
        <f>'C. OBJETO DEL GASTO'!X41</f>
        <v>25005.840000000004</v>
      </c>
    </row>
    <row r="1207" spans="1:4" ht="27.6" hidden="1">
      <c r="A1207" s="840" t="s">
        <v>4958</v>
      </c>
      <c r="B1207" s="679" t="s">
        <v>3728</v>
      </c>
      <c r="C1207" s="684" t="s">
        <v>3032</v>
      </c>
      <c r="D1207" s="680">
        <f t="shared" ref="D1207:D1209" si="147">D1208</f>
        <v>3030.6693599999999</v>
      </c>
    </row>
    <row r="1208" spans="1:4" hidden="1">
      <c r="A1208" s="840" t="s">
        <v>4958</v>
      </c>
      <c r="B1208" s="679" t="s">
        <v>3729</v>
      </c>
      <c r="C1208" s="684" t="s">
        <v>1501</v>
      </c>
      <c r="D1208" s="680">
        <f t="shared" si="147"/>
        <v>3030.6693599999999</v>
      </c>
    </row>
    <row r="1209" spans="1:4" hidden="1">
      <c r="A1209" s="840" t="s">
        <v>4958</v>
      </c>
      <c r="B1209" s="679" t="s">
        <v>3730</v>
      </c>
      <c r="C1209" s="684" t="s">
        <v>1502</v>
      </c>
      <c r="D1209" s="680">
        <f t="shared" si="147"/>
        <v>3030.6693599999999</v>
      </c>
    </row>
    <row r="1210" spans="1:4" hidden="1">
      <c r="A1210" s="840" t="s">
        <v>4958</v>
      </c>
      <c r="B1210" s="679" t="s">
        <v>3731</v>
      </c>
      <c r="C1210" s="684" t="s">
        <v>2929</v>
      </c>
      <c r="D1210" s="680">
        <f>D1211</f>
        <v>3030.6693599999999</v>
      </c>
    </row>
    <row r="1211" spans="1:4" hidden="1">
      <c r="A1211" s="840" t="s">
        <v>4958</v>
      </c>
      <c r="B1211" s="689" t="s">
        <v>3732</v>
      </c>
      <c r="C1211" s="684" t="s">
        <v>2156</v>
      </c>
      <c r="D1211" s="680">
        <f>D1212</f>
        <v>3030.6693599999999</v>
      </c>
    </row>
    <row r="1212" spans="1:4" hidden="1">
      <c r="A1212" s="840" t="s">
        <v>4958</v>
      </c>
      <c r="B1212" s="679" t="s">
        <v>3733</v>
      </c>
      <c r="C1212" s="684" t="s">
        <v>807</v>
      </c>
      <c r="D1212" s="680">
        <f>D1213</f>
        <v>3030.6693599999999</v>
      </c>
    </row>
    <row r="1213" spans="1:4" hidden="1">
      <c r="A1213" s="836" t="s">
        <v>4958</v>
      </c>
      <c r="B1213" s="681" t="s">
        <v>3734</v>
      </c>
      <c r="C1213" s="685" t="s">
        <v>90</v>
      </c>
      <c r="D1213" s="682">
        <f>'C. OBJETO DEL GASTO'!X100</f>
        <v>3030.6693599999999</v>
      </c>
    </row>
    <row r="1214" spans="1:4" hidden="1">
      <c r="A1214" s="840" t="s">
        <v>3913</v>
      </c>
      <c r="B1214" s="679" t="s">
        <v>2186</v>
      </c>
      <c r="C1214" s="684" t="s">
        <v>1608</v>
      </c>
      <c r="D1214" s="680">
        <f t="shared" ref="D1214:D1219" si="148">D1215</f>
        <v>2000</v>
      </c>
    </row>
    <row r="1215" spans="1:4" hidden="1">
      <c r="A1215" s="840" t="s">
        <v>3913</v>
      </c>
      <c r="B1215" s="679" t="s">
        <v>2187</v>
      </c>
      <c r="C1215" s="684" t="s">
        <v>1501</v>
      </c>
      <c r="D1215" s="680">
        <f t="shared" si="148"/>
        <v>2000</v>
      </c>
    </row>
    <row r="1216" spans="1:4" hidden="1">
      <c r="A1216" s="840" t="s">
        <v>3913</v>
      </c>
      <c r="B1216" s="679" t="s">
        <v>2188</v>
      </c>
      <c r="C1216" s="684" t="s">
        <v>1513</v>
      </c>
      <c r="D1216" s="680">
        <f t="shared" si="148"/>
        <v>2000</v>
      </c>
    </row>
    <row r="1217" spans="1:4" hidden="1">
      <c r="A1217" s="840" t="s">
        <v>3913</v>
      </c>
      <c r="B1217" s="679" t="s">
        <v>4600</v>
      </c>
      <c r="C1217" s="684" t="s">
        <v>2929</v>
      </c>
      <c r="D1217" s="680">
        <f t="shared" si="148"/>
        <v>2000</v>
      </c>
    </row>
    <row r="1218" spans="1:4" hidden="1">
      <c r="A1218" s="840" t="s">
        <v>3913</v>
      </c>
      <c r="B1218" s="679" t="s">
        <v>4601</v>
      </c>
      <c r="C1218" s="684" t="s">
        <v>2169</v>
      </c>
      <c r="D1218" s="680">
        <f t="shared" si="148"/>
        <v>2000</v>
      </c>
    </row>
    <row r="1219" spans="1:4" hidden="1">
      <c r="A1219" s="840" t="s">
        <v>3913</v>
      </c>
      <c r="B1219" s="679" t="s">
        <v>4602</v>
      </c>
      <c r="C1219" s="684" t="s">
        <v>807</v>
      </c>
      <c r="D1219" s="680">
        <f t="shared" si="148"/>
        <v>2000</v>
      </c>
    </row>
    <row r="1220" spans="1:4" hidden="1">
      <c r="A1220" s="836" t="s">
        <v>3913</v>
      </c>
      <c r="B1220" s="681" t="s">
        <v>4603</v>
      </c>
      <c r="C1220" s="685" t="s">
        <v>1750</v>
      </c>
      <c r="D1220" s="682">
        <f>'C. OBJETO DEL GASTO'!X105</f>
        <v>2000</v>
      </c>
    </row>
    <row r="1221" spans="1:4" ht="27.6" hidden="1">
      <c r="A1221" s="840" t="s">
        <v>3914</v>
      </c>
      <c r="B1221" s="687" t="s">
        <v>3735</v>
      </c>
      <c r="C1221" s="687" t="s">
        <v>1560</v>
      </c>
      <c r="D1221" s="680">
        <f t="shared" ref="D1221:D1226" si="149">D1222</f>
        <v>1200</v>
      </c>
    </row>
    <row r="1222" spans="1:4" hidden="1">
      <c r="A1222" s="840" t="s">
        <v>3914</v>
      </c>
      <c r="B1222" s="687" t="s">
        <v>3736</v>
      </c>
      <c r="C1222" s="687" t="s">
        <v>1501</v>
      </c>
      <c r="D1222" s="680">
        <f t="shared" si="149"/>
        <v>1200</v>
      </c>
    </row>
    <row r="1223" spans="1:4" hidden="1">
      <c r="A1223" s="840" t="s">
        <v>3914</v>
      </c>
      <c r="B1223" s="687" t="s">
        <v>3737</v>
      </c>
      <c r="C1223" s="687" t="s">
        <v>1513</v>
      </c>
      <c r="D1223" s="680">
        <f t="shared" si="149"/>
        <v>1200</v>
      </c>
    </row>
    <row r="1224" spans="1:4" hidden="1">
      <c r="A1224" s="840" t="s">
        <v>3914</v>
      </c>
      <c r="B1224" s="687" t="s">
        <v>4604</v>
      </c>
      <c r="C1224" s="687" t="s">
        <v>2929</v>
      </c>
      <c r="D1224" s="680">
        <f t="shared" si="149"/>
        <v>1200</v>
      </c>
    </row>
    <row r="1225" spans="1:4" hidden="1">
      <c r="A1225" s="840" t="s">
        <v>3914</v>
      </c>
      <c r="B1225" s="687" t="s">
        <v>4605</v>
      </c>
      <c r="C1225" s="684" t="s">
        <v>2169</v>
      </c>
      <c r="D1225" s="680">
        <f t="shared" si="149"/>
        <v>1200</v>
      </c>
    </row>
    <row r="1226" spans="1:4" hidden="1">
      <c r="A1226" s="840" t="s">
        <v>3914</v>
      </c>
      <c r="B1226" s="687" t="s">
        <v>4606</v>
      </c>
      <c r="C1226" s="687" t="s">
        <v>807</v>
      </c>
      <c r="D1226" s="680">
        <f t="shared" si="149"/>
        <v>1200</v>
      </c>
    </row>
    <row r="1227" spans="1:4" ht="27.6" hidden="1">
      <c r="A1227" s="836" t="s">
        <v>3914</v>
      </c>
      <c r="B1227" s="688" t="s">
        <v>4607</v>
      </c>
      <c r="C1227" s="688" t="s">
        <v>1560</v>
      </c>
      <c r="D1227" s="682">
        <f>'C. OBJETO DEL GASTO'!X115</f>
        <v>1200</v>
      </c>
    </row>
    <row r="1228" spans="1:4">
      <c r="A1228" s="838"/>
      <c r="B1228" s="700" t="s">
        <v>2193</v>
      </c>
      <c r="C1228" s="701" t="s">
        <v>699</v>
      </c>
      <c r="D1228" s="702">
        <f>D1229</f>
        <v>13453418.16168</v>
      </c>
    </row>
    <row r="1229" spans="1:4">
      <c r="B1229" s="843" t="s">
        <v>2194</v>
      </c>
      <c r="C1229" s="694" t="s">
        <v>1930</v>
      </c>
      <c r="D1229" s="842">
        <f>D1230</f>
        <v>13453418.16168</v>
      </c>
    </row>
    <row r="1230" spans="1:4">
      <c r="B1230" s="679" t="s">
        <v>2195</v>
      </c>
      <c r="C1230" s="684" t="s">
        <v>1499</v>
      </c>
      <c r="D1230" s="680">
        <f>D1231+D1395</f>
        <v>13453418.16168</v>
      </c>
    </row>
    <row r="1231" spans="1:4">
      <c r="A1231" s="839"/>
      <c r="B1231" s="703" t="s">
        <v>2196</v>
      </c>
      <c r="C1231" s="697" t="s">
        <v>807</v>
      </c>
      <c r="D1231" s="692">
        <f>D1232+D1239+D1246+D1253+D1260+D1267+D1274+D1281+D1288+D1295+D1302+D1309+D1316+D1324+D1332+D1339+D1346+D1353+D1360+D1367+D1374+D1381+D1388</f>
        <v>11253418.16168</v>
      </c>
    </row>
    <row r="1232" spans="1:4">
      <c r="A1232" s="840" t="s">
        <v>4954</v>
      </c>
      <c r="B1232" s="679" t="s">
        <v>2198</v>
      </c>
      <c r="C1232" s="684" t="s">
        <v>2133</v>
      </c>
      <c r="D1232" s="680">
        <f t="shared" ref="D1232:D1237" si="150">D1233</f>
        <v>799200</v>
      </c>
    </row>
    <row r="1233" spans="1:4">
      <c r="A1233" s="840" t="s">
        <v>4954</v>
      </c>
      <c r="B1233" s="679" t="s">
        <v>2199</v>
      </c>
      <c r="C1233" s="684" t="s">
        <v>1501</v>
      </c>
      <c r="D1233" s="680">
        <f t="shared" si="150"/>
        <v>799200</v>
      </c>
    </row>
    <row r="1234" spans="1:4">
      <c r="A1234" s="840" t="s">
        <v>4954</v>
      </c>
      <c r="B1234" s="679" t="s">
        <v>2200</v>
      </c>
      <c r="C1234" s="684" t="s">
        <v>1502</v>
      </c>
      <c r="D1234" s="680">
        <f t="shared" si="150"/>
        <v>799200</v>
      </c>
    </row>
    <row r="1235" spans="1:4">
      <c r="A1235" s="840" t="s">
        <v>4954</v>
      </c>
      <c r="B1235" s="679" t="s">
        <v>2928</v>
      </c>
      <c r="C1235" s="684" t="s">
        <v>2929</v>
      </c>
      <c r="D1235" s="680">
        <f t="shared" si="150"/>
        <v>799200</v>
      </c>
    </row>
    <row r="1236" spans="1:4">
      <c r="A1236" s="840" t="s">
        <v>4954</v>
      </c>
      <c r="B1236" s="679" t="s">
        <v>2930</v>
      </c>
      <c r="C1236" s="684" t="s">
        <v>2201</v>
      </c>
      <c r="D1236" s="680">
        <f t="shared" si="150"/>
        <v>799200</v>
      </c>
    </row>
    <row r="1237" spans="1:4">
      <c r="A1237" s="840" t="s">
        <v>4954</v>
      </c>
      <c r="B1237" s="679" t="s">
        <v>2931</v>
      </c>
      <c r="C1237" s="684" t="s">
        <v>807</v>
      </c>
      <c r="D1237" s="680">
        <f t="shared" si="150"/>
        <v>799200</v>
      </c>
    </row>
    <row r="1238" spans="1:4">
      <c r="A1238" s="836" t="s">
        <v>4954</v>
      </c>
      <c r="B1238" s="681" t="s">
        <v>2932</v>
      </c>
      <c r="C1238" s="685" t="s">
        <v>2133</v>
      </c>
      <c r="D1238" s="682">
        <f>'C. OBJETO DEL GASTO'!H17</f>
        <v>799200</v>
      </c>
    </row>
    <row r="1239" spans="1:4">
      <c r="A1239" s="840" t="s">
        <v>4955</v>
      </c>
      <c r="B1239" s="679" t="s">
        <v>2202</v>
      </c>
      <c r="C1239" s="684" t="s">
        <v>1506</v>
      </c>
      <c r="D1239" s="680">
        <f t="shared" ref="D1239:D1244" si="151">D1240</f>
        <v>16650</v>
      </c>
    </row>
    <row r="1240" spans="1:4">
      <c r="A1240" s="840" t="s">
        <v>4955</v>
      </c>
      <c r="B1240" s="679" t="s">
        <v>2203</v>
      </c>
      <c r="C1240" s="684" t="s">
        <v>1501</v>
      </c>
      <c r="D1240" s="680">
        <f t="shared" si="151"/>
        <v>16650</v>
      </c>
    </row>
    <row r="1241" spans="1:4">
      <c r="A1241" s="840" t="s">
        <v>4955</v>
      </c>
      <c r="B1241" s="679" t="s">
        <v>2204</v>
      </c>
      <c r="C1241" s="684" t="s">
        <v>1502</v>
      </c>
      <c r="D1241" s="680">
        <f t="shared" si="151"/>
        <v>16650</v>
      </c>
    </row>
    <row r="1242" spans="1:4">
      <c r="A1242" s="840" t="s">
        <v>4955</v>
      </c>
      <c r="B1242" s="679" t="s">
        <v>2933</v>
      </c>
      <c r="C1242" s="684" t="s">
        <v>2929</v>
      </c>
      <c r="D1242" s="680">
        <f t="shared" si="151"/>
        <v>16650</v>
      </c>
    </row>
    <row r="1243" spans="1:4" ht="27.6">
      <c r="A1243" s="840" t="s">
        <v>4955</v>
      </c>
      <c r="B1243" s="679" t="s">
        <v>2934</v>
      </c>
      <c r="C1243" s="684" t="s">
        <v>1931</v>
      </c>
      <c r="D1243" s="680">
        <f t="shared" si="151"/>
        <v>16650</v>
      </c>
    </row>
    <row r="1244" spans="1:4">
      <c r="A1244" s="840" t="s">
        <v>4955</v>
      </c>
      <c r="B1244" s="679" t="s">
        <v>2935</v>
      </c>
      <c r="C1244" s="684" t="s">
        <v>807</v>
      </c>
      <c r="D1244" s="680">
        <f t="shared" si="151"/>
        <v>16650</v>
      </c>
    </row>
    <row r="1245" spans="1:4">
      <c r="A1245" s="836" t="s">
        <v>4955</v>
      </c>
      <c r="B1245" s="681" t="s">
        <v>2936</v>
      </c>
      <c r="C1245" s="685" t="s">
        <v>1507</v>
      </c>
      <c r="D1245" s="682">
        <f>'C. OBJETO DEL GASTO'!H34</f>
        <v>16650</v>
      </c>
    </row>
    <row r="1246" spans="1:4">
      <c r="A1246" s="840" t="s">
        <v>4955</v>
      </c>
      <c r="B1246" s="679" t="s">
        <v>2205</v>
      </c>
      <c r="C1246" s="684" t="s">
        <v>1508</v>
      </c>
      <c r="D1246" s="680">
        <f t="shared" ref="D1246:D1251" si="152">D1247</f>
        <v>66600</v>
      </c>
    </row>
    <row r="1247" spans="1:4">
      <c r="A1247" s="840" t="s">
        <v>4955</v>
      </c>
      <c r="B1247" s="679" t="s">
        <v>2206</v>
      </c>
      <c r="C1247" s="684" t="s">
        <v>1501</v>
      </c>
      <c r="D1247" s="680">
        <f t="shared" si="152"/>
        <v>66600</v>
      </c>
    </row>
    <row r="1248" spans="1:4">
      <c r="A1248" s="840" t="s">
        <v>4955</v>
      </c>
      <c r="B1248" s="679" t="s">
        <v>2207</v>
      </c>
      <c r="C1248" s="684" t="s">
        <v>1502</v>
      </c>
      <c r="D1248" s="680">
        <f t="shared" si="152"/>
        <v>66600</v>
      </c>
    </row>
    <row r="1249" spans="1:4">
      <c r="A1249" s="840" t="s">
        <v>4955</v>
      </c>
      <c r="B1249" s="679" t="s">
        <v>2937</v>
      </c>
      <c r="C1249" s="684" t="s">
        <v>2929</v>
      </c>
      <c r="D1249" s="680">
        <f t="shared" si="152"/>
        <v>66600</v>
      </c>
    </row>
    <row r="1250" spans="1:4">
      <c r="A1250" s="840" t="s">
        <v>4955</v>
      </c>
      <c r="B1250" s="679" t="s">
        <v>2938</v>
      </c>
      <c r="C1250" s="684" t="s">
        <v>2201</v>
      </c>
      <c r="D1250" s="680">
        <f t="shared" si="152"/>
        <v>66600</v>
      </c>
    </row>
    <row r="1251" spans="1:4">
      <c r="A1251" s="840" t="s">
        <v>4955</v>
      </c>
      <c r="B1251" s="679" t="s">
        <v>2939</v>
      </c>
      <c r="C1251" s="684" t="s">
        <v>807</v>
      </c>
      <c r="D1251" s="680">
        <f t="shared" si="152"/>
        <v>66600</v>
      </c>
    </row>
    <row r="1252" spans="1:4">
      <c r="A1252" s="836" t="s">
        <v>4955</v>
      </c>
      <c r="B1252" s="681" t="s">
        <v>2940</v>
      </c>
      <c r="C1252" s="685" t="s">
        <v>1509</v>
      </c>
      <c r="D1252" s="682">
        <f>'C. OBJETO DEL GASTO'!H35</f>
        <v>66600</v>
      </c>
    </row>
    <row r="1253" spans="1:4">
      <c r="A1253" s="840" t="s">
        <v>4956</v>
      </c>
      <c r="B1253" s="679" t="s">
        <v>2208</v>
      </c>
      <c r="C1253" s="684" t="s">
        <v>1510</v>
      </c>
      <c r="D1253" s="680">
        <f t="shared" ref="D1253:D1258" si="153">D1254</f>
        <v>339775.92000000004</v>
      </c>
    </row>
    <row r="1254" spans="1:4">
      <c r="A1254" s="840" t="s">
        <v>4956</v>
      </c>
      <c r="B1254" s="679" t="s">
        <v>2209</v>
      </c>
      <c r="C1254" s="684" t="s">
        <v>1501</v>
      </c>
      <c r="D1254" s="680">
        <f t="shared" si="153"/>
        <v>339775.92000000004</v>
      </c>
    </row>
    <row r="1255" spans="1:4">
      <c r="A1255" s="840" t="s">
        <v>4956</v>
      </c>
      <c r="B1255" s="679" t="s">
        <v>2210</v>
      </c>
      <c r="C1255" s="684" t="s">
        <v>1502</v>
      </c>
      <c r="D1255" s="680">
        <f t="shared" si="153"/>
        <v>339775.92000000004</v>
      </c>
    </row>
    <row r="1256" spans="1:4">
      <c r="A1256" s="840" t="s">
        <v>4956</v>
      </c>
      <c r="B1256" s="679" t="s">
        <v>2941</v>
      </c>
      <c r="C1256" s="684" t="s">
        <v>2929</v>
      </c>
      <c r="D1256" s="680">
        <f t="shared" si="153"/>
        <v>339775.92000000004</v>
      </c>
    </row>
    <row r="1257" spans="1:4" ht="27.6">
      <c r="A1257" s="840" t="s">
        <v>4956</v>
      </c>
      <c r="B1257" s="679" t="s">
        <v>2942</v>
      </c>
      <c r="C1257" s="684" t="s">
        <v>1931</v>
      </c>
      <c r="D1257" s="680">
        <f t="shared" si="153"/>
        <v>339775.92000000004</v>
      </c>
    </row>
    <row r="1258" spans="1:4">
      <c r="A1258" s="840" t="s">
        <v>4956</v>
      </c>
      <c r="B1258" s="679" t="s">
        <v>2943</v>
      </c>
      <c r="C1258" s="684" t="s">
        <v>807</v>
      </c>
      <c r="D1258" s="680">
        <f t="shared" si="153"/>
        <v>339775.92000000004</v>
      </c>
    </row>
    <row r="1259" spans="1:4">
      <c r="A1259" s="836" t="s">
        <v>4956</v>
      </c>
      <c r="B1259" s="681" t="s">
        <v>2944</v>
      </c>
      <c r="C1259" s="685" t="s">
        <v>1511</v>
      </c>
      <c r="D1259" s="682">
        <f>'C. OBJETO DEL GASTO'!H41</f>
        <v>339775.92000000004</v>
      </c>
    </row>
    <row r="1260" spans="1:4">
      <c r="A1260" s="840" t="s">
        <v>4975</v>
      </c>
      <c r="B1260" s="679" t="s">
        <v>2212</v>
      </c>
      <c r="C1260" s="684" t="s">
        <v>2105</v>
      </c>
      <c r="D1260" s="680">
        <f t="shared" ref="D1260:D1265" si="154">D1261</f>
        <v>1750000</v>
      </c>
    </row>
    <row r="1261" spans="1:4">
      <c r="A1261" s="840" t="s">
        <v>4975</v>
      </c>
      <c r="B1261" s="679" t="s">
        <v>2213</v>
      </c>
      <c r="C1261" s="684" t="s">
        <v>1501</v>
      </c>
      <c r="D1261" s="680">
        <f t="shared" si="154"/>
        <v>1750000</v>
      </c>
    </row>
    <row r="1262" spans="1:4">
      <c r="A1262" s="840" t="s">
        <v>4975</v>
      </c>
      <c r="B1262" s="679" t="s">
        <v>2214</v>
      </c>
      <c r="C1262" s="684" t="s">
        <v>1502</v>
      </c>
      <c r="D1262" s="680">
        <f t="shared" si="154"/>
        <v>1750000</v>
      </c>
    </row>
    <row r="1263" spans="1:4">
      <c r="A1263" s="840" t="s">
        <v>4975</v>
      </c>
      <c r="B1263" s="679" t="s">
        <v>2945</v>
      </c>
      <c r="C1263" s="684" t="s">
        <v>2929</v>
      </c>
      <c r="D1263" s="680">
        <f t="shared" si="154"/>
        <v>1750000</v>
      </c>
    </row>
    <row r="1264" spans="1:4">
      <c r="A1264" s="840" t="s">
        <v>4975</v>
      </c>
      <c r="B1264" s="679" t="s">
        <v>2946</v>
      </c>
      <c r="C1264" s="684" t="s">
        <v>2197</v>
      </c>
      <c r="D1264" s="680">
        <f t="shared" si="154"/>
        <v>1750000</v>
      </c>
    </row>
    <row r="1265" spans="1:5">
      <c r="A1265" s="840" t="s">
        <v>4975</v>
      </c>
      <c r="B1265" s="679" t="s">
        <v>2947</v>
      </c>
      <c r="C1265" s="684" t="s">
        <v>807</v>
      </c>
      <c r="D1265" s="680">
        <f t="shared" si="154"/>
        <v>1750000</v>
      </c>
    </row>
    <row r="1266" spans="1:5" ht="27.6">
      <c r="A1266" s="836" t="s">
        <v>4975</v>
      </c>
      <c r="B1266" s="681" t="s">
        <v>2948</v>
      </c>
      <c r="C1266" s="685" t="s">
        <v>2106</v>
      </c>
      <c r="D1266" s="682">
        <f>'C. OBJETO DEL GASTO'!H70</f>
        <v>1750000</v>
      </c>
    </row>
    <row r="1267" spans="1:5" ht="27.6">
      <c r="A1267" s="840" t="s">
        <v>4958</v>
      </c>
      <c r="B1267" s="679" t="s">
        <v>2911</v>
      </c>
      <c r="C1267" s="684" t="s">
        <v>3032</v>
      </c>
      <c r="D1267" s="680">
        <f t="shared" ref="D1267:D1272" si="155">D1268</f>
        <v>35444.551680000004</v>
      </c>
      <c r="E1267" s="684"/>
    </row>
    <row r="1268" spans="1:5">
      <c r="A1268" s="840" t="s">
        <v>4958</v>
      </c>
      <c r="B1268" s="679" t="s">
        <v>2912</v>
      </c>
      <c r="C1268" s="684" t="s">
        <v>1501</v>
      </c>
      <c r="D1268" s="680">
        <f t="shared" si="155"/>
        <v>35444.551680000004</v>
      </c>
    </row>
    <row r="1269" spans="1:5">
      <c r="A1269" s="840" t="s">
        <v>4958</v>
      </c>
      <c r="B1269" s="679" t="s">
        <v>2913</v>
      </c>
      <c r="C1269" s="684" t="s">
        <v>1502</v>
      </c>
      <c r="D1269" s="680">
        <f t="shared" si="155"/>
        <v>35444.551680000004</v>
      </c>
    </row>
    <row r="1270" spans="1:5">
      <c r="A1270" s="840" t="s">
        <v>4958</v>
      </c>
      <c r="B1270" s="679" t="s">
        <v>2949</v>
      </c>
      <c r="C1270" s="684" t="s">
        <v>2929</v>
      </c>
      <c r="D1270" s="680">
        <f t="shared" si="155"/>
        <v>35444.551680000004</v>
      </c>
    </row>
    <row r="1271" spans="1:5">
      <c r="A1271" s="840" t="s">
        <v>4958</v>
      </c>
      <c r="B1271" s="689" t="s">
        <v>3033</v>
      </c>
      <c r="C1271" s="684" t="s">
        <v>2201</v>
      </c>
      <c r="D1271" s="680">
        <f t="shared" si="155"/>
        <v>35444.551680000004</v>
      </c>
    </row>
    <row r="1272" spans="1:5">
      <c r="A1272" s="840" t="s">
        <v>4958</v>
      </c>
      <c r="B1272" s="679" t="s">
        <v>3034</v>
      </c>
      <c r="C1272" s="684" t="s">
        <v>807</v>
      </c>
      <c r="D1272" s="680">
        <f t="shared" si="155"/>
        <v>35444.551680000004</v>
      </c>
    </row>
    <row r="1273" spans="1:5">
      <c r="A1273" s="836" t="s">
        <v>4958</v>
      </c>
      <c r="B1273" s="681" t="s">
        <v>3035</v>
      </c>
      <c r="C1273" s="685" t="s">
        <v>90</v>
      </c>
      <c r="D1273" s="682">
        <f>'C. OBJETO DEL GASTO'!H100</f>
        <v>35444.551680000004</v>
      </c>
    </row>
    <row r="1274" spans="1:5">
      <c r="A1274" s="840" t="s">
        <v>3913</v>
      </c>
      <c r="B1274" s="679" t="s">
        <v>2215</v>
      </c>
      <c r="C1274" s="684" t="s">
        <v>1608</v>
      </c>
      <c r="D1274" s="680">
        <f t="shared" ref="D1274:D1279" si="156">D1275</f>
        <v>50000</v>
      </c>
    </row>
    <row r="1275" spans="1:5">
      <c r="A1275" s="840" t="s">
        <v>3913</v>
      </c>
      <c r="B1275" s="679" t="s">
        <v>2216</v>
      </c>
      <c r="C1275" s="684" t="s">
        <v>1501</v>
      </c>
      <c r="D1275" s="680">
        <f t="shared" si="156"/>
        <v>50000</v>
      </c>
    </row>
    <row r="1276" spans="1:5">
      <c r="A1276" s="840" t="s">
        <v>3913</v>
      </c>
      <c r="B1276" s="679" t="s">
        <v>2217</v>
      </c>
      <c r="C1276" s="684" t="s">
        <v>1513</v>
      </c>
      <c r="D1276" s="680">
        <f t="shared" si="156"/>
        <v>50000</v>
      </c>
    </row>
    <row r="1277" spans="1:5">
      <c r="A1277" s="840" t="s">
        <v>3913</v>
      </c>
      <c r="B1277" s="679" t="s">
        <v>2950</v>
      </c>
      <c r="C1277" s="684" t="s">
        <v>2929</v>
      </c>
      <c r="D1277" s="680">
        <f t="shared" si="156"/>
        <v>50000</v>
      </c>
    </row>
    <row r="1278" spans="1:5" ht="27.6">
      <c r="A1278" s="840" t="s">
        <v>3913</v>
      </c>
      <c r="B1278" s="679" t="s">
        <v>2951</v>
      </c>
      <c r="C1278" s="684" t="s">
        <v>1931</v>
      </c>
      <c r="D1278" s="680">
        <f t="shared" si="156"/>
        <v>50000</v>
      </c>
    </row>
    <row r="1279" spans="1:5">
      <c r="A1279" s="840" t="s">
        <v>3913</v>
      </c>
      <c r="B1279" s="679" t="s">
        <v>2952</v>
      </c>
      <c r="C1279" s="684" t="s">
        <v>807</v>
      </c>
      <c r="D1279" s="680">
        <f t="shared" si="156"/>
        <v>50000</v>
      </c>
    </row>
    <row r="1280" spans="1:5">
      <c r="A1280" s="836" t="s">
        <v>3913</v>
      </c>
      <c r="B1280" s="681" t="s">
        <v>2953</v>
      </c>
      <c r="C1280" s="685" t="s">
        <v>1608</v>
      </c>
      <c r="D1280" s="682">
        <f>'C. OBJETO DEL GASTO'!H105</f>
        <v>50000</v>
      </c>
    </row>
    <row r="1281" spans="1:4" ht="27.6">
      <c r="A1281" s="840" t="s">
        <v>3914</v>
      </c>
      <c r="B1281" s="679" t="s">
        <v>2219</v>
      </c>
      <c r="C1281" s="684" t="s">
        <v>1560</v>
      </c>
      <c r="D1281" s="680">
        <f t="shared" ref="D1281:D1286" si="157">D1282</f>
        <v>50000</v>
      </c>
    </row>
    <row r="1282" spans="1:4">
      <c r="A1282" s="840" t="s">
        <v>3914</v>
      </c>
      <c r="B1282" s="679" t="s">
        <v>2220</v>
      </c>
      <c r="C1282" s="684" t="s">
        <v>1501</v>
      </c>
      <c r="D1282" s="680">
        <f t="shared" si="157"/>
        <v>50000</v>
      </c>
    </row>
    <row r="1283" spans="1:4">
      <c r="A1283" s="840" t="s">
        <v>3914</v>
      </c>
      <c r="B1283" s="679" t="s">
        <v>2221</v>
      </c>
      <c r="C1283" s="684" t="s">
        <v>1513</v>
      </c>
      <c r="D1283" s="680">
        <f t="shared" si="157"/>
        <v>50000</v>
      </c>
    </row>
    <row r="1284" spans="1:4">
      <c r="A1284" s="840" t="s">
        <v>3914</v>
      </c>
      <c r="B1284" s="679" t="s">
        <v>2954</v>
      </c>
      <c r="C1284" s="684" t="s">
        <v>2929</v>
      </c>
      <c r="D1284" s="680">
        <f t="shared" si="157"/>
        <v>50000</v>
      </c>
    </row>
    <row r="1285" spans="1:4">
      <c r="A1285" s="840" t="s">
        <v>3914</v>
      </c>
      <c r="B1285" s="679" t="s">
        <v>2955</v>
      </c>
      <c r="C1285" s="684" t="s">
        <v>2197</v>
      </c>
      <c r="D1285" s="680">
        <f t="shared" si="157"/>
        <v>50000</v>
      </c>
    </row>
    <row r="1286" spans="1:4">
      <c r="A1286" s="840" t="s">
        <v>3914</v>
      </c>
      <c r="B1286" s="679" t="s">
        <v>2956</v>
      </c>
      <c r="C1286" s="684" t="s">
        <v>807</v>
      </c>
      <c r="D1286" s="680">
        <f t="shared" si="157"/>
        <v>50000</v>
      </c>
    </row>
    <row r="1287" spans="1:4" ht="27.6">
      <c r="A1287" s="836" t="s">
        <v>3914</v>
      </c>
      <c r="B1287" s="681" t="s">
        <v>2957</v>
      </c>
      <c r="C1287" s="685" t="s">
        <v>1560</v>
      </c>
      <c r="D1287" s="682">
        <f>'C. OBJETO DEL GASTO'!H115</f>
        <v>50000</v>
      </c>
    </row>
    <row r="1288" spans="1:4">
      <c r="A1288" s="840" t="s">
        <v>4976</v>
      </c>
      <c r="B1288" s="679" t="s">
        <v>2222</v>
      </c>
      <c r="C1288" s="684" t="s">
        <v>2223</v>
      </c>
      <c r="D1288" s="680">
        <f t="shared" ref="D1288:D1293" si="158">D1289</f>
        <v>100000</v>
      </c>
    </row>
    <row r="1289" spans="1:4">
      <c r="A1289" s="840" t="s">
        <v>4976</v>
      </c>
      <c r="B1289" s="679" t="s">
        <v>2224</v>
      </c>
      <c r="C1289" s="684" t="s">
        <v>1501</v>
      </c>
      <c r="D1289" s="680">
        <f t="shared" si="158"/>
        <v>100000</v>
      </c>
    </row>
    <row r="1290" spans="1:4">
      <c r="A1290" s="840" t="s">
        <v>4976</v>
      </c>
      <c r="B1290" s="679" t="s">
        <v>2225</v>
      </c>
      <c r="C1290" s="684" t="s">
        <v>1513</v>
      </c>
      <c r="D1290" s="680">
        <f t="shared" si="158"/>
        <v>100000</v>
      </c>
    </row>
    <row r="1291" spans="1:4">
      <c r="A1291" s="840" t="s">
        <v>4976</v>
      </c>
      <c r="B1291" s="679" t="s">
        <v>2958</v>
      </c>
      <c r="C1291" s="684" t="s">
        <v>2929</v>
      </c>
      <c r="D1291" s="680">
        <f t="shared" si="158"/>
        <v>100000</v>
      </c>
    </row>
    <row r="1292" spans="1:4">
      <c r="A1292" s="840" t="s">
        <v>4976</v>
      </c>
      <c r="B1292" s="679" t="s">
        <v>2959</v>
      </c>
      <c r="C1292" s="684" t="s">
        <v>2197</v>
      </c>
      <c r="D1292" s="680">
        <f t="shared" si="158"/>
        <v>100000</v>
      </c>
    </row>
    <row r="1293" spans="1:4">
      <c r="A1293" s="840" t="s">
        <v>4976</v>
      </c>
      <c r="B1293" s="679" t="s">
        <v>2960</v>
      </c>
      <c r="C1293" s="684" t="s">
        <v>807</v>
      </c>
      <c r="D1293" s="680">
        <f t="shared" si="158"/>
        <v>100000</v>
      </c>
    </row>
    <row r="1294" spans="1:4">
      <c r="A1294" s="836" t="s">
        <v>4976</v>
      </c>
      <c r="B1294" s="681" t="s">
        <v>2961</v>
      </c>
      <c r="C1294" s="685" t="s">
        <v>2223</v>
      </c>
      <c r="D1294" s="682">
        <f>'C. OBJETO DEL GASTO'!H130</f>
        <v>100000</v>
      </c>
    </row>
    <row r="1295" spans="1:4">
      <c r="A1295" s="840" t="s">
        <v>4976</v>
      </c>
      <c r="B1295" s="679" t="s">
        <v>2226</v>
      </c>
      <c r="C1295" s="684" t="s">
        <v>2227</v>
      </c>
      <c r="D1295" s="680">
        <v>20000</v>
      </c>
    </row>
    <row r="1296" spans="1:4">
      <c r="A1296" s="840" t="s">
        <v>4976</v>
      </c>
      <c r="B1296" s="679" t="s">
        <v>2228</v>
      </c>
      <c r="C1296" s="684" t="s">
        <v>1501</v>
      </c>
      <c r="D1296" s="680">
        <v>20000</v>
      </c>
    </row>
    <row r="1297" spans="1:4">
      <c r="A1297" s="840" t="s">
        <v>4976</v>
      </c>
      <c r="B1297" s="679" t="s">
        <v>2229</v>
      </c>
      <c r="C1297" s="684" t="s">
        <v>1513</v>
      </c>
      <c r="D1297" s="680">
        <v>20000</v>
      </c>
    </row>
    <row r="1298" spans="1:4">
      <c r="A1298" s="840" t="s">
        <v>4976</v>
      </c>
      <c r="B1298" s="679" t="s">
        <v>2962</v>
      </c>
      <c r="C1298" s="684" t="s">
        <v>2929</v>
      </c>
      <c r="D1298" s="680">
        <v>20000</v>
      </c>
    </row>
    <row r="1299" spans="1:4">
      <c r="A1299" s="840" t="s">
        <v>4976</v>
      </c>
      <c r="B1299" s="679" t="s">
        <v>2963</v>
      </c>
      <c r="C1299" s="684" t="s">
        <v>2197</v>
      </c>
      <c r="D1299" s="680">
        <v>20000</v>
      </c>
    </row>
    <row r="1300" spans="1:4">
      <c r="A1300" s="840" t="s">
        <v>4976</v>
      </c>
      <c r="B1300" s="679" t="s">
        <v>2964</v>
      </c>
      <c r="C1300" s="684" t="s">
        <v>807</v>
      </c>
      <c r="D1300" s="680">
        <v>20000</v>
      </c>
    </row>
    <row r="1301" spans="1:4">
      <c r="A1301" s="836" t="s">
        <v>4976</v>
      </c>
      <c r="B1301" s="681" t="s">
        <v>2965</v>
      </c>
      <c r="C1301" s="685" t="s">
        <v>2227</v>
      </c>
      <c r="D1301" s="682">
        <f>'C. OBJETO DEL GASTO'!H131</f>
        <v>20000</v>
      </c>
    </row>
    <row r="1302" spans="1:4">
      <c r="A1302" s="840" t="s">
        <v>4977</v>
      </c>
      <c r="B1302" s="679" t="s">
        <v>2230</v>
      </c>
      <c r="C1302" s="684" t="s">
        <v>1565</v>
      </c>
      <c r="D1302" s="680">
        <f t="shared" ref="D1302:D1307" si="159">D1303</f>
        <v>40000</v>
      </c>
    </row>
    <row r="1303" spans="1:4">
      <c r="A1303" s="840" t="s">
        <v>4977</v>
      </c>
      <c r="B1303" s="679" t="s">
        <v>2231</v>
      </c>
      <c r="C1303" s="684" t="s">
        <v>1501</v>
      </c>
      <c r="D1303" s="680">
        <f t="shared" si="159"/>
        <v>40000</v>
      </c>
    </row>
    <row r="1304" spans="1:4">
      <c r="A1304" s="840" t="s">
        <v>4977</v>
      </c>
      <c r="B1304" s="679" t="s">
        <v>2232</v>
      </c>
      <c r="C1304" s="684" t="s">
        <v>1513</v>
      </c>
      <c r="D1304" s="680">
        <f t="shared" si="159"/>
        <v>40000</v>
      </c>
    </row>
    <row r="1305" spans="1:4">
      <c r="A1305" s="840" t="s">
        <v>4977</v>
      </c>
      <c r="B1305" s="679" t="s">
        <v>2966</v>
      </c>
      <c r="C1305" s="684" t="s">
        <v>2929</v>
      </c>
      <c r="D1305" s="680">
        <f t="shared" si="159"/>
        <v>40000</v>
      </c>
    </row>
    <row r="1306" spans="1:4">
      <c r="A1306" s="840" t="s">
        <v>4977</v>
      </c>
      <c r="B1306" s="679" t="s">
        <v>2967</v>
      </c>
      <c r="C1306" s="684" t="s">
        <v>2197</v>
      </c>
      <c r="D1306" s="680">
        <f t="shared" si="159"/>
        <v>40000</v>
      </c>
    </row>
    <row r="1307" spans="1:4">
      <c r="A1307" s="840" t="s">
        <v>4977</v>
      </c>
      <c r="B1307" s="679" t="s">
        <v>2968</v>
      </c>
      <c r="C1307" s="684" t="s">
        <v>807</v>
      </c>
      <c r="D1307" s="680">
        <f t="shared" si="159"/>
        <v>40000</v>
      </c>
    </row>
    <row r="1308" spans="1:4">
      <c r="A1308" s="836" t="s">
        <v>4977</v>
      </c>
      <c r="B1308" s="681" t="s">
        <v>2969</v>
      </c>
      <c r="C1308" s="685" t="s">
        <v>2233</v>
      </c>
      <c r="D1308" s="682">
        <f>'C. OBJETO DEL GASTO'!H177</f>
        <v>40000</v>
      </c>
    </row>
    <row r="1309" spans="1:4" ht="41.4">
      <c r="A1309" s="840" t="s">
        <v>4964</v>
      </c>
      <c r="B1309" s="679" t="s">
        <v>2234</v>
      </c>
      <c r="C1309" s="684" t="s">
        <v>1512</v>
      </c>
      <c r="D1309" s="680">
        <f t="shared" ref="D1309:D1314" si="160">D1310</f>
        <v>700000</v>
      </c>
    </row>
    <row r="1310" spans="1:4">
      <c r="A1310" s="840" t="s">
        <v>4964</v>
      </c>
      <c r="B1310" s="679" t="s">
        <v>2235</v>
      </c>
      <c r="C1310" s="684" t="s">
        <v>1501</v>
      </c>
      <c r="D1310" s="680">
        <f t="shared" si="160"/>
        <v>700000</v>
      </c>
    </row>
    <row r="1311" spans="1:4">
      <c r="A1311" s="840" t="s">
        <v>4964</v>
      </c>
      <c r="B1311" s="679" t="s">
        <v>2236</v>
      </c>
      <c r="C1311" s="684" t="s">
        <v>1513</v>
      </c>
      <c r="D1311" s="680">
        <f t="shared" si="160"/>
        <v>700000</v>
      </c>
    </row>
    <row r="1312" spans="1:4">
      <c r="A1312" s="840" t="s">
        <v>4964</v>
      </c>
      <c r="B1312" s="679" t="s">
        <v>2970</v>
      </c>
      <c r="C1312" s="684" t="s">
        <v>2929</v>
      </c>
      <c r="D1312" s="680">
        <f t="shared" si="160"/>
        <v>700000</v>
      </c>
    </row>
    <row r="1313" spans="1:4" ht="27.6">
      <c r="A1313" s="840" t="s">
        <v>4964</v>
      </c>
      <c r="B1313" s="679" t="s">
        <v>2971</v>
      </c>
      <c r="C1313" s="684" t="s">
        <v>2211</v>
      </c>
      <c r="D1313" s="680">
        <f t="shared" si="160"/>
        <v>700000</v>
      </c>
    </row>
    <row r="1314" spans="1:4">
      <c r="A1314" s="840" t="s">
        <v>4964</v>
      </c>
      <c r="B1314" s="679" t="s">
        <v>2972</v>
      </c>
      <c r="C1314" s="684" t="s">
        <v>807</v>
      </c>
      <c r="D1314" s="680">
        <f t="shared" si="160"/>
        <v>700000</v>
      </c>
    </row>
    <row r="1315" spans="1:4" ht="41.4">
      <c r="A1315" s="836" t="s">
        <v>4964</v>
      </c>
      <c r="B1315" s="681" t="s">
        <v>2973</v>
      </c>
      <c r="C1315" s="685" t="s">
        <v>1512</v>
      </c>
      <c r="D1315" s="682">
        <f>'C. OBJETO DEL GASTO'!H201</f>
        <v>700000</v>
      </c>
    </row>
    <row r="1316" spans="1:4">
      <c r="A1316" s="840" t="s">
        <v>4966</v>
      </c>
      <c r="B1316" s="679" t="s">
        <v>2237</v>
      </c>
      <c r="C1316" s="684" t="s">
        <v>2238</v>
      </c>
      <c r="D1316" s="680">
        <f>D1317</f>
        <v>589497.68999999994</v>
      </c>
    </row>
    <row r="1317" spans="1:4">
      <c r="A1317" s="840" t="s">
        <v>4966</v>
      </c>
      <c r="B1317" s="679" t="s">
        <v>2239</v>
      </c>
      <c r="C1317" s="684" t="s">
        <v>1501</v>
      </c>
      <c r="D1317" s="680">
        <f>D1318</f>
        <v>589497.68999999994</v>
      </c>
    </row>
    <row r="1318" spans="1:4">
      <c r="A1318" s="840" t="s">
        <v>4966</v>
      </c>
      <c r="B1318" s="679" t="s">
        <v>2240</v>
      </c>
      <c r="C1318" s="684" t="s">
        <v>1513</v>
      </c>
      <c r="D1318" s="680">
        <f>D1319</f>
        <v>589497.68999999994</v>
      </c>
    </row>
    <row r="1319" spans="1:4">
      <c r="A1319" s="840" t="s">
        <v>4966</v>
      </c>
      <c r="B1319" s="679" t="s">
        <v>2974</v>
      </c>
      <c r="C1319" s="684" t="s">
        <v>2929</v>
      </c>
      <c r="D1319" s="680">
        <f>D1320</f>
        <v>589497.68999999994</v>
      </c>
    </row>
    <row r="1320" spans="1:4">
      <c r="A1320" s="840" t="s">
        <v>4966</v>
      </c>
      <c r="B1320" s="679" t="s">
        <v>2975</v>
      </c>
      <c r="C1320" s="684" t="s">
        <v>2197</v>
      </c>
      <c r="D1320" s="680">
        <f>D1321</f>
        <v>589497.68999999994</v>
      </c>
    </row>
    <row r="1321" spans="1:4">
      <c r="A1321" s="840" t="s">
        <v>4966</v>
      </c>
      <c r="B1321" s="679" t="s">
        <v>2976</v>
      </c>
      <c r="C1321" s="684" t="s">
        <v>807</v>
      </c>
      <c r="D1321" s="680">
        <f>D1322+D1323</f>
        <v>589497.68999999994</v>
      </c>
    </row>
    <row r="1322" spans="1:4">
      <c r="A1322" s="836" t="s">
        <v>4966</v>
      </c>
      <c r="B1322" s="681" t="s">
        <v>2977</v>
      </c>
      <c r="C1322" s="685" t="s">
        <v>2238</v>
      </c>
      <c r="D1322" s="682">
        <f>'C. OBJETO DEL GASTO'!H236</f>
        <v>571497.68999999994</v>
      </c>
    </row>
    <row r="1323" spans="1:4">
      <c r="A1323" s="836" t="s">
        <v>4966</v>
      </c>
      <c r="B1323" s="681" t="s">
        <v>2978</v>
      </c>
      <c r="C1323" s="685" t="s">
        <v>2914</v>
      </c>
      <c r="D1323" s="682">
        <f>'C. OBJETO DEL GASTO'!H237</f>
        <v>18000</v>
      </c>
    </row>
    <row r="1324" spans="1:4">
      <c r="A1324" s="840" t="s">
        <v>4978</v>
      </c>
      <c r="B1324" s="679" t="s">
        <v>2241</v>
      </c>
      <c r="C1324" s="684" t="s">
        <v>1566</v>
      </c>
      <c r="D1324" s="680">
        <f>D1325</f>
        <v>2650000</v>
      </c>
    </row>
    <row r="1325" spans="1:4">
      <c r="A1325" s="840" t="s">
        <v>4978</v>
      </c>
      <c r="B1325" s="679" t="s">
        <v>2242</v>
      </c>
      <c r="C1325" s="684" t="s">
        <v>1501</v>
      </c>
      <c r="D1325" s="680">
        <f>D1326</f>
        <v>2650000</v>
      </c>
    </row>
    <row r="1326" spans="1:4">
      <c r="A1326" s="840" t="s">
        <v>4978</v>
      </c>
      <c r="B1326" s="679" t="s">
        <v>2243</v>
      </c>
      <c r="C1326" s="684" t="s">
        <v>1513</v>
      </c>
      <c r="D1326" s="680">
        <f>D1327</f>
        <v>2650000</v>
      </c>
    </row>
    <row r="1327" spans="1:4">
      <c r="A1327" s="840" t="s">
        <v>4978</v>
      </c>
      <c r="B1327" s="679" t="s">
        <v>2979</v>
      </c>
      <c r="C1327" s="684" t="s">
        <v>2929</v>
      </c>
      <c r="D1327" s="680">
        <f>D1328</f>
        <v>2650000</v>
      </c>
    </row>
    <row r="1328" spans="1:4">
      <c r="A1328" s="840" t="s">
        <v>4978</v>
      </c>
      <c r="B1328" s="679" t="s">
        <v>2980</v>
      </c>
      <c r="C1328" s="684" t="s">
        <v>2201</v>
      </c>
      <c r="D1328" s="680">
        <f>D1329</f>
        <v>2650000</v>
      </c>
    </row>
    <row r="1329" spans="1:4">
      <c r="A1329" s="840" t="s">
        <v>4978</v>
      </c>
      <c r="B1329" s="679" t="s">
        <v>2981</v>
      </c>
      <c r="C1329" s="684" t="s">
        <v>807</v>
      </c>
      <c r="D1329" s="680">
        <f>D1330+D1331</f>
        <v>2650000</v>
      </c>
    </row>
    <row r="1330" spans="1:4">
      <c r="A1330" s="836" t="s">
        <v>4978</v>
      </c>
      <c r="B1330" s="681" t="s">
        <v>2982</v>
      </c>
      <c r="C1330" s="685" t="s">
        <v>1566</v>
      </c>
      <c r="D1330" s="682">
        <f>'C. OBJETO DEL GASTO'!H247</f>
        <v>650000</v>
      </c>
    </row>
    <row r="1331" spans="1:4">
      <c r="A1331" s="836" t="s">
        <v>4978</v>
      </c>
      <c r="B1331" s="681" t="s">
        <v>2983</v>
      </c>
      <c r="C1331" s="685" t="s">
        <v>2585</v>
      </c>
      <c r="D1331" s="682">
        <f>'C. OBJETO DEL GASTO'!H248</f>
        <v>2000000</v>
      </c>
    </row>
    <row r="1332" spans="1:4">
      <c r="A1332" s="840" t="s">
        <v>4979</v>
      </c>
      <c r="B1332" s="679" t="s">
        <v>2244</v>
      </c>
      <c r="C1332" s="684" t="s">
        <v>2245</v>
      </c>
      <c r="D1332" s="680">
        <f t="shared" ref="D1332:D1337" si="161">D1333</f>
        <v>40000</v>
      </c>
    </row>
    <row r="1333" spans="1:4">
      <c r="A1333" s="840" t="s">
        <v>4979</v>
      </c>
      <c r="B1333" s="679" t="s">
        <v>2246</v>
      </c>
      <c r="C1333" s="684" t="s">
        <v>1501</v>
      </c>
      <c r="D1333" s="680">
        <f t="shared" si="161"/>
        <v>40000</v>
      </c>
    </row>
    <row r="1334" spans="1:4">
      <c r="A1334" s="840" t="s">
        <v>4979</v>
      </c>
      <c r="B1334" s="679" t="s">
        <v>2247</v>
      </c>
      <c r="C1334" s="684" t="s">
        <v>1513</v>
      </c>
      <c r="D1334" s="680">
        <f t="shared" si="161"/>
        <v>40000</v>
      </c>
    </row>
    <row r="1335" spans="1:4">
      <c r="A1335" s="840" t="s">
        <v>4979</v>
      </c>
      <c r="B1335" s="679" t="s">
        <v>2984</v>
      </c>
      <c r="C1335" s="684" t="s">
        <v>2929</v>
      </c>
      <c r="D1335" s="680">
        <f t="shared" si="161"/>
        <v>40000</v>
      </c>
    </row>
    <row r="1336" spans="1:4">
      <c r="A1336" s="840" t="s">
        <v>4979</v>
      </c>
      <c r="B1336" s="679" t="s">
        <v>2985</v>
      </c>
      <c r="C1336" s="684" t="s">
        <v>2197</v>
      </c>
      <c r="D1336" s="680">
        <f t="shared" si="161"/>
        <v>40000</v>
      </c>
    </row>
    <row r="1337" spans="1:4">
      <c r="A1337" s="840" t="s">
        <v>4979</v>
      </c>
      <c r="B1337" s="679" t="s">
        <v>2986</v>
      </c>
      <c r="C1337" s="684" t="s">
        <v>807</v>
      </c>
      <c r="D1337" s="680">
        <f t="shared" si="161"/>
        <v>40000</v>
      </c>
    </row>
    <row r="1338" spans="1:4">
      <c r="A1338" s="836" t="s">
        <v>4979</v>
      </c>
      <c r="B1338" s="681" t="s">
        <v>2987</v>
      </c>
      <c r="C1338" s="685" t="s">
        <v>2245</v>
      </c>
      <c r="D1338" s="682">
        <f>'C. OBJETO DEL GASTO'!H254</f>
        <v>40000</v>
      </c>
    </row>
    <row r="1339" spans="1:4">
      <c r="A1339" s="840" t="s">
        <v>4980</v>
      </c>
      <c r="B1339" s="679" t="s">
        <v>2248</v>
      </c>
      <c r="C1339" s="684" t="s">
        <v>2249</v>
      </c>
      <c r="D1339" s="680">
        <f t="shared" ref="D1339:D1344" si="162">D1340</f>
        <v>50000</v>
      </c>
    </row>
    <row r="1340" spans="1:4">
      <c r="A1340" s="840" t="s">
        <v>4980</v>
      </c>
      <c r="B1340" s="679" t="s">
        <v>2250</v>
      </c>
      <c r="C1340" s="684" t="s">
        <v>1501</v>
      </c>
      <c r="D1340" s="680">
        <f t="shared" si="162"/>
        <v>50000</v>
      </c>
    </row>
    <row r="1341" spans="1:4">
      <c r="A1341" s="840" t="s">
        <v>4980</v>
      </c>
      <c r="B1341" s="679" t="s">
        <v>2251</v>
      </c>
      <c r="C1341" s="684" t="s">
        <v>1513</v>
      </c>
      <c r="D1341" s="680">
        <f t="shared" si="162"/>
        <v>50000</v>
      </c>
    </row>
    <row r="1342" spans="1:4">
      <c r="A1342" s="840" t="s">
        <v>4980</v>
      </c>
      <c r="B1342" s="679" t="s">
        <v>2988</v>
      </c>
      <c r="C1342" s="684" t="s">
        <v>2929</v>
      </c>
      <c r="D1342" s="680">
        <f t="shared" si="162"/>
        <v>50000</v>
      </c>
    </row>
    <row r="1343" spans="1:4">
      <c r="A1343" s="840" t="s">
        <v>4980</v>
      </c>
      <c r="B1343" s="679" t="s">
        <v>2989</v>
      </c>
      <c r="C1343" s="684" t="s">
        <v>2201</v>
      </c>
      <c r="D1343" s="680">
        <f t="shared" si="162"/>
        <v>50000</v>
      </c>
    </row>
    <row r="1344" spans="1:4">
      <c r="A1344" s="840" t="s">
        <v>4980</v>
      </c>
      <c r="B1344" s="679" t="s">
        <v>2990</v>
      </c>
      <c r="C1344" s="684" t="s">
        <v>807</v>
      </c>
      <c r="D1344" s="680">
        <f t="shared" si="162"/>
        <v>50000</v>
      </c>
    </row>
    <row r="1345" spans="1:4">
      <c r="A1345" s="836" t="s">
        <v>4980</v>
      </c>
      <c r="B1345" s="681" t="s">
        <v>2991</v>
      </c>
      <c r="C1345" s="685" t="s">
        <v>2249</v>
      </c>
      <c r="D1345" s="682">
        <f>'C. OBJETO DEL GASTO'!H272</f>
        <v>50000</v>
      </c>
    </row>
    <row r="1346" spans="1:4" ht="27.6">
      <c r="A1346" s="840" t="s">
        <v>4965</v>
      </c>
      <c r="B1346" s="679" t="s">
        <v>2254</v>
      </c>
      <c r="C1346" s="684" t="s">
        <v>2255</v>
      </c>
      <c r="D1346" s="680">
        <f t="shared" ref="D1346:D1351" si="163">D1347</f>
        <v>50000</v>
      </c>
    </row>
    <row r="1347" spans="1:4">
      <c r="A1347" s="840" t="s">
        <v>4965</v>
      </c>
      <c r="B1347" s="679" t="s">
        <v>2256</v>
      </c>
      <c r="C1347" s="684" t="s">
        <v>1501</v>
      </c>
      <c r="D1347" s="680">
        <f t="shared" si="163"/>
        <v>50000</v>
      </c>
    </row>
    <row r="1348" spans="1:4">
      <c r="A1348" s="840" t="s">
        <v>4965</v>
      </c>
      <c r="B1348" s="679" t="s">
        <v>2257</v>
      </c>
      <c r="C1348" s="684" t="s">
        <v>1513</v>
      </c>
      <c r="D1348" s="680">
        <f t="shared" si="163"/>
        <v>50000</v>
      </c>
    </row>
    <row r="1349" spans="1:4">
      <c r="A1349" s="840" t="s">
        <v>4965</v>
      </c>
      <c r="B1349" s="679" t="s">
        <v>2992</v>
      </c>
      <c r="C1349" s="684" t="s">
        <v>2929</v>
      </c>
      <c r="D1349" s="680">
        <f t="shared" si="163"/>
        <v>50000</v>
      </c>
    </row>
    <row r="1350" spans="1:4">
      <c r="A1350" s="840" t="s">
        <v>4965</v>
      </c>
      <c r="B1350" s="679" t="s">
        <v>2993</v>
      </c>
      <c r="C1350" s="684" t="s">
        <v>2197</v>
      </c>
      <c r="D1350" s="680">
        <f t="shared" si="163"/>
        <v>50000</v>
      </c>
    </row>
    <row r="1351" spans="1:4">
      <c r="A1351" s="840" t="s">
        <v>4965</v>
      </c>
      <c r="B1351" s="679" t="s">
        <v>2994</v>
      </c>
      <c r="C1351" s="684" t="s">
        <v>807</v>
      </c>
      <c r="D1351" s="680">
        <f t="shared" si="163"/>
        <v>50000</v>
      </c>
    </row>
    <row r="1352" spans="1:4" ht="27.6">
      <c r="A1352" s="836" t="s">
        <v>4965</v>
      </c>
      <c r="B1352" s="681" t="s">
        <v>2995</v>
      </c>
      <c r="C1352" s="685" t="s">
        <v>2255</v>
      </c>
      <c r="D1352" s="682">
        <f>'C. OBJETO DEL GASTO'!H353</f>
        <v>50000</v>
      </c>
    </row>
    <row r="1353" spans="1:4" ht="27.6">
      <c r="A1353" s="840" t="s">
        <v>4981</v>
      </c>
      <c r="B1353" s="679" t="s">
        <v>2258</v>
      </c>
      <c r="C1353" s="684" t="s">
        <v>2259</v>
      </c>
      <c r="D1353" s="680">
        <f t="shared" ref="D1353:D1358" si="164">D1354</f>
        <v>50000</v>
      </c>
    </row>
    <row r="1354" spans="1:4">
      <c r="A1354" s="840" t="s">
        <v>4981</v>
      </c>
      <c r="B1354" s="679" t="s">
        <v>2260</v>
      </c>
      <c r="C1354" s="684" t="s">
        <v>1501</v>
      </c>
      <c r="D1354" s="680">
        <f t="shared" si="164"/>
        <v>50000</v>
      </c>
    </row>
    <row r="1355" spans="1:4">
      <c r="A1355" s="840" t="s">
        <v>4981</v>
      </c>
      <c r="B1355" s="679" t="s">
        <v>2261</v>
      </c>
      <c r="C1355" s="684" t="s">
        <v>1513</v>
      </c>
      <c r="D1355" s="680">
        <f t="shared" si="164"/>
        <v>50000</v>
      </c>
    </row>
    <row r="1356" spans="1:4">
      <c r="A1356" s="840" t="s">
        <v>4981</v>
      </c>
      <c r="B1356" s="679" t="s">
        <v>2996</v>
      </c>
      <c r="C1356" s="684" t="s">
        <v>2929</v>
      </c>
      <c r="D1356" s="680">
        <f t="shared" si="164"/>
        <v>50000</v>
      </c>
    </row>
    <row r="1357" spans="1:4">
      <c r="A1357" s="840" t="s">
        <v>4981</v>
      </c>
      <c r="B1357" s="679" t="s">
        <v>2997</v>
      </c>
      <c r="C1357" s="684" t="s">
        <v>2201</v>
      </c>
      <c r="D1357" s="680">
        <f t="shared" si="164"/>
        <v>50000</v>
      </c>
    </row>
    <row r="1358" spans="1:4">
      <c r="A1358" s="840" t="s">
        <v>4981</v>
      </c>
      <c r="B1358" s="679" t="s">
        <v>2998</v>
      </c>
      <c r="C1358" s="684" t="s">
        <v>807</v>
      </c>
      <c r="D1358" s="680">
        <f t="shared" si="164"/>
        <v>50000</v>
      </c>
    </row>
    <row r="1359" spans="1:4">
      <c r="A1359" s="836" t="s">
        <v>4981</v>
      </c>
      <c r="B1359" s="681" t="s">
        <v>2999</v>
      </c>
      <c r="C1359" s="685" t="s">
        <v>2262</v>
      </c>
      <c r="D1359" s="682">
        <f>'C. OBJETO DEL GASTO'!H398</f>
        <v>50000</v>
      </c>
    </row>
    <row r="1360" spans="1:4" ht="27.6">
      <c r="A1360" s="840" t="s">
        <v>4963</v>
      </c>
      <c r="B1360" s="679" t="s">
        <v>2263</v>
      </c>
      <c r="C1360" s="684" t="s">
        <v>1659</v>
      </c>
      <c r="D1360" s="680">
        <f t="shared" ref="D1360:D1365" si="165">D1361</f>
        <v>100000</v>
      </c>
    </row>
    <row r="1361" spans="1:4">
      <c r="A1361" s="840" t="s">
        <v>4963</v>
      </c>
      <c r="B1361" s="679" t="s">
        <v>2264</v>
      </c>
      <c r="C1361" s="684" t="s">
        <v>1501</v>
      </c>
      <c r="D1361" s="680">
        <f t="shared" si="165"/>
        <v>100000</v>
      </c>
    </row>
    <row r="1362" spans="1:4">
      <c r="A1362" s="840" t="s">
        <v>4963</v>
      </c>
      <c r="B1362" s="679" t="s">
        <v>2265</v>
      </c>
      <c r="C1362" s="684" t="s">
        <v>1513</v>
      </c>
      <c r="D1362" s="680">
        <f t="shared" si="165"/>
        <v>100000</v>
      </c>
    </row>
    <row r="1363" spans="1:4">
      <c r="A1363" s="840" t="s">
        <v>4963</v>
      </c>
      <c r="B1363" s="679" t="s">
        <v>3000</v>
      </c>
      <c r="C1363" s="684" t="s">
        <v>2929</v>
      </c>
      <c r="D1363" s="680">
        <f t="shared" si="165"/>
        <v>100000</v>
      </c>
    </row>
    <row r="1364" spans="1:4">
      <c r="A1364" s="840" t="s">
        <v>4963</v>
      </c>
      <c r="B1364" s="679" t="s">
        <v>3001</v>
      </c>
      <c r="C1364" s="684" t="s">
        <v>2201</v>
      </c>
      <c r="D1364" s="680">
        <f t="shared" si="165"/>
        <v>100000</v>
      </c>
    </row>
    <row r="1365" spans="1:4">
      <c r="A1365" s="840" t="s">
        <v>4963</v>
      </c>
      <c r="B1365" s="679" t="s">
        <v>3002</v>
      </c>
      <c r="C1365" s="684" t="s">
        <v>807</v>
      </c>
      <c r="D1365" s="680">
        <f t="shared" si="165"/>
        <v>100000</v>
      </c>
    </row>
    <row r="1366" spans="1:4" ht="27.6">
      <c r="A1366" s="836" t="s">
        <v>4963</v>
      </c>
      <c r="B1366" s="681" t="s">
        <v>3003</v>
      </c>
      <c r="C1366" s="685" t="s">
        <v>1659</v>
      </c>
      <c r="D1366" s="682">
        <f>'C. OBJETO DEL GASTO'!H406</f>
        <v>100000</v>
      </c>
    </row>
    <row r="1367" spans="1:4">
      <c r="A1367" s="840" t="s">
        <v>4969</v>
      </c>
      <c r="B1367" s="679" t="s">
        <v>2266</v>
      </c>
      <c r="C1367" s="684" t="s">
        <v>1833</v>
      </c>
      <c r="D1367" s="680">
        <f t="shared" ref="D1367:D1372" si="166">D1368</f>
        <v>1000000</v>
      </c>
    </row>
    <row r="1368" spans="1:4">
      <c r="A1368" s="840" t="s">
        <v>4969</v>
      </c>
      <c r="B1368" s="679" t="s">
        <v>2267</v>
      </c>
      <c r="C1368" s="684" t="s">
        <v>1501</v>
      </c>
      <c r="D1368" s="680">
        <f t="shared" si="166"/>
        <v>1000000</v>
      </c>
    </row>
    <row r="1369" spans="1:4">
      <c r="A1369" s="840" t="s">
        <v>4969</v>
      </c>
      <c r="B1369" s="679" t="s">
        <v>2268</v>
      </c>
      <c r="C1369" s="684" t="s">
        <v>1513</v>
      </c>
      <c r="D1369" s="680">
        <f t="shared" si="166"/>
        <v>1000000</v>
      </c>
    </row>
    <row r="1370" spans="1:4">
      <c r="A1370" s="840" t="s">
        <v>4969</v>
      </c>
      <c r="B1370" s="679" t="s">
        <v>3004</v>
      </c>
      <c r="C1370" s="684" t="s">
        <v>2929</v>
      </c>
      <c r="D1370" s="680">
        <f t="shared" si="166"/>
        <v>1000000</v>
      </c>
    </row>
    <row r="1371" spans="1:4" ht="27.6">
      <c r="A1371" s="840" t="s">
        <v>4969</v>
      </c>
      <c r="B1371" s="679" t="s">
        <v>3005</v>
      </c>
      <c r="C1371" s="684" t="s">
        <v>1931</v>
      </c>
      <c r="D1371" s="680">
        <f t="shared" si="166"/>
        <v>1000000</v>
      </c>
    </row>
    <row r="1372" spans="1:4">
      <c r="A1372" s="840" t="s">
        <v>4969</v>
      </c>
      <c r="B1372" s="679" t="s">
        <v>3006</v>
      </c>
      <c r="C1372" s="684" t="s">
        <v>807</v>
      </c>
      <c r="D1372" s="680">
        <f t="shared" si="166"/>
        <v>1000000</v>
      </c>
    </row>
    <row r="1373" spans="1:4">
      <c r="A1373" s="836" t="s">
        <v>4969</v>
      </c>
      <c r="B1373" s="681" t="s">
        <v>3007</v>
      </c>
      <c r="C1373" s="685" t="s">
        <v>1833</v>
      </c>
      <c r="D1373" s="682">
        <f>'C. OBJETO DEL GASTO'!H422</f>
        <v>1000000</v>
      </c>
    </row>
    <row r="1374" spans="1:4">
      <c r="A1374" s="840" t="s">
        <v>4969</v>
      </c>
      <c r="B1374" s="679" t="s">
        <v>2269</v>
      </c>
      <c r="C1374" s="684" t="s">
        <v>2270</v>
      </c>
      <c r="D1374" s="680">
        <f t="shared" ref="D1374:D1379" si="167">D1375</f>
        <v>900000</v>
      </c>
    </row>
    <row r="1375" spans="1:4">
      <c r="A1375" s="840" t="s">
        <v>4969</v>
      </c>
      <c r="B1375" s="679" t="s">
        <v>2271</v>
      </c>
      <c r="C1375" s="684" t="s">
        <v>1501</v>
      </c>
      <c r="D1375" s="680">
        <f t="shared" si="167"/>
        <v>900000</v>
      </c>
    </row>
    <row r="1376" spans="1:4">
      <c r="A1376" s="840" t="s">
        <v>4969</v>
      </c>
      <c r="B1376" s="679" t="s">
        <v>2272</v>
      </c>
      <c r="C1376" s="684" t="s">
        <v>1513</v>
      </c>
      <c r="D1376" s="680">
        <f t="shared" si="167"/>
        <v>900000</v>
      </c>
    </row>
    <row r="1377" spans="1:4">
      <c r="A1377" s="840" t="s">
        <v>4969</v>
      </c>
      <c r="B1377" s="679" t="s">
        <v>3008</v>
      </c>
      <c r="C1377" s="684" t="s">
        <v>2929</v>
      </c>
      <c r="D1377" s="680">
        <f t="shared" si="167"/>
        <v>900000</v>
      </c>
    </row>
    <row r="1378" spans="1:4" ht="27.6">
      <c r="A1378" s="840" t="s">
        <v>4969</v>
      </c>
      <c r="B1378" s="679" t="s">
        <v>3009</v>
      </c>
      <c r="C1378" s="684" t="s">
        <v>1931</v>
      </c>
      <c r="D1378" s="680">
        <f t="shared" si="167"/>
        <v>900000</v>
      </c>
    </row>
    <row r="1379" spans="1:4">
      <c r="A1379" s="840" t="s">
        <v>4969</v>
      </c>
      <c r="B1379" s="679" t="s">
        <v>3010</v>
      </c>
      <c r="C1379" s="684" t="s">
        <v>807</v>
      </c>
      <c r="D1379" s="680">
        <f t="shared" si="167"/>
        <v>900000</v>
      </c>
    </row>
    <row r="1380" spans="1:4">
      <c r="A1380" s="836" t="s">
        <v>4969</v>
      </c>
      <c r="B1380" s="681" t="s">
        <v>3011</v>
      </c>
      <c r="C1380" s="685" t="s">
        <v>2270</v>
      </c>
      <c r="D1380" s="682">
        <f>'C. OBJETO DEL GASTO'!H423</f>
        <v>900000</v>
      </c>
    </row>
    <row r="1381" spans="1:4">
      <c r="A1381" s="840" t="s">
        <v>4982</v>
      </c>
      <c r="B1381" s="679" t="s">
        <v>2273</v>
      </c>
      <c r="C1381" s="684" t="s">
        <v>2274</v>
      </c>
      <c r="D1381" s="680">
        <f t="shared" ref="D1381:D1386" si="168">D1382</f>
        <v>600000</v>
      </c>
    </row>
    <row r="1382" spans="1:4">
      <c r="A1382" s="840" t="s">
        <v>4982</v>
      </c>
      <c r="B1382" s="679" t="s">
        <v>2275</v>
      </c>
      <c r="C1382" s="684" t="s">
        <v>1501</v>
      </c>
      <c r="D1382" s="680">
        <f t="shared" si="168"/>
        <v>600000</v>
      </c>
    </row>
    <row r="1383" spans="1:4">
      <c r="A1383" s="840" t="s">
        <v>4982</v>
      </c>
      <c r="B1383" s="679" t="s">
        <v>2276</v>
      </c>
      <c r="C1383" s="684" t="s">
        <v>1513</v>
      </c>
      <c r="D1383" s="680">
        <f t="shared" si="168"/>
        <v>600000</v>
      </c>
    </row>
    <row r="1384" spans="1:4">
      <c r="A1384" s="840" t="s">
        <v>4982</v>
      </c>
      <c r="B1384" s="679" t="s">
        <v>3012</v>
      </c>
      <c r="C1384" s="684" t="s">
        <v>2929</v>
      </c>
      <c r="D1384" s="680">
        <f t="shared" si="168"/>
        <v>600000</v>
      </c>
    </row>
    <row r="1385" spans="1:4" ht="27.6">
      <c r="A1385" s="840" t="s">
        <v>4982</v>
      </c>
      <c r="B1385" s="679" t="s">
        <v>3013</v>
      </c>
      <c r="C1385" s="684" t="s">
        <v>2211</v>
      </c>
      <c r="D1385" s="680">
        <f t="shared" si="168"/>
        <v>600000</v>
      </c>
    </row>
    <row r="1386" spans="1:4">
      <c r="A1386" s="840" t="s">
        <v>4982</v>
      </c>
      <c r="B1386" s="679" t="s">
        <v>3014</v>
      </c>
      <c r="C1386" s="684" t="s">
        <v>807</v>
      </c>
      <c r="D1386" s="680">
        <f t="shared" si="168"/>
        <v>600000</v>
      </c>
    </row>
    <row r="1387" spans="1:4">
      <c r="A1387" s="836" t="s">
        <v>4982</v>
      </c>
      <c r="B1387" s="681" t="s">
        <v>3015</v>
      </c>
      <c r="C1387" s="685" t="s">
        <v>2277</v>
      </c>
      <c r="D1387" s="682">
        <f>'C. OBJETO DEL GASTO'!H432</f>
        <v>600000</v>
      </c>
    </row>
    <row r="1388" spans="1:4" ht="27.6">
      <c r="A1388" s="840" t="s">
        <v>4970</v>
      </c>
      <c r="B1388" s="679" t="s">
        <v>2278</v>
      </c>
      <c r="C1388" s="684" t="s">
        <v>1877</v>
      </c>
      <c r="D1388" s="680">
        <f t="shared" ref="D1388:D1393" si="169">D1389</f>
        <v>1256250</v>
      </c>
    </row>
    <row r="1389" spans="1:4">
      <c r="A1389" s="840" t="s">
        <v>4970</v>
      </c>
      <c r="B1389" s="679" t="s">
        <v>2279</v>
      </c>
      <c r="C1389" s="684" t="s">
        <v>1501</v>
      </c>
      <c r="D1389" s="680">
        <f t="shared" si="169"/>
        <v>1256250</v>
      </c>
    </row>
    <row r="1390" spans="1:4">
      <c r="A1390" s="840" t="s">
        <v>4970</v>
      </c>
      <c r="B1390" s="679" t="s">
        <v>2280</v>
      </c>
      <c r="C1390" s="684" t="s">
        <v>1878</v>
      </c>
      <c r="D1390" s="680">
        <f t="shared" si="169"/>
        <v>1256250</v>
      </c>
    </row>
    <row r="1391" spans="1:4">
      <c r="A1391" s="840" t="s">
        <v>4970</v>
      </c>
      <c r="B1391" s="679" t="s">
        <v>3016</v>
      </c>
      <c r="C1391" s="684" t="s">
        <v>2929</v>
      </c>
      <c r="D1391" s="680">
        <f t="shared" si="169"/>
        <v>1256250</v>
      </c>
    </row>
    <row r="1392" spans="1:4">
      <c r="A1392" s="840" t="s">
        <v>4970</v>
      </c>
      <c r="B1392" s="679" t="s">
        <v>3017</v>
      </c>
      <c r="C1392" s="684" t="s">
        <v>2197</v>
      </c>
      <c r="D1392" s="680">
        <f t="shared" si="169"/>
        <v>1256250</v>
      </c>
    </row>
    <row r="1393" spans="1:4">
      <c r="A1393" s="840" t="s">
        <v>4970</v>
      </c>
      <c r="B1393" s="679" t="s">
        <v>3018</v>
      </c>
      <c r="C1393" s="684" t="s">
        <v>807</v>
      </c>
      <c r="D1393" s="680">
        <f t="shared" si="169"/>
        <v>1256250</v>
      </c>
    </row>
    <row r="1394" spans="1:4" ht="27.6">
      <c r="A1394" s="836" t="s">
        <v>4970</v>
      </c>
      <c r="B1394" s="681" t="s">
        <v>3019</v>
      </c>
      <c r="C1394" s="685" t="s">
        <v>1877</v>
      </c>
      <c r="D1394" s="682">
        <f>'C. OBJETO DEL GASTO'!H503</f>
        <v>1256250</v>
      </c>
    </row>
    <row r="1395" spans="1:4">
      <c r="A1395" s="841"/>
      <c r="B1395" s="704" t="s">
        <v>2281</v>
      </c>
      <c r="C1395" s="705" t="s">
        <v>1568</v>
      </c>
      <c r="D1395" s="691">
        <f>D1396+D1403+D1410</f>
        <v>2200000</v>
      </c>
    </row>
    <row r="1396" spans="1:4">
      <c r="A1396" s="840" t="s">
        <v>4983</v>
      </c>
      <c r="B1396" s="687" t="s">
        <v>2915</v>
      </c>
      <c r="C1396" s="687" t="s">
        <v>2282</v>
      </c>
      <c r="D1396" s="680">
        <f t="shared" ref="D1396:D1401" si="170">D1397</f>
        <v>150000</v>
      </c>
    </row>
    <row r="1397" spans="1:4">
      <c r="A1397" s="840" t="s">
        <v>4983</v>
      </c>
      <c r="B1397" s="687" t="s">
        <v>2916</v>
      </c>
      <c r="C1397" s="687" t="s">
        <v>1501</v>
      </c>
      <c r="D1397" s="680">
        <f t="shared" si="170"/>
        <v>150000</v>
      </c>
    </row>
    <row r="1398" spans="1:4">
      <c r="A1398" s="840" t="s">
        <v>4983</v>
      </c>
      <c r="B1398" s="687" t="s">
        <v>2917</v>
      </c>
      <c r="C1398" s="687" t="s">
        <v>2283</v>
      </c>
      <c r="D1398" s="680">
        <f t="shared" si="170"/>
        <v>150000</v>
      </c>
    </row>
    <row r="1399" spans="1:4">
      <c r="A1399" s="840" t="s">
        <v>4983</v>
      </c>
      <c r="B1399" s="687" t="s">
        <v>3020</v>
      </c>
      <c r="C1399" s="687" t="s">
        <v>2929</v>
      </c>
      <c r="D1399" s="680">
        <f t="shared" si="170"/>
        <v>150000</v>
      </c>
    </row>
    <row r="1400" spans="1:4">
      <c r="A1400" s="840" t="s">
        <v>4983</v>
      </c>
      <c r="B1400" s="687" t="s">
        <v>3021</v>
      </c>
      <c r="C1400" s="687" t="s">
        <v>2197</v>
      </c>
      <c r="D1400" s="680">
        <f t="shared" si="170"/>
        <v>150000</v>
      </c>
    </row>
    <row r="1401" spans="1:4">
      <c r="A1401" s="840" t="s">
        <v>4983</v>
      </c>
      <c r="B1401" s="687" t="s">
        <v>3022</v>
      </c>
      <c r="C1401" s="687" t="s">
        <v>807</v>
      </c>
      <c r="D1401" s="680">
        <f t="shared" si="170"/>
        <v>150000</v>
      </c>
    </row>
    <row r="1402" spans="1:4">
      <c r="A1402" s="836" t="s">
        <v>4983</v>
      </c>
      <c r="B1402" s="688" t="s">
        <v>3023</v>
      </c>
      <c r="C1402" s="688" t="s">
        <v>2284</v>
      </c>
      <c r="D1402" s="682">
        <f>'C. OBJETO DEL GASTO'!H563</f>
        <v>150000</v>
      </c>
    </row>
    <row r="1403" spans="1:4">
      <c r="A1403" s="840" t="s">
        <v>4984</v>
      </c>
      <c r="B1403" s="687" t="s">
        <v>2918</v>
      </c>
      <c r="C1403" s="687" t="s">
        <v>2919</v>
      </c>
      <c r="D1403" s="680">
        <f t="shared" ref="D1403:D1408" si="171">D1404</f>
        <v>50000</v>
      </c>
    </row>
    <row r="1404" spans="1:4">
      <c r="A1404" s="840" t="s">
        <v>4984</v>
      </c>
      <c r="B1404" s="687" t="s">
        <v>2920</v>
      </c>
      <c r="C1404" s="687" t="s">
        <v>1501</v>
      </c>
      <c r="D1404" s="680">
        <f t="shared" si="171"/>
        <v>50000</v>
      </c>
    </row>
    <row r="1405" spans="1:4">
      <c r="A1405" s="840" t="s">
        <v>4984</v>
      </c>
      <c r="B1405" s="687" t="s">
        <v>2921</v>
      </c>
      <c r="C1405" s="687" t="s">
        <v>2283</v>
      </c>
      <c r="D1405" s="680">
        <f t="shared" si="171"/>
        <v>50000</v>
      </c>
    </row>
    <row r="1406" spans="1:4">
      <c r="A1406" s="840" t="s">
        <v>4984</v>
      </c>
      <c r="B1406" s="687" t="s">
        <v>3024</v>
      </c>
      <c r="C1406" s="687" t="s">
        <v>2929</v>
      </c>
      <c r="D1406" s="680">
        <f t="shared" si="171"/>
        <v>50000</v>
      </c>
    </row>
    <row r="1407" spans="1:4">
      <c r="A1407" s="840" t="s">
        <v>4984</v>
      </c>
      <c r="B1407" s="689" t="s">
        <v>3025</v>
      </c>
      <c r="C1407" s="684" t="s">
        <v>2201</v>
      </c>
      <c r="D1407" s="680">
        <f t="shared" si="171"/>
        <v>50000</v>
      </c>
    </row>
    <row r="1408" spans="1:4">
      <c r="A1408" s="840" t="s">
        <v>4984</v>
      </c>
      <c r="B1408" s="687" t="s">
        <v>3026</v>
      </c>
      <c r="C1408" s="687" t="s">
        <v>807</v>
      </c>
      <c r="D1408" s="680">
        <f t="shared" si="171"/>
        <v>50000</v>
      </c>
    </row>
    <row r="1409" spans="1:4">
      <c r="A1409" s="836" t="s">
        <v>4984</v>
      </c>
      <c r="B1409" s="688" t="s">
        <v>3031</v>
      </c>
      <c r="C1409" s="686" t="s">
        <v>2922</v>
      </c>
      <c r="D1409" s="682">
        <f>'C. OBJETO DEL GASTO'!H613</f>
        <v>50000</v>
      </c>
    </row>
    <row r="1410" spans="1:4">
      <c r="A1410" s="840" t="s">
        <v>4985</v>
      </c>
      <c r="B1410" s="687" t="s">
        <v>2923</v>
      </c>
      <c r="C1410" s="689" t="s">
        <v>2925</v>
      </c>
      <c r="D1410" s="680">
        <f t="shared" ref="D1410:D1415" si="172">D1411</f>
        <v>2000000</v>
      </c>
    </row>
    <row r="1411" spans="1:4">
      <c r="A1411" s="840" t="s">
        <v>4985</v>
      </c>
      <c r="B1411" s="687" t="s">
        <v>2924</v>
      </c>
      <c r="C1411" s="687" t="s">
        <v>1501</v>
      </c>
      <c r="D1411" s="680">
        <f t="shared" si="172"/>
        <v>2000000</v>
      </c>
    </row>
    <row r="1412" spans="1:4">
      <c r="A1412" s="840" t="s">
        <v>4985</v>
      </c>
      <c r="B1412" s="687" t="s">
        <v>4951</v>
      </c>
      <c r="C1412" s="482" t="s">
        <v>2927</v>
      </c>
      <c r="D1412" s="680">
        <f t="shared" si="172"/>
        <v>2000000</v>
      </c>
    </row>
    <row r="1413" spans="1:4">
      <c r="A1413" s="840" t="s">
        <v>4985</v>
      </c>
      <c r="B1413" s="687" t="s">
        <v>4952</v>
      </c>
      <c r="C1413" s="687" t="s">
        <v>2929</v>
      </c>
      <c r="D1413" s="680">
        <f t="shared" si="172"/>
        <v>2000000</v>
      </c>
    </row>
    <row r="1414" spans="1:4">
      <c r="A1414" s="840" t="s">
        <v>4985</v>
      </c>
      <c r="B1414" s="689" t="s">
        <v>4953</v>
      </c>
      <c r="C1414" s="684" t="s">
        <v>2201</v>
      </c>
      <c r="D1414" s="680">
        <f t="shared" si="172"/>
        <v>2000000</v>
      </c>
    </row>
    <row r="1415" spans="1:4">
      <c r="A1415" s="840" t="s">
        <v>4985</v>
      </c>
      <c r="B1415" s="687" t="s">
        <v>5050</v>
      </c>
      <c r="C1415" s="687" t="s">
        <v>807</v>
      </c>
      <c r="D1415" s="680">
        <f t="shared" si="172"/>
        <v>2000000</v>
      </c>
    </row>
    <row r="1416" spans="1:4">
      <c r="A1416" s="836" t="s">
        <v>4985</v>
      </c>
      <c r="B1416" s="688" t="s">
        <v>5051</v>
      </c>
      <c r="C1416" s="690" t="s">
        <v>2925</v>
      </c>
      <c r="D1416" s="682">
        <f>'C. OBJETO DEL GASTO'!H650</f>
        <v>2000000</v>
      </c>
    </row>
    <row r="1417" spans="1:4" hidden="1">
      <c r="A1417" s="838"/>
      <c r="B1417" s="700" t="s">
        <v>2670</v>
      </c>
      <c r="C1417" s="701" t="s">
        <v>2</v>
      </c>
      <c r="D1417" s="702">
        <f>D1418</f>
        <v>2014604.8654399998</v>
      </c>
    </row>
    <row r="1418" spans="1:4" hidden="1">
      <c r="B1418" s="843" t="s">
        <v>2671</v>
      </c>
      <c r="C1418" s="694" t="s">
        <v>2672</v>
      </c>
      <c r="D1418" s="842">
        <f>D1419</f>
        <v>2014604.8654399998</v>
      </c>
    </row>
    <row r="1419" spans="1:4" hidden="1">
      <c r="B1419" s="679" t="s">
        <v>2673</v>
      </c>
      <c r="C1419" s="684" t="s">
        <v>2117</v>
      </c>
      <c r="D1419" s="680">
        <f>D1420+D1513</f>
        <v>2014604.8654399998</v>
      </c>
    </row>
    <row r="1420" spans="1:4" hidden="1">
      <c r="A1420" s="839"/>
      <c r="B1420" s="703" t="s">
        <v>2674</v>
      </c>
      <c r="C1420" s="697" t="s">
        <v>807</v>
      </c>
      <c r="D1420" s="692">
        <f>D1421+D1428+D1435+D1442+D1449+D1456+D1463+D1470+D1477+D1484+D1492+D1499+D1506</f>
        <v>2014604.8654399998</v>
      </c>
    </row>
    <row r="1421" spans="1:4" hidden="1">
      <c r="A1421" s="840" t="s">
        <v>4954</v>
      </c>
      <c r="B1421" s="679" t="s">
        <v>2675</v>
      </c>
      <c r="C1421" s="684" t="s">
        <v>2133</v>
      </c>
      <c r="D1421" s="680">
        <f t="shared" ref="D1421:D1426" si="173">D1422</f>
        <v>595200</v>
      </c>
    </row>
    <row r="1422" spans="1:4" hidden="1">
      <c r="A1422" s="840" t="s">
        <v>4954</v>
      </c>
      <c r="B1422" s="679" t="s">
        <v>2676</v>
      </c>
      <c r="C1422" s="684" t="s">
        <v>2613</v>
      </c>
      <c r="D1422" s="680">
        <f t="shared" si="173"/>
        <v>595200</v>
      </c>
    </row>
    <row r="1423" spans="1:4" hidden="1">
      <c r="A1423" s="840" t="s">
        <v>4954</v>
      </c>
      <c r="B1423" s="679" t="s">
        <v>2677</v>
      </c>
      <c r="C1423" s="684" t="s">
        <v>1502</v>
      </c>
      <c r="D1423" s="680">
        <f t="shared" si="173"/>
        <v>595200</v>
      </c>
    </row>
    <row r="1424" spans="1:4" hidden="1">
      <c r="A1424" s="840" t="s">
        <v>4954</v>
      </c>
      <c r="B1424" s="679" t="s">
        <v>4758</v>
      </c>
      <c r="C1424" s="684" t="s">
        <v>2929</v>
      </c>
      <c r="D1424" s="680">
        <f t="shared" si="173"/>
        <v>595200</v>
      </c>
    </row>
    <row r="1425" spans="1:4" hidden="1">
      <c r="A1425" s="840" t="s">
        <v>4954</v>
      </c>
      <c r="B1425" s="679" t="s">
        <v>4759</v>
      </c>
      <c r="C1425" s="684" t="s">
        <v>2680</v>
      </c>
      <c r="D1425" s="680">
        <f t="shared" si="173"/>
        <v>595200</v>
      </c>
    </row>
    <row r="1426" spans="1:4" hidden="1">
      <c r="A1426" s="840" t="s">
        <v>4954</v>
      </c>
      <c r="B1426" s="679" t="s">
        <v>4760</v>
      </c>
      <c r="C1426" s="684" t="s">
        <v>695</v>
      </c>
      <c r="D1426" s="680">
        <f t="shared" si="173"/>
        <v>595200</v>
      </c>
    </row>
    <row r="1427" spans="1:4" hidden="1">
      <c r="A1427" s="836" t="s">
        <v>4954</v>
      </c>
      <c r="B1427" s="681" t="s">
        <v>4761</v>
      </c>
      <c r="C1427" s="685" t="s">
        <v>1505</v>
      </c>
      <c r="D1427" s="682">
        <f>'C. OBJETO DEL GASTO'!AG17</f>
        <v>595200</v>
      </c>
    </row>
    <row r="1428" spans="1:4" hidden="1">
      <c r="A1428" s="840" t="s">
        <v>4955</v>
      </c>
      <c r="B1428" s="679" t="s">
        <v>2683</v>
      </c>
      <c r="C1428" s="684" t="s">
        <v>1506</v>
      </c>
      <c r="D1428" s="680">
        <f t="shared" ref="D1428:D1433" si="174">D1429</f>
        <v>12400</v>
      </c>
    </row>
    <row r="1429" spans="1:4" hidden="1">
      <c r="A1429" s="840" t="s">
        <v>4955</v>
      </c>
      <c r="B1429" s="679" t="s">
        <v>2684</v>
      </c>
      <c r="C1429" s="684" t="s">
        <v>2613</v>
      </c>
      <c r="D1429" s="680">
        <f t="shared" si="174"/>
        <v>12400</v>
      </c>
    </row>
    <row r="1430" spans="1:4" hidden="1">
      <c r="A1430" s="840" t="s">
        <v>4955</v>
      </c>
      <c r="B1430" s="679" t="s">
        <v>2685</v>
      </c>
      <c r="C1430" s="684" t="s">
        <v>1502</v>
      </c>
      <c r="D1430" s="680">
        <f t="shared" si="174"/>
        <v>12400</v>
      </c>
    </row>
    <row r="1431" spans="1:4" hidden="1">
      <c r="A1431" s="840" t="s">
        <v>4955</v>
      </c>
      <c r="B1431" s="679" t="s">
        <v>4762</v>
      </c>
      <c r="C1431" s="684" t="s">
        <v>2929</v>
      </c>
      <c r="D1431" s="680">
        <f t="shared" si="174"/>
        <v>12400</v>
      </c>
    </row>
    <row r="1432" spans="1:4" hidden="1">
      <c r="A1432" s="840" t="s">
        <v>4955</v>
      </c>
      <c r="B1432" s="679" t="s">
        <v>4763</v>
      </c>
      <c r="C1432" s="684" t="s">
        <v>2688</v>
      </c>
      <c r="D1432" s="680">
        <f t="shared" si="174"/>
        <v>12400</v>
      </c>
    </row>
    <row r="1433" spans="1:4" hidden="1">
      <c r="A1433" s="840" t="s">
        <v>4955</v>
      </c>
      <c r="B1433" s="679" t="s">
        <v>4764</v>
      </c>
      <c r="C1433" s="684" t="s">
        <v>695</v>
      </c>
      <c r="D1433" s="680">
        <f t="shared" si="174"/>
        <v>12400</v>
      </c>
    </row>
    <row r="1434" spans="1:4" hidden="1">
      <c r="A1434" s="836" t="s">
        <v>4955</v>
      </c>
      <c r="B1434" s="681" t="s">
        <v>4765</v>
      </c>
      <c r="C1434" s="685" t="s">
        <v>1507</v>
      </c>
      <c r="D1434" s="682">
        <f>'C. OBJETO DEL GASTO'!AG34</f>
        <v>12400</v>
      </c>
    </row>
    <row r="1435" spans="1:4" hidden="1">
      <c r="A1435" s="840" t="s">
        <v>4955</v>
      </c>
      <c r="B1435" s="679" t="s">
        <v>2691</v>
      </c>
      <c r="C1435" s="684" t="s">
        <v>1508</v>
      </c>
      <c r="D1435" s="680">
        <f t="shared" ref="D1435:D1440" si="175">D1436</f>
        <v>74400</v>
      </c>
    </row>
    <row r="1436" spans="1:4" hidden="1">
      <c r="A1436" s="840" t="s">
        <v>4955</v>
      </c>
      <c r="B1436" s="679" t="s">
        <v>2692</v>
      </c>
      <c r="C1436" s="684" t="s">
        <v>2613</v>
      </c>
      <c r="D1436" s="680">
        <f t="shared" si="175"/>
        <v>74400</v>
      </c>
    </row>
    <row r="1437" spans="1:4" hidden="1">
      <c r="A1437" s="840" t="s">
        <v>4955</v>
      </c>
      <c r="B1437" s="679" t="s">
        <v>2693</v>
      </c>
      <c r="C1437" s="684" t="s">
        <v>1502</v>
      </c>
      <c r="D1437" s="680">
        <f t="shared" si="175"/>
        <v>74400</v>
      </c>
    </row>
    <row r="1438" spans="1:4" hidden="1">
      <c r="A1438" s="840" t="s">
        <v>4955</v>
      </c>
      <c r="B1438" s="679" t="s">
        <v>4766</v>
      </c>
      <c r="C1438" s="684" t="s">
        <v>2929</v>
      </c>
      <c r="D1438" s="680">
        <f t="shared" si="175"/>
        <v>74400</v>
      </c>
    </row>
    <row r="1439" spans="1:4" hidden="1">
      <c r="A1439" s="840" t="s">
        <v>4955</v>
      </c>
      <c r="B1439" s="679" t="s">
        <v>4767</v>
      </c>
      <c r="C1439" s="684" t="s">
        <v>2688</v>
      </c>
      <c r="D1439" s="680">
        <f t="shared" si="175"/>
        <v>74400</v>
      </c>
    </row>
    <row r="1440" spans="1:4" hidden="1">
      <c r="A1440" s="840" t="s">
        <v>4955</v>
      </c>
      <c r="B1440" s="679" t="s">
        <v>4768</v>
      </c>
      <c r="C1440" s="684" t="s">
        <v>695</v>
      </c>
      <c r="D1440" s="680">
        <f t="shared" si="175"/>
        <v>74400</v>
      </c>
    </row>
    <row r="1441" spans="1:4" hidden="1">
      <c r="A1441" s="836" t="s">
        <v>4955</v>
      </c>
      <c r="B1441" s="681" t="s">
        <v>4769</v>
      </c>
      <c r="C1441" s="685" t="s">
        <v>1509</v>
      </c>
      <c r="D1441" s="682">
        <f>'C. OBJETO DEL GASTO'!AG35</f>
        <v>74400</v>
      </c>
    </row>
    <row r="1442" spans="1:4" hidden="1">
      <c r="A1442" s="840" t="s">
        <v>4956</v>
      </c>
      <c r="B1442" s="679" t="s">
        <v>2698</v>
      </c>
      <c r="C1442" s="684" t="s">
        <v>1510</v>
      </c>
      <c r="D1442" s="680">
        <f t="shared" ref="D1442:D1447" si="176">D1443</f>
        <v>223155.36</v>
      </c>
    </row>
    <row r="1443" spans="1:4" hidden="1">
      <c r="A1443" s="840" t="s">
        <v>4956</v>
      </c>
      <c r="B1443" s="679" t="s">
        <v>2699</v>
      </c>
      <c r="C1443" s="684" t="s">
        <v>2613</v>
      </c>
      <c r="D1443" s="680">
        <f t="shared" si="176"/>
        <v>223155.36</v>
      </c>
    </row>
    <row r="1444" spans="1:4" hidden="1">
      <c r="A1444" s="840" t="s">
        <v>4956</v>
      </c>
      <c r="B1444" s="679" t="s">
        <v>2700</v>
      </c>
      <c r="C1444" s="684" t="s">
        <v>1502</v>
      </c>
      <c r="D1444" s="680">
        <f t="shared" si="176"/>
        <v>223155.36</v>
      </c>
    </row>
    <row r="1445" spans="1:4" hidden="1">
      <c r="A1445" s="840" t="s">
        <v>4956</v>
      </c>
      <c r="B1445" s="679" t="s">
        <v>4770</v>
      </c>
      <c r="C1445" s="684" t="s">
        <v>2929</v>
      </c>
      <c r="D1445" s="680">
        <f t="shared" si="176"/>
        <v>223155.36</v>
      </c>
    </row>
    <row r="1446" spans="1:4" ht="27.6" hidden="1">
      <c r="A1446" s="840" t="s">
        <v>4956</v>
      </c>
      <c r="B1446" s="679" t="s">
        <v>4771</v>
      </c>
      <c r="C1446" s="684" t="s">
        <v>2703</v>
      </c>
      <c r="D1446" s="680">
        <f t="shared" si="176"/>
        <v>223155.36</v>
      </c>
    </row>
    <row r="1447" spans="1:4" hidden="1">
      <c r="A1447" s="840" t="s">
        <v>4956</v>
      </c>
      <c r="B1447" s="679" t="s">
        <v>4772</v>
      </c>
      <c r="C1447" s="684" t="s">
        <v>695</v>
      </c>
      <c r="D1447" s="680">
        <f t="shared" si="176"/>
        <v>223155.36</v>
      </c>
    </row>
    <row r="1448" spans="1:4" hidden="1">
      <c r="A1448" s="836" t="s">
        <v>4956</v>
      </c>
      <c r="B1448" s="681" t="s">
        <v>4773</v>
      </c>
      <c r="C1448" s="685" t="s">
        <v>1511</v>
      </c>
      <c r="D1448" s="682">
        <f>'C. OBJETO DEL GASTO'!AG41</f>
        <v>223155.36</v>
      </c>
    </row>
    <row r="1449" spans="1:4" ht="27.6" hidden="1">
      <c r="A1449" s="840" t="s">
        <v>4958</v>
      </c>
      <c r="B1449" s="679" t="s">
        <v>3943</v>
      </c>
      <c r="C1449" s="684" t="s">
        <v>3032</v>
      </c>
      <c r="D1449" s="680">
        <f t="shared" ref="D1449:D1454" si="177">D1450</f>
        <v>26249.505439999997</v>
      </c>
    </row>
    <row r="1450" spans="1:4" hidden="1">
      <c r="A1450" s="840" t="s">
        <v>4958</v>
      </c>
      <c r="B1450" s="679" t="s">
        <v>3944</v>
      </c>
      <c r="C1450" s="684" t="s">
        <v>2613</v>
      </c>
      <c r="D1450" s="680">
        <f t="shared" si="177"/>
        <v>26249.505439999997</v>
      </c>
    </row>
    <row r="1451" spans="1:4" hidden="1">
      <c r="A1451" s="840" t="s">
        <v>4958</v>
      </c>
      <c r="B1451" s="679" t="s">
        <v>3945</v>
      </c>
      <c r="C1451" s="684" t="s">
        <v>1502</v>
      </c>
      <c r="D1451" s="680">
        <f t="shared" si="177"/>
        <v>26249.505439999997</v>
      </c>
    </row>
    <row r="1452" spans="1:4" hidden="1">
      <c r="A1452" s="840" t="s">
        <v>4958</v>
      </c>
      <c r="B1452" s="679" t="s">
        <v>3946</v>
      </c>
      <c r="C1452" s="684" t="s">
        <v>2929</v>
      </c>
      <c r="D1452" s="680">
        <f t="shared" si="177"/>
        <v>26249.505439999997</v>
      </c>
    </row>
    <row r="1453" spans="1:4" ht="27.6" hidden="1">
      <c r="A1453" s="840" t="s">
        <v>4958</v>
      </c>
      <c r="B1453" s="689" t="s">
        <v>3947</v>
      </c>
      <c r="C1453" s="684" t="s">
        <v>2703</v>
      </c>
      <c r="D1453" s="680">
        <f t="shared" si="177"/>
        <v>26249.505439999997</v>
      </c>
    </row>
    <row r="1454" spans="1:4" hidden="1">
      <c r="A1454" s="840" t="s">
        <v>4958</v>
      </c>
      <c r="B1454" s="679" t="s">
        <v>3948</v>
      </c>
      <c r="C1454" s="684" t="s">
        <v>807</v>
      </c>
      <c r="D1454" s="680">
        <f t="shared" si="177"/>
        <v>26249.505439999997</v>
      </c>
    </row>
    <row r="1455" spans="1:4" hidden="1">
      <c r="A1455" s="836" t="s">
        <v>4958</v>
      </c>
      <c r="B1455" s="681" t="s">
        <v>3949</v>
      </c>
      <c r="C1455" s="685" t="s">
        <v>90</v>
      </c>
      <c r="D1455" s="682">
        <f>'C. OBJETO DEL GASTO'!AG100</f>
        <v>26249.505439999997</v>
      </c>
    </row>
    <row r="1456" spans="1:4" hidden="1">
      <c r="A1456" s="840" t="s">
        <v>3913</v>
      </c>
      <c r="B1456" s="679" t="s">
        <v>2706</v>
      </c>
      <c r="C1456" s="684" t="s">
        <v>1608</v>
      </c>
      <c r="D1456" s="680">
        <f t="shared" ref="D1456:D1461" si="178">D1457</f>
        <v>2000</v>
      </c>
    </row>
    <row r="1457" spans="1:4" hidden="1">
      <c r="A1457" s="840" t="s">
        <v>3913</v>
      </c>
      <c r="B1457" s="679" t="s">
        <v>2707</v>
      </c>
      <c r="C1457" s="684" t="s">
        <v>2613</v>
      </c>
      <c r="D1457" s="680">
        <f t="shared" si="178"/>
        <v>2000</v>
      </c>
    </row>
    <row r="1458" spans="1:4" hidden="1">
      <c r="A1458" s="840" t="s">
        <v>3913</v>
      </c>
      <c r="B1458" s="679" t="s">
        <v>2708</v>
      </c>
      <c r="C1458" s="684" t="s">
        <v>1513</v>
      </c>
      <c r="D1458" s="680">
        <f t="shared" si="178"/>
        <v>2000</v>
      </c>
    </row>
    <row r="1459" spans="1:4" hidden="1">
      <c r="A1459" s="840" t="s">
        <v>3913</v>
      </c>
      <c r="B1459" s="679" t="s">
        <v>4774</v>
      </c>
      <c r="C1459" s="684" t="s">
        <v>2929</v>
      </c>
      <c r="D1459" s="680">
        <f t="shared" si="178"/>
        <v>2000</v>
      </c>
    </row>
    <row r="1460" spans="1:4" ht="27.6" hidden="1">
      <c r="A1460" s="840" t="s">
        <v>3913</v>
      </c>
      <c r="B1460" s="679" t="s">
        <v>4775</v>
      </c>
      <c r="C1460" s="684" t="s">
        <v>2703</v>
      </c>
      <c r="D1460" s="680">
        <f t="shared" si="178"/>
        <v>2000</v>
      </c>
    </row>
    <row r="1461" spans="1:4" hidden="1">
      <c r="A1461" s="840" t="s">
        <v>3913</v>
      </c>
      <c r="B1461" s="679" t="s">
        <v>4776</v>
      </c>
      <c r="C1461" s="684" t="s">
        <v>695</v>
      </c>
      <c r="D1461" s="680">
        <f t="shared" si="178"/>
        <v>2000</v>
      </c>
    </row>
    <row r="1462" spans="1:4" hidden="1">
      <c r="A1462" s="836" t="s">
        <v>3913</v>
      </c>
      <c r="B1462" s="681" t="s">
        <v>4777</v>
      </c>
      <c r="C1462" s="685" t="s">
        <v>1608</v>
      </c>
      <c r="D1462" s="682">
        <f>'C. OBJETO DEL GASTO'!AG105</f>
        <v>2000</v>
      </c>
    </row>
    <row r="1463" spans="1:4" ht="27.6" hidden="1">
      <c r="A1463" s="840" t="s">
        <v>3914</v>
      </c>
      <c r="B1463" s="695" t="s">
        <v>3950</v>
      </c>
      <c r="C1463" s="695" t="s">
        <v>1560</v>
      </c>
      <c r="D1463" s="680">
        <f t="shared" ref="D1463:D1468" si="179">D1464</f>
        <v>1200</v>
      </c>
    </row>
    <row r="1464" spans="1:4" hidden="1">
      <c r="A1464" s="840" t="s">
        <v>3914</v>
      </c>
      <c r="B1464" s="695" t="s">
        <v>3951</v>
      </c>
      <c r="C1464" s="695" t="s">
        <v>2613</v>
      </c>
      <c r="D1464" s="680">
        <f t="shared" si="179"/>
        <v>1200</v>
      </c>
    </row>
    <row r="1465" spans="1:4" hidden="1">
      <c r="A1465" s="840" t="s">
        <v>3914</v>
      </c>
      <c r="B1465" s="695" t="s">
        <v>3952</v>
      </c>
      <c r="C1465" s="695" t="s">
        <v>1513</v>
      </c>
      <c r="D1465" s="680">
        <f t="shared" si="179"/>
        <v>1200</v>
      </c>
    </row>
    <row r="1466" spans="1:4" hidden="1">
      <c r="A1466" s="840" t="s">
        <v>3914</v>
      </c>
      <c r="B1466" s="695" t="s">
        <v>4778</v>
      </c>
      <c r="C1466" s="695" t="s">
        <v>2929</v>
      </c>
      <c r="D1466" s="680">
        <f t="shared" si="179"/>
        <v>1200</v>
      </c>
    </row>
    <row r="1467" spans="1:4" ht="27.6" hidden="1">
      <c r="A1467" s="840" t="s">
        <v>3914</v>
      </c>
      <c r="B1467" s="695" t="s">
        <v>4779</v>
      </c>
      <c r="C1467" s="684" t="s">
        <v>2703</v>
      </c>
      <c r="D1467" s="680">
        <f t="shared" si="179"/>
        <v>1200</v>
      </c>
    </row>
    <row r="1468" spans="1:4" hidden="1">
      <c r="A1468" s="840" t="s">
        <v>3914</v>
      </c>
      <c r="B1468" s="695" t="s">
        <v>4780</v>
      </c>
      <c r="C1468" s="695" t="s">
        <v>695</v>
      </c>
      <c r="D1468" s="680">
        <f t="shared" si="179"/>
        <v>1200</v>
      </c>
    </row>
    <row r="1469" spans="1:4" ht="27.6" hidden="1">
      <c r="A1469" s="836" t="s">
        <v>3914</v>
      </c>
      <c r="B1469" s="696" t="s">
        <v>4781</v>
      </c>
      <c r="C1469" s="696" t="s">
        <v>1560</v>
      </c>
      <c r="D1469" s="682">
        <f>'C. OBJETO DEL GASTO'!AG115</f>
        <v>1200</v>
      </c>
    </row>
    <row r="1470" spans="1:4" ht="41.4" hidden="1">
      <c r="A1470" s="840" t="s">
        <v>4964</v>
      </c>
      <c r="B1470" s="679" t="s">
        <v>2713</v>
      </c>
      <c r="C1470" s="684" t="s">
        <v>1512</v>
      </c>
      <c r="D1470" s="680">
        <f t="shared" ref="D1470:D1475" si="180">D1471</f>
        <v>500000</v>
      </c>
    </row>
    <row r="1471" spans="1:4" hidden="1">
      <c r="A1471" s="840" t="s">
        <v>4964</v>
      </c>
      <c r="B1471" s="679" t="s">
        <v>2714</v>
      </c>
      <c r="C1471" s="684" t="s">
        <v>2613</v>
      </c>
      <c r="D1471" s="680">
        <f t="shared" si="180"/>
        <v>500000</v>
      </c>
    </row>
    <row r="1472" spans="1:4" hidden="1">
      <c r="A1472" s="840" t="s">
        <v>4964</v>
      </c>
      <c r="B1472" s="679" t="s">
        <v>2715</v>
      </c>
      <c r="C1472" s="684" t="s">
        <v>1513</v>
      </c>
      <c r="D1472" s="680">
        <f t="shared" si="180"/>
        <v>500000</v>
      </c>
    </row>
    <row r="1473" spans="1:4" hidden="1">
      <c r="A1473" s="840" t="s">
        <v>4964</v>
      </c>
      <c r="B1473" s="679" t="s">
        <v>4782</v>
      </c>
      <c r="C1473" s="684" t="s">
        <v>2929</v>
      </c>
      <c r="D1473" s="680">
        <f t="shared" si="180"/>
        <v>500000</v>
      </c>
    </row>
    <row r="1474" spans="1:4" hidden="1">
      <c r="A1474" s="840" t="s">
        <v>4964</v>
      </c>
      <c r="B1474" s="679" t="s">
        <v>4783</v>
      </c>
      <c r="C1474" s="684" t="s">
        <v>2680</v>
      </c>
      <c r="D1474" s="680">
        <f t="shared" si="180"/>
        <v>500000</v>
      </c>
    </row>
    <row r="1475" spans="1:4" hidden="1">
      <c r="A1475" s="840" t="s">
        <v>4964</v>
      </c>
      <c r="B1475" s="679" t="s">
        <v>4784</v>
      </c>
      <c r="C1475" s="684" t="s">
        <v>695</v>
      </c>
      <c r="D1475" s="680">
        <f t="shared" si="180"/>
        <v>500000</v>
      </c>
    </row>
    <row r="1476" spans="1:4" ht="41.4" hidden="1">
      <c r="A1476" s="836" t="s">
        <v>4964</v>
      </c>
      <c r="B1476" s="681" t="s">
        <v>4785</v>
      </c>
      <c r="C1476" s="685" t="s">
        <v>1512</v>
      </c>
      <c r="D1476" s="682">
        <f>'C. OBJETO DEL GASTO'!AG201</f>
        <v>500000</v>
      </c>
    </row>
    <row r="1477" spans="1:4" hidden="1">
      <c r="A1477" s="840" t="s">
        <v>4986</v>
      </c>
      <c r="B1477" s="679" t="s">
        <v>3957</v>
      </c>
      <c r="C1477" s="684" t="s">
        <v>1705</v>
      </c>
      <c r="D1477" s="680">
        <f t="shared" ref="D1477:D1482" si="181">D1478</f>
        <v>154000</v>
      </c>
    </row>
    <row r="1478" spans="1:4" hidden="1">
      <c r="A1478" s="840" t="s">
        <v>4986</v>
      </c>
      <c r="B1478" s="679" t="s">
        <v>3958</v>
      </c>
      <c r="C1478" s="684" t="s">
        <v>2613</v>
      </c>
      <c r="D1478" s="680">
        <f t="shared" si="181"/>
        <v>154000</v>
      </c>
    </row>
    <row r="1479" spans="1:4" hidden="1">
      <c r="A1479" s="840" t="s">
        <v>4986</v>
      </c>
      <c r="B1479" s="679" t="s">
        <v>3959</v>
      </c>
      <c r="C1479" s="684" t="s">
        <v>1513</v>
      </c>
      <c r="D1479" s="680">
        <f t="shared" si="181"/>
        <v>154000</v>
      </c>
    </row>
    <row r="1480" spans="1:4" hidden="1">
      <c r="A1480" s="840" t="s">
        <v>4986</v>
      </c>
      <c r="B1480" s="679" t="s">
        <v>4786</v>
      </c>
      <c r="C1480" s="684" t="s">
        <v>2929</v>
      </c>
      <c r="D1480" s="680">
        <f t="shared" si="181"/>
        <v>154000</v>
      </c>
    </row>
    <row r="1481" spans="1:4" hidden="1">
      <c r="A1481" s="840" t="s">
        <v>4986</v>
      </c>
      <c r="B1481" s="679" t="s">
        <v>4787</v>
      </c>
      <c r="C1481" s="684" t="s">
        <v>2680</v>
      </c>
      <c r="D1481" s="680">
        <f t="shared" si="181"/>
        <v>154000</v>
      </c>
    </row>
    <row r="1482" spans="1:4" hidden="1">
      <c r="A1482" s="840" t="s">
        <v>4986</v>
      </c>
      <c r="B1482" s="679" t="s">
        <v>4788</v>
      </c>
      <c r="C1482" s="684" t="s">
        <v>807</v>
      </c>
      <c r="D1482" s="680">
        <f t="shared" si="181"/>
        <v>154000</v>
      </c>
    </row>
    <row r="1483" spans="1:4" hidden="1">
      <c r="A1483" s="836" t="s">
        <v>4986</v>
      </c>
      <c r="B1483" s="681" t="s">
        <v>4789</v>
      </c>
      <c r="C1483" s="685" t="s">
        <v>1705</v>
      </c>
      <c r="D1483" s="682">
        <f>'C. OBJETO DEL GASTO'!AG207</f>
        <v>154000</v>
      </c>
    </row>
    <row r="1484" spans="1:4" hidden="1">
      <c r="A1484" s="840" t="s">
        <v>4966</v>
      </c>
      <c r="B1484" s="679" t="s">
        <v>2720</v>
      </c>
      <c r="C1484" s="684" t="s">
        <v>2238</v>
      </c>
      <c r="D1484" s="680">
        <f>D1485</f>
        <v>16000</v>
      </c>
    </row>
    <row r="1485" spans="1:4" hidden="1">
      <c r="A1485" s="840" t="s">
        <v>4966</v>
      </c>
      <c r="B1485" s="679" t="s">
        <v>2721</v>
      </c>
      <c r="C1485" s="684" t="s">
        <v>2613</v>
      </c>
      <c r="D1485" s="680">
        <f>D1486</f>
        <v>16000</v>
      </c>
    </row>
    <row r="1486" spans="1:4" hidden="1">
      <c r="A1486" s="840" t="s">
        <v>4966</v>
      </c>
      <c r="B1486" s="679" t="s">
        <v>2722</v>
      </c>
      <c r="C1486" s="684" t="s">
        <v>1513</v>
      </c>
      <c r="D1486" s="680">
        <f>D1487</f>
        <v>16000</v>
      </c>
    </row>
    <row r="1487" spans="1:4" hidden="1">
      <c r="A1487" s="840" t="s">
        <v>4966</v>
      </c>
      <c r="B1487" s="679" t="s">
        <v>4790</v>
      </c>
      <c r="C1487" s="684" t="s">
        <v>2929</v>
      </c>
      <c r="D1487" s="680">
        <f>D1488</f>
        <v>16000</v>
      </c>
    </row>
    <row r="1488" spans="1:4" hidden="1">
      <c r="A1488" s="840" t="s">
        <v>4966</v>
      </c>
      <c r="B1488" s="679" t="s">
        <v>4791</v>
      </c>
      <c r="C1488" s="684" t="s">
        <v>2680</v>
      </c>
      <c r="D1488" s="680">
        <f>D1489</f>
        <v>16000</v>
      </c>
    </row>
    <row r="1489" spans="1:4" hidden="1">
      <c r="A1489" s="840" t="s">
        <v>4966</v>
      </c>
      <c r="B1489" s="679" t="s">
        <v>4792</v>
      </c>
      <c r="C1489" s="684" t="s">
        <v>695</v>
      </c>
      <c r="D1489" s="680">
        <f>D1490+D1491</f>
        <v>16000</v>
      </c>
    </row>
    <row r="1490" spans="1:4" hidden="1">
      <c r="A1490" s="836" t="s">
        <v>4966</v>
      </c>
      <c r="B1490" s="681" t="s">
        <v>4793</v>
      </c>
      <c r="C1490" s="685" t="s">
        <v>2238</v>
      </c>
      <c r="D1490" s="682">
        <f>'C. OBJETO DEL GASTO'!AG236</f>
        <v>4000</v>
      </c>
    </row>
    <row r="1491" spans="1:4" hidden="1">
      <c r="A1491" s="836" t="s">
        <v>4966</v>
      </c>
      <c r="B1491" s="681" t="s">
        <v>4794</v>
      </c>
      <c r="C1491" s="685" t="s">
        <v>2914</v>
      </c>
      <c r="D1491" s="682">
        <f>'C. OBJETO DEL GASTO'!AG237</f>
        <v>12000</v>
      </c>
    </row>
    <row r="1492" spans="1:4" hidden="1">
      <c r="A1492" s="840" t="s">
        <v>4965</v>
      </c>
      <c r="B1492" s="679" t="s">
        <v>3968</v>
      </c>
      <c r="C1492" s="684" t="s">
        <v>2680</v>
      </c>
      <c r="D1492" s="680">
        <f t="shared" ref="D1492:D1497" si="182">D1493</f>
        <v>50000</v>
      </c>
    </row>
    <row r="1493" spans="1:4" hidden="1">
      <c r="A1493" s="840" t="s">
        <v>4965</v>
      </c>
      <c r="B1493" s="679" t="s">
        <v>3969</v>
      </c>
      <c r="C1493" s="684" t="s">
        <v>2613</v>
      </c>
      <c r="D1493" s="680">
        <f t="shared" si="182"/>
        <v>50000</v>
      </c>
    </row>
    <row r="1494" spans="1:4" hidden="1">
      <c r="A1494" s="840" t="s">
        <v>4965</v>
      </c>
      <c r="B1494" s="679" t="s">
        <v>3970</v>
      </c>
      <c r="C1494" s="684" t="s">
        <v>1513</v>
      </c>
      <c r="D1494" s="680">
        <f t="shared" si="182"/>
        <v>50000</v>
      </c>
    </row>
    <row r="1495" spans="1:4" hidden="1">
      <c r="A1495" s="840" t="s">
        <v>4965</v>
      </c>
      <c r="B1495" s="679" t="s">
        <v>4795</v>
      </c>
      <c r="C1495" s="684" t="s">
        <v>2929</v>
      </c>
      <c r="D1495" s="680">
        <f t="shared" si="182"/>
        <v>50000</v>
      </c>
    </row>
    <row r="1496" spans="1:4" ht="27.6" hidden="1">
      <c r="A1496" s="840" t="s">
        <v>4965</v>
      </c>
      <c r="B1496" s="679" t="s">
        <v>4796</v>
      </c>
      <c r="C1496" s="684" t="s">
        <v>2742</v>
      </c>
      <c r="D1496" s="680">
        <f t="shared" si="182"/>
        <v>50000</v>
      </c>
    </row>
    <row r="1497" spans="1:4" hidden="1">
      <c r="A1497" s="840" t="s">
        <v>4965</v>
      </c>
      <c r="B1497" s="679" t="s">
        <v>4797</v>
      </c>
      <c r="C1497" s="684" t="s">
        <v>695</v>
      </c>
      <c r="D1497" s="680">
        <f t="shared" si="182"/>
        <v>50000</v>
      </c>
    </row>
    <row r="1498" spans="1:4" ht="27.6" hidden="1">
      <c r="A1498" s="836" t="s">
        <v>4965</v>
      </c>
      <c r="B1498" s="681" t="s">
        <v>4798</v>
      </c>
      <c r="C1498" s="685" t="s">
        <v>2255</v>
      </c>
      <c r="D1498" s="682">
        <f>'C. OBJETO DEL GASTO'!AG353</f>
        <v>50000</v>
      </c>
    </row>
    <row r="1499" spans="1:4" hidden="1">
      <c r="A1499" s="840" t="s">
        <v>4987</v>
      </c>
      <c r="B1499" s="679" t="s">
        <v>3972</v>
      </c>
      <c r="C1499" s="684" t="s">
        <v>3973</v>
      </c>
      <c r="D1499" s="680">
        <f t="shared" ref="D1499:D1504" si="183">D1500</f>
        <v>300000</v>
      </c>
    </row>
    <row r="1500" spans="1:4" hidden="1">
      <c r="A1500" s="840" t="s">
        <v>4987</v>
      </c>
      <c r="B1500" s="679" t="s">
        <v>3974</v>
      </c>
      <c r="C1500" s="684" t="s">
        <v>2613</v>
      </c>
      <c r="D1500" s="680">
        <f t="shared" si="183"/>
        <v>300000</v>
      </c>
    </row>
    <row r="1501" spans="1:4" hidden="1">
      <c r="A1501" s="840" t="s">
        <v>4987</v>
      </c>
      <c r="B1501" s="679" t="s">
        <v>3975</v>
      </c>
      <c r="C1501" s="684" t="s">
        <v>1513</v>
      </c>
      <c r="D1501" s="680">
        <f t="shared" si="183"/>
        <v>300000</v>
      </c>
    </row>
    <row r="1502" spans="1:4" hidden="1">
      <c r="A1502" s="840" t="s">
        <v>4987</v>
      </c>
      <c r="B1502" s="679" t="s">
        <v>4799</v>
      </c>
      <c r="C1502" s="684" t="s">
        <v>2929</v>
      </c>
      <c r="D1502" s="680">
        <f t="shared" si="183"/>
        <v>300000</v>
      </c>
    </row>
    <row r="1503" spans="1:4" hidden="1">
      <c r="A1503" s="840" t="s">
        <v>4987</v>
      </c>
      <c r="B1503" s="679" t="s">
        <v>4800</v>
      </c>
      <c r="C1503" s="684" t="s">
        <v>2680</v>
      </c>
      <c r="D1503" s="680">
        <f t="shared" si="183"/>
        <v>300000</v>
      </c>
    </row>
    <row r="1504" spans="1:4" hidden="1">
      <c r="A1504" s="840" t="s">
        <v>4987</v>
      </c>
      <c r="B1504" s="679" t="s">
        <v>4801</v>
      </c>
      <c r="C1504" s="684" t="s">
        <v>695</v>
      </c>
      <c r="D1504" s="680">
        <f t="shared" si="183"/>
        <v>300000</v>
      </c>
    </row>
    <row r="1505" spans="1:4" hidden="1">
      <c r="A1505" s="836" t="s">
        <v>4987</v>
      </c>
      <c r="B1505" s="681" t="s">
        <v>4802</v>
      </c>
      <c r="C1505" s="685" t="s">
        <v>3983</v>
      </c>
      <c r="D1505" s="682">
        <f>'C. OBJETO DEL GASTO'!AG369</f>
        <v>300000</v>
      </c>
    </row>
    <row r="1506" spans="1:4" ht="27.6" hidden="1">
      <c r="A1506" s="840" t="s">
        <v>4963</v>
      </c>
      <c r="B1506" s="679" t="s">
        <v>2724</v>
      </c>
      <c r="C1506" s="684" t="s">
        <v>1659</v>
      </c>
      <c r="D1506" s="680">
        <f t="shared" ref="D1506:D1511" si="184">D1507</f>
        <v>60000</v>
      </c>
    </row>
    <row r="1507" spans="1:4" hidden="1">
      <c r="A1507" s="840" t="s">
        <v>4963</v>
      </c>
      <c r="B1507" s="679" t="s">
        <v>2725</v>
      </c>
      <c r="C1507" s="684" t="s">
        <v>2613</v>
      </c>
      <c r="D1507" s="680">
        <f t="shared" si="184"/>
        <v>60000</v>
      </c>
    </row>
    <row r="1508" spans="1:4" hidden="1">
      <c r="A1508" s="840" t="s">
        <v>4963</v>
      </c>
      <c r="B1508" s="679" t="s">
        <v>2726</v>
      </c>
      <c r="C1508" s="684" t="s">
        <v>1513</v>
      </c>
      <c r="D1508" s="680">
        <f t="shared" si="184"/>
        <v>60000</v>
      </c>
    </row>
    <row r="1509" spans="1:4" hidden="1">
      <c r="A1509" s="840" t="s">
        <v>4963</v>
      </c>
      <c r="B1509" s="679" t="s">
        <v>4803</v>
      </c>
      <c r="C1509" s="684" t="s">
        <v>2929</v>
      </c>
      <c r="D1509" s="680">
        <f t="shared" si="184"/>
        <v>60000</v>
      </c>
    </row>
    <row r="1510" spans="1:4" ht="27.6" hidden="1">
      <c r="A1510" s="840" t="s">
        <v>4963</v>
      </c>
      <c r="B1510" s="679" t="s">
        <v>4804</v>
      </c>
      <c r="C1510" s="684" t="s">
        <v>2703</v>
      </c>
      <c r="D1510" s="680">
        <f t="shared" si="184"/>
        <v>60000</v>
      </c>
    </row>
    <row r="1511" spans="1:4" hidden="1">
      <c r="A1511" s="840" t="s">
        <v>4963</v>
      </c>
      <c r="B1511" s="679" t="s">
        <v>4805</v>
      </c>
      <c r="C1511" s="684" t="s">
        <v>695</v>
      </c>
      <c r="D1511" s="680">
        <f t="shared" si="184"/>
        <v>60000</v>
      </c>
    </row>
    <row r="1512" spans="1:4" ht="27.6" hidden="1">
      <c r="A1512" s="836" t="s">
        <v>4963</v>
      </c>
      <c r="B1512" s="681" t="s">
        <v>4806</v>
      </c>
      <c r="C1512" s="685" t="s">
        <v>1659</v>
      </c>
      <c r="D1512" s="682">
        <f>'C. OBJETO DEL GASTO'!AG406</f>
        <v>60000</v>
      </c>
    </row>
    <row r="1513" spans="1:4" hidden="1">
      <c r="A1513" s="841"/>
      <c r="B1513" s="704" t="s">
        <v>3991</v>
      </c>
      <c r="C1513" s="705" t="s">
        <v>1568</v>
      </c>
      <c r="D1513" s="691">
        <f t="shared" ref="D1513:D1519" si="185">D1514</f>
        <v>0</v>
      </c>
    </row>
    <row r="1514" spans="1:4" ht="27.6" hidden="1">
      <c r="A1514" s="840" t="s">
        <v>4988</v>
      </c>
      <c r="B1514" s="679" t="s">
        <v>3984</v>
      </c>
      <c r="C1514" s="684" t="s">
        <v>3918</v>
      </c>
      <c r="D1514" s="680">
        <f t="shared" si="185"/>
        <v>0</v>
      </c>
    </row>
    <row r="1515" spans="1:4" hidden="1">
      <c r="A1515" s="840" t="s">
        <v>4988</v>
      </c>
      <c r="B1515" s="679" t="s">
        <v>3985</v>
      </c>
      <c r="C1515" s="684" t="s">
        <v>2613</v>
      </c>
      <c r="D1515" s="680">
        <f t="shared" si="185"/>
        <v>0</v>
      </c>
    </row>
    <row r="1516" spans="1:4" hidden="1">
      <c r="A1516" s="840" t="s">
        <v>4988</v>
      </c>
      <c r="B1516" s="679" t="s">
        <v>3986</v>
      </c>
      <c r="C1516" s="684" t="s">
        <v>3922</v>
      </c>
      <c r="D1516" s="680">
        <f t="shared" si="185"/>
        <v>0</v>
      </c>
    </row>
    <row r="1517" spans="1:4" hidden="1">
      <c r="A1517" s="840" t="s">
        <v>4988</v>
      </c>
      <c r="B1517" s="679" t="s">
        <v>4807</v>
      </c>
      <c r="C1517" s="684" t="s">
        <v>2929</v>
      </c>
      <c r="D1517" s="680">
        <f t="shared" si="185"/>
        <v>0</v>
      </c>
    </row>
    <row r="1518" spans="1:4" hidden="1">
      <c r="A1518" s="840" t="s">
        <v>4988</v>
      </c>
      <c r="B1518" s="679" t="s">
        <v>4808</v>
      </c>
      <c r="C1518" s="684" t="s">
        <v>2680</v>
      </c>
      <c r="D1518" s="680">
        <f t="shared" si="185"/>
        <v>0</v>
      </c>
    </row>
    <row r="1519" spans="1:4" hidden="1">
      <c r="A1519" s="840" t="s">
        <v>4988</v>
      </c>
      <c r="B1519" s="679" t="s">
        <v>4809</v>
      </c>
      <c r="C1519" s="684" t="s">
        <v>695</v>
      </c>
      <c r="D1519" s="680">
        <f t="shared" si="185"/>
        <v>0</v>
      </c>
    </row>
    <row r="1520" spans="1:4" ht="27.6" hidden="1">
      <c r="A1520" s="836" t="s">
        <v>4988</v>
      </c>
      <c r="B1520" s="681" t="s">
        <v>4810</v>
      </c>
      <c r="C1520" s="685" t="s">
        <v>3918</v>
      </c>
      <c r="D1520" s="682">
        <f>'C. OBJETO DEL GASTO'!AG587</f>
        <v>0</v>
      </c>
    </row>
    <row r="1521" spans="1:4" hidden="1">
      <c r="A1521" s="838"/>
      <c r="B1521" s="700" t="s">
        <v>2285</v>
      </c>
      <c r="C1521" s="701" t="s">
        <v>1</v>
      </c>
      <c r="D1521" s="702">
        <f>D1522</f>
        <v>2347811.4852800001</v>
      </c>
    </row>
    <row r="1522" spans="1:4" hidden="1">
      <c r="B1522" s="843" t="s">
        <v>2286</v>
      </c>
      <c r="C1522" s="694" t="s">
        <v>2287</v>
      </c>
      <c r="D1522" s="842">
        <f>D1523</f>
        <v>2347811.4852800001</v>
      </c>
    </row>
    <row r="1523" spans="1:4" hidden="1">
      <c r="B1523" s="679" t="s">
        <v>2288</v>
      </c>
      <c r="C1523" s="684" t="s">
        <v>1499</v>
      </c>
      <c r="D1523" s="680">
        <f>D1524</f>
        <v>2347811.4852800001</v>
      </c>
    </row>
    <row r="1524" spans="1:4" hidden="1">
      <c r="A1524" s="839"/>
      <c r="B1524" s="703" t="s">
        <v>2289</v>
      </c>
      <c r="C1524" s="697" t="s">
        <v>807</v>
      </c>
      <c r="D1524" s="692">
        <f>D1525+D1532+D1539+D1546+D1553+D1560+D1567+D1574</f>
        <v>2347811.4852800001</v>
      </c>
    </row>
    <row r="1525" spans="1:4" hidden="1">
      <c r="A1525" s="840" t="s">
        <v>4954</v>
      </c>
      <c r="B1525" s="679" t="s">
        <v>2291</v>
      </c>
      <c r="C1525" s="684" t="s">
        <v>2133</v>
      </c>
      <c r="D1525" s="680">
        <f t="shared" ref="D1525:D1530" si="186">D1526</f>
        <v>1440000</v>
      </c>
    </row>
    <row r="1526" spans="1:4" hidden="1">
      <c r="A1526" s="840" t="s">
        <v>4954</v>
      </c>
      <c r="B1526" s="679" t="s">
        <v>2292</v>
      </c>
      <c r="C1526" s="684" t="s">
        <v>1501</v>
      </c>
      <c r="D1526" s="680">
        <f t="shared" si="186"/>
        <v>1440000</v>
      </c>
    </row>
    <row r="1527" spans="1:4" hidden="1">
      <c r="A1527" s="840" t="s">
        <v>4954</v>
      </c>
      <c r="B1527" s="679" t="s">
        <v>2293</v>
      </c>
      <c r="C1527" s="684" t="s">
        <v>1502</v>
      </c>
      <c r="D1527" s="680">
        <f t="shared" si="186"/>
        <v>1440000</v>
      </c>
    </row>
    <row r="1528" spans="1:4" hidden="1">
      <c r="A1528" s="840" t="s">
        <v>4954</v>
      </c>
      <c r="B1528" s="679" t="s">
        <v>3098</v>
      </c>
      <c r="C1528" s="684" t="s">
        <v>2929</v>
      </c>
      <c r="D1528" s="680">
        <f t="shared" si="186"/>
        <v>1440000</v>
      </c>
    </row>
    <row r="1529" spans="1:4" ht="27.6" hidden="1">
      <c r="A1529" s="840" t="s">
        <v>4954</v>
      </c>
      <c r="B1529" s="679" t="s">
        <v>3099</v>
      </c>
      <c r="C1529" s="684" t="s">
        <v>2290</v>
      </c>
      <c r="D1529" s="680">
        <f t="shared" si="186"/>
        <v>1440000</v>
      </c>
    </row>
    <row r="1530" spans="1:4" hidden="1">
      <c r="A1530" s="840" t="s">
        <v>4954</v>
      </c>
      <c r="B1530" s="679" t="s">
        <v>3100</v>
      </c>
      <c r="C1530" s="684" t="s">
        <v>807</v>
      </c>
      <c r="D1530" s="680">
        <f t="shared" si="186"/>
        <v>1440000</v>
      </c>
    </row>
    <row r="1531" spans="1:4" hidden="1">
      <c r="A1531" s="836" t="s">
        <v>4954</v>
      </c>
      <c r="B1531" s="681" t="s">
        <v>3101</v>
      </c>
      <c r="C1531" s="685" t="s">
        <v>2133</v>
      </c>
      <c r="D1531" s="682">
        <f>'C. OBJETO DEL GASTO'!J17</f>
        <v>1440000</v>
      </c>
    </row>
    <row r="1532" spans="1:4" hidden="1">
      <c r="A1532" s="840" t="s">
        <v>4955</v>
      </c>
      <c r="B1532" s="679" t="s">
        <v>2294</v>
      </c>
      <c r="C1532" s="684" t="s">
        <v>1506</v>
      </c>
      <c r="D1532" s="680">
        <f t="shared" ref="D1532:D1537" si="187">D1533</f>
        <v>30000</v>
      </c>
    </row>
    <row r="1533" spans="1:4" hidden="1">
      <c r="A1533" s="840" t="s">
        <v>4955</v>
      </c>
      <c r="B1533" s="679" t="s">
        <v>2295</v>
      </c>
      <c r="C1533" s="684" t="s">
        <v>1501</v>
      </c>
      <c r="D1533" s="680">
        <f t="shared" si="187"/>
        <v>30000</v>
      </c>
    </row>
    <row r="1534" spans="1:4" hidden="1">
      <c r="A1534" s="840" t="s">
        <v>4955</v>
      </c>
      <c r="B1534" s="679" t="s">
        <v>2296</v>
      </c>
      <c r="C1534" s="684" t="s">
        <v>1502</v>
      </c>
      <c r="D1534" s="680">
        <f t="shared" si="187"/>
        <v>30000</v>
      </c>
    </row>
    <row r="1535" spans="1:4" hidden="1">
      <c r="A1535" s="840" t="s">
        <v>4955</v>
      </c>
      <c r="B1535" s="679" t="s">
        <v>3102</v>
      </c>
      <c r="C1535" s="684" t="s">
        <v>2929</v>
      </c>
      <c r="D1535" s="680">
        <f t="shared" si="187"/>
        <v>30000</v>
      </c>
    </row>
    <row r="1536" spans="1:4" hidden="1">
      <c r="A1536" s="840" t="s">
        <v>4955</v>
      </c>
      <c r="B1536" s="679" t="s">
        <v>3103</v>
      </c>
      <c r="C1536" s="684" t="s">
        <v>2297</v>
      </c>
      <c r="D1536" s="680">
        <f t="shared" si="187"/>
        <v>30000</v>
      </c>
    </row>
    <row r="1537" spans="1:4" hidden="1">
      <c r="A1537" s="840" t="s">
        <v>4955</v>
      </c>
      <c r="B1537" s="679" t="s">
        <v>3104</v>
      </c>
      <c r="C1537" s="684" t="s">
        <v>807</v>
      </c>
      <c r="D1537" s="680">
        <f t="shared" si="187"/>
        <v>30000</v>
      </c>
    </row>
    <row r="1538" spans="1:4" hidden="1">
      <c r="A1538" s="836" t="s">
        <v>4955</v>
      </c>
      <c r="B1538" s="681" t="s">
        <v>3105</v>
      </c>
      <c r="C1538" s="685" t="s">
        <v>1507</v>
      </c>
      <c r="D1538" s="682">
        <f>'C. OBJETO DEL GASTO'!J34</f>
        <v>30000</v>
      </c>
    </row>
    <row r="1539" spans="1:4" hidden="1">
      <c r="A1539" s="840" t="s">
        <v>4955</v>
      </c>
      <c r="B1539" s="679" t="s">
        <v>2298</v>
      </c>
      <c r="C1539" s="684" t="s">
        <v>1508</v>
      </c>
      <c r="D1539" s="680">
        <f t="shared" ref="D1539:D1544" si="188">D1540</f>
        <v>120000</v>
      </c>
    </row>
    <row r="1540" spans="1:4" hidden="1">
      <c r="A1540" s="840" t="s">
        <v>4955</v>
      </c>
      <c r="B1540" s="679" t="s">
        <v>2299</v>
      </c>
      <c r="C1540" s="684" t="s">
        <v>1501</v>
      </c>
      <c r="D1540" s="680">
        <f t="shared" si="188"/>
        <v>120000</v>
      </c>
    </row>
    <row r="1541" spans="1:4" hidden="1">
      <c r="A1541" s="840" t="s">
        <v>4955</v>
      </c>
      <c r="B1541" s="679" t="s">
        <v>2300</v>
      </c>
      <c r="C1541" s="684" t="s">
        <v>1502</v>
      </c>
      <c r="D1541" s="680">
        <f t="shared" si="188"/>
        <v>120000</v>
      </c>
    </row>
    <row r="1542" spans="1:4" hidden="1">
      <c r="A1542" s="840" t="s">
        <v>4955</v>
      </c>
      <c r="B1542" s="679" t="s">
        <v>3106</v>
      </c>
      <c r="C1542" s="684" t="s">
        <v>2929</v>
      </c>
      <c r="D1542" s="680">
        <f t="shared" si="188"/>
        <v>120000</v>
      </c>
    </row>
    <row r="1543" spans="1:4" hidden="1">
      <c r="A1543" s="840" t="s">
        <v>4955</v>
      </c>
      <c r="B1543" s="679" t="s">
        <v>3107</v>
      </c>
      <c r="C1543" s="684" t="s">
        <v>2297</v>
      </c>
      <c r="D1543" s="680">
        <f t="shared" si="188"/>
        <v>120000</v>
      </c>
    </row>
    <row r="1544" spans="1:4" hidden="1">
      <c r="A1544" s="840" t="s">
        <v>4955</v>
      </c>
      <c r="B1544" s="679" t="s">
        <v>3108</v>
      </c>
      <c r="C1544" s="684" t="s">
        <v>807</v>
      </c>
      <c r="D1544" s="680">
        <f t="shared" si="188"/>
        <v>120000</v>
      </c>
    </row>
    <row r="1545" spans="1:4" hidden="1">
      <c r="A1545" s="836" t="s">
        <v>4955</v>
      </c>
      <c r="B1545" s="681" t="s">
        <v>3109</v>
      </c>
      <c r="C1545" s="685" t="s">
        <v>1509</v>
      </c>
      <c r="D1545" s="682">
        <f>'C. OBJETO DEL GASTO'!J35</f>
        <v>120000</v>
      </c>
    </row>
    <row r="1546" spans="1:4" hidden="1">
      <c r="A1546" s="840" t="s">
        <v>4956</v>
      </c>
      <c r="B1546" s="679" t="s">
        <v>2301</v>
      </c>
      <c r="C1546" s="684" t="s">
        <v>1510</v>
      </c>
      <c r="D1546" s="680">
        <f t="shared" ref="D1546:D1551" si="189">D1547</f>
        <v>635764.32000000007</v>
      </c>
    </row>
    <row r="1547" spans="1:4" hidden="1">
      <c r="A1547" s="840" t="s">
        <v>4956</v>
      </c>
      <c r="B1547" s="679" t="s">
        <v>2302</v>
      </c>
      <c r="C1547" s="684" t="s">
        <v>1501</v>
      </c>
      <c r="D1547" s="680">
        <f t="shared" si="189"/>
        <v>635764.32000000007</v>
      </c>
    </row>
    <row r="1548" spans="1:4" hidden="1">
      <c r="A1548" s="840" t="s">
        <v>4956</v>
      </c>
      <c r="B1548" s="679" t="s">
        <v>2303</v>
      </c>
      <c r="C1548" s="684" t="s">
        <v>1502</v>
      </c>
      <c r="D1548" s="680">
        <f t="shared" si="189"/>
        <v>635764.32000000007</v>
      </c>
    </row>
    <row r="1549" spans="1:4" hidden="1">
      <c r="A1549" s="840" t="s">
        <v>4956</v>
      </c>
      <c r="B1549" s="679" t="s">
        <v>3110</v>
      </c>
      <c r="C1549" s="684" t="s">
        <v>2929</v>
      </c>
      <c r="D1549" s="680">
        <f t="shared" si="189"/>
        <v>635764.32000000007</v>
      </c>
    </row>
    <row r="1550" spans="1:4" ht="27.6" hidden="1">
      <c r="A1550" s="840" t="s">
        <v>4956</v>
      </c>
      <c r="B1550" s="679" t="s">
        <v>3111</v>
      </c>
      <c r="C1550" s="684" t="s">
        <v>2304</v>
      </c>
      <c r="D1550" s="680">
        <f t="shared" si="189"/>
        <v>635764.32000000007</v>
      </c>
    </row>
    <row r="1551" spans="1:4" hidden="1">
      <c r="A1551" s="840" t="s">
        <v>4956</v>
      </c>
      <c r="B1551" s="679" t="s">
        <v>3112</v>
      </c>
      <c r="C1551" s="684" t="s">
        <v>807</v>
      </c>
      <c r="D1551" s="680">
        <f t="shared" si="189"/>
        <v>635764.32000000007</v>
      </c>
    </row>
    <row r="1552" spans="1:4" hidden="1">
      <c r="A1552" s="836" t="s">
        <v>4956</v>
      </c>
      <c r="B1552" s="681" t="s">
        <v>3113</v>
      </c>
      <c r="C1552" s="685" t="s">
        <v>1511</v>
      </c>
      <c r="D1552" s="682">
        <f>'C. OBJETO DEL GASTO'!J41</f>
        <v>635764.32000000007</v>
      </c>
    </row>
    <row r="1553" spans="1:4" ht="27.6" hidden="1">
      <c r="A1553" s="840" t="s">
        <v>4958</v>
      </c>
      <c r="B1553" s="679" t="s">
        <v>3085</v>
      </c>
      <c r="C1553" s="684" t="s">
        <v>3032</v>
      </c>
      <c r="D1553" s="680">
        <f t="shared" ref="D1553:D1558" si="190">D1554</f>
        <v>64547.165280000008</v>
      </c>
    </row>
    <row r="1554" spans="1:4" hidden="1">
      <c r="A1554" s="840" t="s">
        <v>4958</v>
      </c>
      <c r="B1554" s="679" t="s">
        <v>3086</v>
      </c>
      <c r="C1554" s="684" t="s">
        <v>1501</v>
      </c>
      <c r="D1554" s="680">
        <f t="shared" si="190"/>
        <v>64547.165280000008</v>
      </c>
    </row>
    <row r="1555" spans="1:4" hidden="1">
      <c r="A1555" s="840" t="s">
        <v>4958</v>
      </c>
      <c r="B1555" s="679" t="s">
        <v>3087</v>
      </c>
      <c r="C1555" s="684" t="s">
        <v>1502</v>
      </c>
      <c r="D1555" s="680">
        <f t="shared" si="190"/>
        <v>64547.165280000008</v>
      </c>
    </row>
    <row r="1556" spans="1:4" hidden="1">
      <c r="A1556" s="840" t="s">
        <v>4958</v>
      </c>
      <c r="B1556" s="679" t="s">
        <v>3088</v>
      </c>
      <c r="C1556" s="684" t="s">
        <v>2929</v>
      </c>
      <c r="D1556" s="680">
        <f t="shared" si="190"/>
        <v>64547.165280000008</v>
      </c>
    </row>
    <row r="1557" spans="1:4" ht="27.6" hidden="1">
      <c r="A1557" s="840" t="s">
        <v>4958</v>
      </c>
      <c r="B1557" s="689" t="s">
        <v>3089</v>
      </c>
      <c r="C1557" s="684" t="s">
        <v>2290</v>
      </c>
      <c r="D1557" s="680">
        <f t="shared" si="190"/>
        <v>64547.165280000008</v>
      </c>
    </row>
    <row r="1558" spans="1:4" hidden="1">
      <c r="A1558" s="840" t="s">
        <v>4958</v>
      </c>
      <c r="B1558" s="679" t="s">
        <v>3091</v>
      </c>
      <c r="C1558" s="684" t="s">
        <v>807</v>
      </c>
      <c r="D1558" s="680">
        <f t="shared" si="190"/>
        <v>64547.165280000008</v>
      </c>
    </row>
    <row r="1559" spans="1:4" hidden="1">
      <c r="A1559" s="836" t="s">
        <v>4958</v>
      </c>
      <c r="B1559" s="681" t="s">
        <v>3090</v>
      </c>
      <c r="C1559" s="685" t="s">
        <v>90</v>
      </c>
      <c r="D1559" s="682">
        <f>'C. OBJETO DEL GASTO'!J100</f>
        <v>64547.165280000008</v>
      </c>
    </row>
    <row r="1560" spans="1:4" hidden="1">
      <c r="A1560" s="840" t="s">
        <v>3913</v>
      </c>
      <c r="B1560" s="687" t="s">
        <v>3092</v>
      </c>
      <c r="C1560" s="687" t="s">
        <v>1608</v>
      </c>
      <c r="D1560" s="680">
        <f t="shared" ref="D1560:D1565" si="191">D1561</f>
        <v>5000</v>
      </c>
    </row>
    <row r="1561" spans="1:4" hidden="1">
      <c r="A1561" s="840" t="s">
        <v>3913</v>
      </c>
      <c r="B1561" s="687" t="s">
        <v>3093</v>
      </c>
      <c r="C1561" s="687" t="s">
        <v>1501</v>
      </c>
      <c r="D1561" s="680">
        <f t="shared" si="191"/>
        <v>5000</v>
      </c>
    </row>
    <row r="1562" spans="1:4" hidden="1">
      <c r="A1562" s="840" t="s">
        <v>3913</v>
      </c>
      <c r="B1562" s="687" t="s">
        <v>3094</v>
      </c>
      <c r="C1562" s="687" t="s">
        <v>1513</v>
      </c>
      <c r="D1562" s="680">
        <f t="shared" si="191"/>
        <v>5000</v>
      </c>
    </row>
    <row r="1563" spans="1:4" hidden="1">
      <c r="A1563" s="840" t="s">
        <v>3913</v>
      </c>
      <c r="B1563" s="687" t="s">
        <v>3114</v>
      </c>
      <c r="C1563" s="687" t="s">
        <v>2929</v>
      </c>
      <c r="D1563" s="680">
        <f t="shared" si="191"/>
        <v>5000</v>
      </c>
    </row>
    <row r="1564" spans="1:4" ht="27.6" hidden="1">
      <c r="A1564" s="840" t="s">
        <v>3913</v>
      </c>
      <c r="B1564" s="687" t="s">
        <v>3115</v>
      </c>
      <c r="C1564" s="684" t="s">
        <v>2290</v>
      </c>
      <c r="D1564" s="680">
        <f t="shared" si="191"/>
        <v>5000</v>
      </c>
    </row>
    <row r="1565" spans="1:4" hidden="1">
      <c r="A1565" s="840" t="s">
        <v>3913</v>
      </c>
      <c r="B1565" s="687" t="s">
        <v>3116</v>
      </c>
      <c r="C1565" s="687" t="s">
        <v>807</v>
      </c>
      <c r="D1565" s="680">
        <f t="shared" si="191"/>
        <v>5000</v>
      </c>
    </row>
    <row r="1566" spans="1:4" hidden="1">
      <c r="A1566" s="836" t="s">
        <v>3913</v>
      </c>
      <c r="B1566" s="688" t="s">
        <v>3117</v>
      </c>
      <c r="C1566" s="688" t="s">
        <v>1608</v>
      </c>
      <c r="D1566" s="682">
        <f>'C. OBJETO DEL GASTO'!J105</f>
        <v>5000</v>
      </c>
    </row>
    <row r="1567" spans="1:4" ht="27.6" hidden="1">
      <c r="A1567" s="840" t="s">
        <v>3914</v>
      </c>
      <c r="B1567" s="687" t="s">
        <v>3095</v>
      </c>
      <c r="C1567" s="687" t="s">
        <v>1560</v>
      </c>
      <c r="D1567" s="680">
        <f t="shared" ref="D1567:D1572" si="192">D1568</f>
        <v>2500</v>
      </c>
    </row>
    <row r="1568" spans="1:4" hidden="1">
      <c r="A1568" s="840" t="s">
        <v>3914</v>
      </c>
      <c r="B1568" s="687" t="s">
        <v>3096</v>
      </c>
      <c r="C1568" s="687" t="s">
        <v>1501</v>
      </c>
      <c r="D1568" s="680">
        <f t="shared" si="192"/>
        <v>2500</v>
      </c>
    </row>
    <row r="1569" spans="1:4" hidden="1">
      <c r="A1569" s="840" t="s">
        <v>3914</v>
      </c>
      <c r="B1569" s="687" t="s">
        <v>3097</v>
      </c>
      <c r="C1569" s="687" t="s">
        <v>1513</v>
      </c>
      <c r="D1569" s="680">
        <f t="shared" si="192"/>
        <v>2500</v>
      </c>
    </row>
    <row r="1570" spans="1:4" hidden="1">
      <c r="A1570" s="840" t="s">
        <v>3914</v>
      </c>
      <c r="B1570" s="687" t="s">
        <v>3118</v>
      </c>
      <c r="C1570" s="687" t="s">
        <v>2929</v>
      </c>
      <c r="D1570" s="680">
        <f t="shared" si="192"/>
        <v>2500</v>
      </c>
    </row>
    <row r="1571" spans="1:4" ht="27.6" hidden="1">
      <c r="A1571" s="840" t="s">
        <v>3914</v>
      </c>
      <c r="B1571" s="687" t="s">
        <v>3119</v>
      </c>
      <c r="C1571" s="684" t="s">
        <v>2290</v>
      </c>
      <c r="D1571" s="680">
        <f t="shared" si="192"/>
        <v>2500</v>
      </c>
    </row>
    <row r="1572" spans="1:4" hidden="1">
      <c r="A1572" s="840" t="s">
        <v>3914</v>
      </c>
      <c r="B1572" s="687" t="s">
        <v>3120</v>
      </c>
      <c r="C1572" s="687" t="s">
        <v>807</v>
      </c>
      <c r="D1572" s="680">
        <f t="shared" si="192"/>
        <v>2500</v>
      </c>
    </row>
    <row r="1573" spans="1:4" ht="27.6" hidden="1">
      <c r="A1573" s="836" t="s">
        <v>3914</v>
      </c>
      <c r="B1573" s="688" t="s">
        <v>3120</v>
      </c>
      <c r="C1573" s="688" t="s">
        <v>1560</v>
      </c>
      <c r="D1573" s="682">
        <f>'C. OBJETO DEL GASTO'!J115</f>
        <v>2500</v>
      </c>
    </row>
    <row r="1574" spans="1:4" hidden="1">
      <c r="A1574" s="840" t="s">
        <v>4982</v>
      </c>
      <c r="B1574" s="679" t="s">
        <v>2305</v>
      </c>
      <c r="C1574" s="684" t="s">
        <v>2274</v>
      </c>
      <c r="D1574" s="680">
        <f t="shared" ref="D1574:D1579" si="193">D1575</f>
        <v>50000</v>
      </c>
    </row>
    <row r="1575" spans="1:4" hidden="1">
      <c r="A1575" s="840" t="s">
        <v>4982</v>
      </c>
      <c r="B1575" s="679" t="s">
        <v>2306</v>
      </c>
      <c r="C1575" s="684" t="s">
        <v>1501</v>
      </c>
      <c r="D1575" s="680">
        <f t="shared" si="193"/>
        <v>50000</v>
      </c>
    </row>
    <row r="1576" spans="1:4" hidden="1">
      <c r="A1576" s="840" t="s">
        <v>4982</v>
      </c>
      <c r="B1576" s="679" t="s">
        <v>2307</v>
      </c>
      <c r="C1576" s="684" t="s">
        <v>1513</v>
      </c>
      <c r="D1576" s="680">
        <f t="shared" si="193"/>
        <v>50000</v>
      </c>
    </row>
    <row r="1577" spans="1:4" hidden="1">
      <c r="A1577" s="840" t="s">
        <v>4982</v>
      </c>
      <c r="B1577" s="679" t="s">
        <v>3121</v>
      </c>
      <c r="C1577" s="684" t="s">
        <v>2929</v>
      </c>
      <c r="D1577" s="680">
        <f t="shared" si="193"/>
        <v>50000</v>
      </c>
    </row>
    <row r="1578" spans="1:4" ht="27.6" hidden="1">
      <c r="A1578" s="840" t="s">
        <v>4982</v>
      </c>
      <c r="B1578" s="679" t="s">
        <v>3122</v>
      </c>
      <c r="C1578" s="684" t="s">
        <v>2290</v>
      </c>
      <c r="D1578" s="680">
        <f t="shared" si="193"/>
        <v>50000</v>
      </c>
    </row>
    <row r="1579" spans="1:4" hidden="1">
      <c r="A1579" s="840" t="s">
        <v>4982</v>
      </c>
      <c r="B1579" s="679" t="s">
        <v>3123</v>
      </c>
      <c r="C1579" s="684" t="s">
        <v>807</v>
      </c>
      <c r="D1579" s="680">
        <f t="shared" si="193"/>
        <v>50000</v>
      </c>
    </row>
    <row r="1580" spans="1:4" hidden="1">
      <c r="A1580" s="836" t="s">
        <v>4982</v>
      </c>
      <c r="B1580" s="681" t="s">
        <v>3124</v>
      </c>
      <c r="C1580" s="685" t="s">
        <v>2277</v>
      </c>
      <c r="D1580" s="682">
        <f>'C. OBJETO DEL GASTO'!J432</f>
        <v>50000</v>
      </c>
    </row>
    <row r="1581" spans="1:4" hidden="1">
      <c r="A1581" s="838"/>
      <c r="B1581" s="700" t="s">
        <v>2308</v>
      </c>
      <c r="C1581" s="701" t="s">
        <v>962</v>
      </c>
      <c r="D1581" s="702">
        <f>D1582</f>
        <v>648547.85024000006</v>
      </c>
    </row>
    <row r="1582" spans="1:4" hidden="1">
      <c r="B1582" s="843" t="s">
        <v>2309</v>
      </c>
      <c r="C1582" s="694" t="s">
        <v>1573</v>
      </c>
      <c r="D1582" s="842">
        <f>D1583</f>
        <v>648547.85024000006</v>
      </c>
    </row>
    <row r="1583" spans="1:4" hidden="1">
      <c r="B1583" s="679" t="s">
        <v>2310</v>
      </c>
      <c r="C1583" s="684" t="s">
        <v>1499</v>
      </c>
      <c r="D1583" s="680">
        <f>D1584</f>
        <v>648547.85024000006</v>
      </c>
    </row>
    <row r="1584" spans="1:4" hidden="1">
      <c r="A1584" s="839"/>
      <c r="B1584" s="703" t="s">
        <v>2311</v>
      </c>
      <c r="C1584" s="697" t="s">
        <v>807</v>
      </c>
      <c r="D1584" s="692">
        <f>D1585+D1592+D1599+D1606+D1613+D1620+D1627+D1635+D1642</f>
        <v>648547.85024000006</v>
      </c>
    </row>
    <row r="1585" spans="1:4" hidden="1">
      <c r="A1585" s="840" t="s">
        <v>4954</v>
      </c>
      <c r="B1585" s="679" t="s">
        <v>2313</v>
      </c>
      <c r="C1585" s="684" t="s">
        <v>1505</v>
      </c>
      <c r="D1585" s="680">
        <f t="shared" ref="D1585:D1590" si="194">D1586</f>
        <v>350400</v>
      </c>
    </row>
    <row r="1586" spans="1:4" hidden="1">
      <c r="A1586" s="840" t="s">
        <v>4954</v>
      </c>
      <c r="B1586" s="679" t="s">
        <v>2314</v>
      </c>
      <c r="C1586" s="684" t="s">
        <v>1501</v>
      </c>
      <c r="D1586" s="680">
        <f t="shared" si="194"/>
        <v>350400</v>
      </c>
    </row>
    <row r="1587" spans="1:4" hidden="1">
      <c r="A1587" s="840" t="s">
        <v>4954</v>
      </c>
      <c r="B1587" s="679" t="s">
        <v>2315</v>
      </c>
      <c r="C1587" s="684" t="s">
        <v>1502</v>
      </c>
      <c r="D1587" s="680">
        <f t="shared" si="194"/>
        <v>350400</v>
      </c>
    </row>
    <row r="1588" spans="1:4" hidden="1">
      <c r="A1588" s="840" t="s">
        <v>4954</v>
      </c>
      <c r="B1588" s="679" t="s">
        <v>4608</v>
      </c>
      <c r="C1588" s="684" t="s">
        <v>2929</v>
      </c>
      <c r="D1588" s="680">
        <f t="shared" si="194"/>
        <v>350400</v>
      </c>
    </row>
    <row r="1589" spans="1:4" hidden="1">
      <c r="A1589" s="840" t="s">
        <v>4954</v>
      </c>
      <c r="B1589" s="679" t="s">
        <v>4609</v>
      </c>
      <c r="C1589" s="684" t="s">
        <v>2318</v>
      </c>
      <c r="D1589" s="680">
        <f t="shared" si="194"/>
        <v>350400</v>
      </c>
    </row>
    <row r="1590" spans="1:4" hidden="1">
      <c r="A1590" s="840" t="s">
        <v>4954</v>
      </c>
      <c r="B1590" s="679" t="s">
        <v>4610</v>
      </c>
      <c r="C1590" s="684" t="s">
        <v>807</v>
      </c>
      <c r="D1590" s="680">
        <f t="shared" si="194"/>
        <v>350400</v>
      </c>
    </row>
    <row r="1591" spans="1:4" hidden="1">
      <c r="A1591" s="836" t="s">
        <v>4954</v>
      </c>
      <c r="B1591" s="681" t="s">
        <v>4611</v>
      </c>
      <c r="C1591" s="685" t="s">
        <v>1505</v>
      </c>
      <c r="D1591" s="682">
        <f>'C. OBJETO DEL GASTO'!Q17</f>
        <v>350400</v>
      </c>
    </row>
    <row r="1592" spans="1:4" hidden="1">
      <c r="A1592" s="840" t="s">
        <v>4955</v>
      </c>
      <c r="B1592" s="679" t="s">
        <v>2321</v>
      </c>
      <c r="C1592" s="684" t="s">
        <v>1506</v>
      </c>
      <c r="D1592" s="680">
        <f t="shared" ref="D1592:D1597" si="195">D1593</f>
        <v>7300</v>
      </c>
    </row>
    <row r="1593" spans="1:4" hidden="1">
      <c r="A1593" s="840" t="s">
        <v>4955</v>
      </c>
      <c r="B1593" s="679" t="s">
        <v>2322</v>
      </c>
      <c r="C1593" s="684" t="s">
        <v>1501</v>
      </c>
      <c r="D1593" s="680">
        <f t="shared" si="195"/>
        <v>7300</v>
      </c>
    </row>
    <row r="1594" spans="1:4" hidden="1">
      <c r="A1594" s="840" t="s">
        <v>4955</v>
      </c>
      <c r="B1594" s="679" t="s">
        <v>2323</v>
      </c>
      <c r="C1594" s="684" t="s">
        <v>1502</v>
      </c>
      <c r="D1594" s="680">
        <f t="shared" si="195"/>
        <v>7300</v>
      </c>
    </row>
    <row r="1595" spans="1:4" hidden="1">
      <c r="A1595" s="840" t="s">
        <v>4955</v>
      </c>
      <c r="B1595" s="679" t="s">
        <v>4612</v>
      </c>
      <c r="C1595" s="684" t="s">
        <v>2929</v>
      </c>
      <c r="D1595" s="680">
        <f t="shared" si="195"/>
        <v>7300</v>
      </c>
    </row>
    <row r="1596" spans="1:4" hidden="1">
      <c r="A1596" s="840" t="s">
        <v>4955</v>
      </c>
      <c r="B1596" s="679" t="s">
        <v>4613</v>
      </c>
      <c r="C1596" s="684" t="s">
        <v>2326</v>
      </c>
      <c r="D1596" s="680">
        <f t="shared" si="195"/>
        <v>7300</v>
      </c>
    </row>
    <row r="1597" spans="1:4" hidden="1">
      <c r="A1597" s="840" t="s">
        <v>4955</v>
      </c>
      <c r="B1597" s="679" t="s">
        <v>4614</v>
      </c>
      <c r="C1597" s="684" t="s">
        <v>807</v>
      </c>
      <c r="D1597" s="680">
        <f t="shared" si="195"/>
        <v>7300</v>
      </c>
    </row>
    <row r="1598" spans="1:4" hidden="1">
      <c r="A1598" s="836" t="s">
        <v>4955</v>
      </c>
      <c r="B1598" s="681" t="s">
        <v>4615</v>
      </c>
      <c r="C1598" s="685" t="s">
        <v>1507</v>
      </c>
      <c r="D1598" s="682">
        <f>'C. OBJETO DEL GASTO'!Q34</f>
        <v>7300</v>
      </c>
    </row>
    <row r="1599" spans="1:4" hidden="1">
      <c r="A1599" s="840" t="s">
        <v>4955</v>
      </c>
      <c r="B1599" s="679" t="s">
        <v>2329</v>
      </c>
      <c r="C1599" s="684" t="s">
        <v>1508</v>
      </c>
      <c r="D1599" s="680">
        <f t="shared" ref="D1599:D1604" si="196">D1600</f>
        <v>29200</v>
      </c>
    </row>
    <row r="1600" spans="1:4" hidden="1">
      <c r="A1600" s="840" t="s">
        <v>4955</v>
      </c>
      <c r="B1600" s="679" t="s">
        <v>2330</v>
      </c>
      <c r="C1600" s="684" t="s">
        <v>1501</v>
      </c>
      <c r="D1600" s="680">
        <f t="shared" si="196"/>
        <v>29200</v>
      </c>
    </row>
    <row r="1601" spans="1:4" hidden="1">
      <c r="A1601" s="840" t="s">
        <v>4955</v>
      </c>
      <c r="B1601" s="679" t="s">
        <v>2331</v>
      </c>
      <c r="C1601" s="684" t="s">
        <v>1502</v>
      </c>
      <c r="D1601" s="680">
        <f t="shared" si="196"/>
        <v>29200</v>
      </c>
    </row>
    <row r="1602" spans="1:4" hidden="1">
      <c r="A1602" s="840" t="s">
        <v>4955</v>
      </c>
      <c r="B1602" s="679" t="s">
        <v>4616</v>
      </c>
      <c r="C1602" s="684" t="s">
        <v>2929</v>
      </c>
      <c r="D1602" s="680">
        <f t="shared" si="196"/>
        <v>29200</v>
      </c>
    </row>
    <row r="1603" spans="1:4" hidden="1">
      <c r="A1603" s="840" t="s">
        <v>4955</v>
      </c>
      <c r="B1603" s="679" t="s">
        <v>4617</v>
      </c>
      <c r="C1603" s="684" t="s">
        <v>2312</v>
      </c>
      <c r="D1603" s="680">
        <f t="shared" si="196"/>
        <v>29200</v>
      </c>
    </row>
    <row r="1604" spans="1:4" hidden="1">
      <c r="A1604" s="840" t="s">
        <v>4955</v>
      </c>
      <c r="B1604" s="679" t="s">
        <v>4618</v>
      </c>
      <c r="C1604" s="684" t="s">
        <v>807</v>
      </c>
      <c r="D1604" s="680">
        <f t="shared" si="196"/>
        <v>29200</v>
      </c>
    </row>
    <row r="1605" spans="1:4" hidden="1">
      <c r="A1605" s="836" t="s">
        <v>4955</v>
      </c>
      <c r="B1605" s="681" t="s">
        <v>4619</v>
      </c>
      <c r="C1605" s="685" t="s">
        <v>1509</v>
      </c>
      <c r="D1605" s="682">
        <f>'C. OBJETO DEL GASTO'!Q35</f>
        <v>29200</v>
      </c>
    </row>
    <row r="1606" spans="1:4" hidden="1">
      <c r="A1606" s="840" t="s">
        <v>4956</v>
      </c>
      <c r="B1606" s="679" t="s">
        <v>2336</v>
      </c>
      <c r="C1606" s="684" t="s">
        <v>1510</v>
      </c>
      <c r="D1606" s="680">
        <f t="shared" ref="D1606:D1611" si="197">D1607</f>
        <v>49006.559999999998</v>
      </c>
    </row>
    <row r="1607" spans="1:4" hidden="1">
      <c r="A1607" s="840" t="s">
        <v>4956</v>
      </c>
      <c r="B1607" s="679" t="s">
        <v>2337</v>
      </c>
      <c r="C1607" s="684" t="s">
        <v>1501</v>
      </c>
      <c r="D1607" s="680">
        <f t="shared" si="197"/>
        <v>49006.559999999998</v>
      </c>
    </row>
    <row r="1608" spans="1:4" hidden="1">
      <c r="A1608" s="840" t="s">
        <v>4956</v>
      </c>
      <c r="B1608" s="679" t="s">
        <v>2338</v>
      </c>
      <c r="C1608" s="684" t="s">
        <v>1502</v>
      </c>
      <c r="D1608" s="680">
        <f t="shared" si="197"/>
        <v>49006.559999999998</v>
      </c>
    </row>
    <row r="1609" spans="1:4" hidden="1">
      <c r="A1609" s="840" t="s">
        <v>4956</v>
      </c>
      <c r="B1609" s="679" t="s">
        <v>4620</v>
      </c>
      <c r="C1609" s="684" t="s">
        <v>2929</v>
      </c>
      <c r="D1609" s="680">
        <f t="shared" si="197"/>
        <v>49006.559999999998</v>
      </c>
    </row>
    <row r="1610" spans="1:4" hidden="1">
      <c r="A1610" s="840" t="s">
        <v>4956</v>
      </c>
      <c r="B1610" s="679" t="s">
        <v>4621</v>
      </c>
      <c r="C1610" s="684" t="s">
        <v>2326</v>
      </c>
      <c r="D1610" s="680">
        <f t="shared" si="197"/>
        <v>49006.559999999998</v>
      </c>
    </row>
    <row r="1611" spans="1:4" hidden="1">
      <c r="A1611" s="840" t="s">
        <v>4956</v>
      </c>
      <c r="B1611" s="679" t="s">
        <v>4622</v>
      </c>
      <c r="C1611" s="684" t="s">
        <v>807</v>
      </c>
      <c r="D1611" s="680">
        <f t="shared" si="197"/>
        <v>49006.559999999998</v>
      </c>
    </row>
    <row r="1612" spans="1:4" hidden="1">
      <c r="A1612" s="836" t="s">
        <v>4956</v>
      </c>
      <c r="B1612" s="681" t="s">
        <v>4623</v>
      </c>
      <c r="C1612" s="685" t="s">
        <v>1511</v>
      </c>
      <c r="D1612" s="682">
        <f>'C. OBJETO DEL GASTO'!Q41</f>
        <v>49006.559999999998</v>
      </c>
    </row>
    <row r="1613" spans="1:4" ht="27.6" hidden="1">
      <c r="A1613" s="840" t="s">
        <v>4958</v>
      </c>
      <c r="B1613" s="679" t="s">
        <v>3493</v>
      </c>
      <c r="C1613" s="684" t="s">
        <v>3032</v>
      </c>
      <c r="D1613" s="680">
        <f t="shared" ref="D1613:D1618" si="198">D1614</f>
        <v>12641.29024</v>
      </c>
    </row>
    <row r="1614" spans="1:4" hidden="1">
      <c r="A1614" s="840" t="s">
        <v>4958</v>
      </c>
      <c r="B1614" s="679" t="s">
        <v>3494</v>
      </c>
      <c r="C1614" s="684" t="s">
        <v>1501</v>
      </c>
      <c r="D1614" s="680">
        <f t="shared" si="198"/>
        <v>12641.29024</v>
      </c>
    </row>
    <row r="1615" spans="1:4" hidden="1">
      <c r="A1615" s="840" t="s">
        <v>4958</v>
      </c>
      <c r="B1615" s="679" t="s">
        <v>3495</v>
      </c>
      <c r="C1615" s="684" t="s">
        <v>1502</v>
      </c>
      <c r="D1615" s="680">
        <f t="shared" si="198"/>
        <v>12641.29024</v>
      </c>
    </row>
    <row r="1616" spans="1:4" hidden="1">
      <c r="A1616" s="840" t="s">
        <v>4958</v>
      </c>
      <c r="B1616" s="679" t="s">
        <v>3496</v>
      </c>
      <c r="C1616" s="684" t="s">
        <v>2929</v>
      </c>
      <c r="D1616" s="680">
        <f t="shared" si="198"/>
        <v>12641.29024</v>
      </c>
    </row>
    <row r="1617" spans="1:4" hidden="1">
      <c r="A1617" s="840" t="s">
        <v>4958</v>
      </c>
      <c r="B1617" s="689" t="s">
        <v>3497</v>
      </c>
      <c r="C1617" s="684" t="s">
        <v>2326</v>
      </c>
      <c r="D1617" s="680">
        <f t="shared" si="198"/>
        <v>12641.29024</v>
      </c>
    </row>
    <row r="1618" spans="1:4" hidden="1">
      <c r="A1618" s="840" t="s">
        <v>4958</v>
      </c>
      <c r="B1618" s="679" t="s">
        <v>3498</v>
      </c>
      <c r="C1618" s="684" t="s">
        <v>807</v>
      </c>
      <c r="D1618" s="680">
        <f t="shared" si="198"/>
        <v>12641.29024</v>
      </c>
    </row>
    <row r="1619" spans="1:4" hidden="1">
      <c r="A1619" s="836" t="s">
        <v>4958</v>
      </c>
      <c r="B1619" s="681" t="s">
        <v>3499</v>
      </c>
      <c r="C1619" s="685" t="s">
        <v>90</v>
      </c>
      <c r="D1619" s="682">
        <f>'C. OBJETO DEL GASTO'!Q100</f>
        <v>12641.29024</v>
      </c>
    </row>
    <row r="1620" spans="1:4" hidden="1">
      <c r="A1620" s="840" t="s">
        <v>3913</v>
      </c>
      <c r="B1620" s="679" t="s">
        <v>2342</v>
      </c>
      <c r="C1620" s="684" t="s">
        <v>1608</v>
      </c>
      <c r="D1620" s="680">
        <f t="shared" ref="D1620:D1625" si="199">D1621</f>
        <v>15000</v>
      </c>
    </row>
    <row r="1621" spans="1:4" hidden="1">
      <c r="A1621" s="840" t="s">
        <v>3913</v>
      </c>
      <c r="B1621" s="679" t="s">
        <v>2343</v>
      </c>
      <c r="C1621" s="684" t="s">
        <v>1501</v>
      </c>
      <c r="D1621" s="680">
        <f t="shared" si="199"/>
        <v>15000</v>
      </c>
    </row>
    <row r="1622" spans="1:4" hidden="1">
      <c r="A1622" s="840" t="s">
        <v>3913</v>
      </c>
      <c r="B1622" s="679" t="s">
        <v>2344</v>
      </c>
      <c r="C1622" s="684" t="s">
        <v>1513</v>
      </c>
      <c r="D1622" s="680">
        <f t="shared" si="199"/>
        <v>15000</v>
      </c>
    </row>
    <row r="1623" spans="1:4" hidden="1">
      <c r="A1623" s="840" t="s">
        <v>3913</v>
      </c>
      <c r="B1623" s="679" t="s">
        <v>4624</v>
      </c>
      <c r="C1623" s="684" t="s">
        <v>2929</v>
      </c>
      <c r="D1623" s="680">
        <f t="shared" si="199"/>
        <v>15000</v>
      </c>
    </row>
    <row r="1624" spans="1:4" hidden="1">
      <c r="A1624" s="840" t="s">
        <v>3913</v>
      </c>
      <c r="B1624" s="679" t="s">
        <v>4625</v>
      </c>
      <c r="C1624" s="684" t="s">
        <v>2318</v>
      </c>
      <c r="D1624" s="680">
        <f t="shared" si="199"/>
        <v>15000</v>
      </c>
    </row>
    <row r="1625" spans="1:4" hidden="1">
      <c r="A1625" s="840" t="s">
        <v>3913</v>
      </c>
      <c r="B1625" s="679" t="s">
        <v>4626</v>
      </c>
      <c r="C1625" s="684" t="s">
        <v>807</v>
      </c>
      <c r="D1625" s="680">
        <f t="shared" si="199"/>
        <v>15000</v>
      </c>
    </row>
    <row r="1626" spans="1:4" hidden="1">
      <c r="A1626" s="836" t="s">
        <v>3913</v>
      </c>
      <c r="B1626" s="681" t="s">
        <v>4627</v>
      </c>
      <c r="C1626" s="685" t="s">
        <v>1608</v>
      </c>
      <c r="D1626" s="682">
        <f>'C. OBJETO DEL GASTO'!Q105</f>
        <v>15000</v>
      </c>
    </row>
    <row r="1627" spans="1:4" hidden="1">
      <c r="A1627" s="840" t="s">
        <v>4962</v>
      </c>
      <c r="B1627" s="679" t="s">
        <v>2349</v>
      </c>
      <c r="C1627" s="684" t="s">
        <v>2218</v>
      </c>
      <c r="D1627" s="680">
        <f t="shared" ref="D1627:D1633" si="200">D1628</f>
        <v>150000</v>
      </c>
    </row>
    <row r="1628" spans="1:4" hidden="1">
      <c r="A1628" s="840" t="s">
        <v>4962</v>
      </c>
      <c r="B1628" s="679" t="s">
        <v>2350</v>
      </c>
      <c r="C1628" s="684" t="s">
        <v>1501</v>
      </c>
      <c r="D1628" s="680">
        <f t="shared" si="200"/>
        <v>150000</v>
      </c>
    </row>
    <row r="1629" spans="1:4" hidden="1">
      <c r="A1629" s="840" t="s">
        <v>4962</v>
      </c>
      <c r="B1629" s="679" t="s">
        <v>2351</v>
      </c>
      <c r="C1629" s="684" t="s">
        <v>1513</v>
      </c>
      <c r="D1629" s="680">
        <f t="shared" si="200"/>
        <v>150000</v>
      </c>
    </row>
    <row r="1630" spans="1:4" hidden="1">
      <c r="A1630" s="840" t="s">
        <v>4962</v>
      </c>
      <c r="B1630" s="679" t="s">
        <v>4628</v>
      </c>
      <c r="C1630" s="684" t="s">
        <v>2929</v>
      </c>
      <c r="D1630" s="680">
        <f t="shared" si="200"/>
        <v>150000</v>
      </c>
    </row>
    <row r="1631" spans="1:4" hidden="1">
      <c r="A1631" s="840" t="s">
        <v>4962</v>
      </c>
      <c r="B1631" s="679" t="s">
        <v>4629</v>
      </c>
      <c r="C1631" s="684" t="s">
        <v>2326</v>
      </c>
      <c r="D1631" s="680">
        <f t="shared" si="200"/>
        <v>150000</v>
      </c>
    </row>
    <row r="1632" spans="1:4" hidden="1">
      <c r="A1632" s="840" t="s">
        <v>4962</v>
      </c>
      <c r="B1632" s="679" t="s">
        <v>4630</v>
      </c>
      <c r="C1632" s="684" t="s">
        <v>807</v>
      </c>
      <c r="D1632" s="680">
        <f t="shared" si="200"/>
        <v>150000</v>
      </c>
    </row>
    <row r="1633" spans="1:4" hidden="1">
      <c r="A1633" s="840" t="s">
        <v>4962</v>
      </c>
      <c r="B1633" s="679" t="s">
        <v>4631</v>
      </c>
      <c r="C1633" s="684" t="s">
        <v>2218</v>
      </c>
      <c r="D1633" s="680">
        <f t="shared" si="200"/>
        <v>150000</v>
      </c>
    </row>
    <row r="1634" spans="1:4" hidden="1">
      <c r="A1634" s="836" t="s">
        <v>4962</v>
      </c>
      <c r="B1634" s="681" t="s">
        <v>4632</v>
      </c>
      <c r="C1634" s="685" t="s">
        <v>2357</v>
      </c>
      <c r="D1634" s="682">
        <f>'C. OBJETO DEL GASTO'!Q107</f>
        <v>150000</v>
      </c>
    </row>
    <row r="1635" spans="1:4" ht="27.6" hidden="1">
      <c r="A1635" s="840" t="s">
        <v>3914</v>
      </c>
      <c r="B1635" s="687" t="s">
        <v>3500</v>
      </c>
      <c r="C1635" s="687" t="s">
        <v>1560</v>
      </c>
      <c r="D1635" s="680">
        <f t="shared" ref="D1635:D1640" si="201">D1636</f>
        <v>15000</v>
      </c>
    </row>
    <row r="1636" spans="1:4" hidden="1">
      <c r="A1636" s="840" t="s">
        <v>3914</v>
      </c>
      <c r="B1636" s="687" t="s">
        <v>3501</v>
      </c>
      <c r="C1636" s="687" t="s">
        <v>1501</v>
      </c>
      <c r="D1636" s="680">
        <f t="shared" si="201"/>
        <v>15000</v>
      </c>
    </row>
    <row r="1637" spans="1:4" hidden="1">
      <c r="A1637" s="840" t="s">
        <v>3914</v>
      </c>
      <c r="B1637" s="687" t="s">
        <v>3502</v>
      </c>
      <c r="C1637" s="687" t="s">
        <v>1513</v>
      </c>
      <c r="D1637" s="680">
        <f t="shared" si="201"/>
        <v>15000</v>
      </c>
    </row>
    <row r="1638" spans="1:4" hidden="1">
      <c r="A1638" s="840" t="s">
        <v>3914</v>
      </c>
      <c r="B1638" s="687" t="s">
        <v>4633</v>
      </c>
      <c r="C1638" s="687" t="s">
        <v>2929</v>
      </c>
      <c r="D1638" s="680">
        <f t="shared" si="201"/>
        <v>15000</v>
      </c>
    </row>
    <row r="1639" spans="1:4" hidden="1">
      <c r="A1639" s="840" t="s">
        <v>3914</v>
      </c>
      <c r="B1639" s="687" t="s">
        <v>4634</v>
      </c>
      <c r="C1639" s="684" t="s">
        <v>2326</v>
      </c>
      <c r="D1639" s="680">
        <f t="shared" si="201"/>
        <v>15000</v>
      </c>
    </row>
    <row r="1640" spans="1:4" hidden="1">
      <c r="A1640" s="840" t="s">
        <v>3914</v>
      </c>
      <c r="B1640" s="687" t="s">
        <v>4635</v>
      </c>
      <c r="C1640" s="687" t="s">
        <v>807</v>
      </c>
      <c r="D1640" s="680">
        <f t="shared" si="201"/>
        <v>15000</v>
      </c>
    </row>
    <row r="1641" spans="1:4" hidden="1">
      <c r="A1641" s="836" t="s">
        <v>3914</v>
      </c>
      <c r="B1641" s="688" t="s">
        <v>4636</v>
      </c>
      <c r="C1641" s="688" t="s">
        <v>1564</v>
      </c>
      <c r="D1641" s="682">
        <f>'C. OBJETO DEL GASTO'!Q115</f>
        <v>15000</v>
      </c>
    </row>
    <row r="1642" spans="1:4" ht="27.6" hidden="1">
      <c r="A1642" s="840" t="s">
        <v>4963</v>
      </c>
      <c r="B1642" s="687" t="s">
        <v>3504</v>
      </c>
      <c r="C1642" s="687" t="s">
        <v>1659</v>
      </c>
      <c r="D1642" s="680">
        <f t="shared" ref="D1642:D1647" si="202">D1643</f>
        <v>20000</v>
      </c>
    </row>
    <row r="1643" spans="1:4" hidden="1">
      <c r="A1643" s="840" t="s">
        <v>4963</v>
      </c>
      <c r="B1643" s="687" t="s">
        <v>3505</v>
      </c>
      <c r="C1643" s="687" t="s">
        <v>1501</v>
      </c>
      <c r="D1643" s="680">
        <f t="shared" si="202"/>
        <v>20000</v>
      </c>
    </row>
    <row r="1644" spans="1:4" hidden="1">
      <c r="A1644" s="840" t="s">
        <v>4963</v>
      </c>
      <c r="B1644" s="687" t="s">
        <v>3506</v>
      </c>
      <c r="C1644" s="687" t="s">
        <v>1513</v>
      </c>
      <c r="D1644" s="680">
        <f t="shared" si="202"/>
        <v>20000</v>
      </c>
    </row>
    <row r="1645" spans="1:4" hidden="1">
      <c r="A1645" s="840" t="s">
        <v>4963</v>
      </c>
      <c r="B1645" s="687" t="s">
        <v>4637</v>
      </c>
      <c r="C1645" s="687" t="s">
        <v>2929</v>
      </c>
      <c r="D1645" s="680">
        <f t="shared" si="202"/>
        <v>20000</v>
      </c>
    </row>
    <row r="1646" spans="1:4" hidden="1">
      <c r="A1646" s="840" t="s">
        <v>4963</v>
      </c>
      <c r="B1646" s="687" t="s">
        <v>4638</v>
      </c>
      <c r="C1646" s="684" t="s">
        <v>2326</v>
      </c>
      <c r="D1646" s="680">
        <f t="shared" si="202"/>
        <v>20000</v>
      </c>
    </row>
    <row r="1647" spans="1:4" hidden="1">
      <c r="A1647" s="840" t="s">
        <v>4963</v>
      </c>
      <c r="B1647" s="687" t="s">
        <v>4639</v>
      </c>
      <c r="C1647" s="687" t="s">
        <v>807</v>
      </c>
      <c r="D1647" s="680">
        <f t="shared" si="202"/>
        <v>20000</v>
      </c>
    </row>
    <row r="1648" spans="1:4" ht="27.6" hidden="1">
      <c r="A1648" s="836" t="s">
        <v>4963</v>
      </c>
      <c r="B1648" s="688" t="s">
        <v>4640</v>
      </c>
      <c r="C1648" s="688" t="s">
        <v>1659</v>
      </c>
      <c r="D1648" s="682">
        <f>'C. OBJETO DEL GASTO'!Q406</f>
        <v>20000</v>
      </c>
    </row>
    <row r="1649" spans="1:4" hidden="1">
      <c r="A1649" s="838"/>
      <c r="B1649" s="700" t="s">
        <v>2358</v>
      </c>
      <c r="C1649" s="701" t="s">
        <v>2359</v>
      </c>
      <c r="D1649" s="702">
        <f>D1650</f>
        <v>301616.75024000002</v>
      </c>
    </row>
    <row r="1650" spans="1:4" hidden="1">
      <c r="B1650" s="843" t="s">
        <v>2360</v>
      </c>
      <c r="C1650" s="694" t="s">
        <v>2361</v>
      </c>
      <c r="D1650" s="842">
        <f>D1651</f>
        <v>301616.75024000002</v>
      </c>
    </row>
    <row r="1651" spans="1:4" hidden="1">
      <c r="B1651" s="679" t="s">
        <v>2362</v>
      </c>
      <c r="C1651" s="684" t="s">
        <v>1499</v>
      </c>
      <c r="D1651" s="680">
        <f>D1652</f>
        <v>301616.75024000002</v>
      </c>
    </row>
    <row r="1652" spans="1:4" hidden="1">
      <c r="A1652" s="839"/>
      <c r="B1652" s="703" t="s">
        <v>2363</v>
      </c>
      <c r="C1652" s="697" t="s">
        <v>807</v>
      </c>
      <c r="D1652" s="692">
        <f>D1653+D1660+D1667+D1674+D1681+D1688+D1695</f>
        <v>301616.75024000002</v>
      </c>
    </row>
    <row r="1653" spans="1:4" hidden="1">
      <c r="A1653" s="840" t="s">
        <v>4954</v>
      </c>
      <c r="B1653" s="679" t="s">
        <v>2365</v>
      </c>
      <c r="C1653" s="684" t="s">
        <v>1505</v>
      </c>
      <c r="D1653" s="680">
        <f t="shared" ref="D1653:D1658" si="203">D1654</f>
        <v>240000</v>
      </c>
    </row>
    <row r="1654" spans="1:4" hidden="1">
      <c r="A1654" s="840" t="s">
        <v>4954</v>
      </c>
      <c r="B1654" s="679" t="s">
        <v>2366</v>
      </c>
      <c r="C1654" s="684" t="s">
        <v>1501</v>
      </c>
      <c r="D1654" s="680">
        <f t="shared" si="203"/>
        <v>240000</v>
      </c>
    </row>
    <row r="1655" spans="1:4" hidden="1">
      <c r="A1655" s="840" t="s">
        <v>4954</v>
      </c>
      <c r="B1655" s="679" t="s">
        <v>2367</v>
      </c>
      <c r="C1655" s="684" t="s">
        <v>1502</v>
      </c>
      <c r="D1655" s="680">
        <f t="shared" si="203"/>
        <v>240000</v>
      </c>
    </row>
    <row r="1656" spans="1:4" hidden="1">
      <c r="A1656" s="840" t="s">
        <v>4954</v>
      </c>
      <c r="B1656" s="679" t="s">
        <v>4641</v>
      </c>
      <c r="C1656" s="684" t="s">
        <v>2929</v>
      </c>
      <c r="D1656" s="680">
        <f t="shared" si="203"/>
        <v>240000</v>
      </c>
    </row>
    <row r="1657" spans="1:4" hidden="1">
      <c r="A1657" s="840" t="s">
        <v>4954</v>
      </c>
      <c r="B1657" s="679" t="s">
        <v>4642</v>
      </c>
      <c r="C1657" s="684" t="s">
        <v>2370</v>
      </c>
      <c r="D1657" s="680">
        <f t="shared" si="203"/>
        <v>240000</v>
      </c>
    </row>
    <row r="1658" spans="1:4" hidden="1">
      <c r="A1658" s="840" t="s">
        <v>4954</v>
      </c>
      <c r="B1658" s="679" t="s">
        <v>4643</v>
      </c>
      <c r="C1658" s="684" t="s">
        <v>807</v>
      </c>
      <c r="D1658" s="680">
        <f t="shared" si="203"/>
        <v>240000</v>
      </c>
    </row>
    <row r="1659" spans="1:4" hidden="1">
      <c r="A1659" s="836" t="s">
        <v>4954</v>
      </c>
      <c r="B1659" s="681" t="s">
        <v>4644</v>
      </c>
      <c r="C1659" s="685" t="s">
        <v>1505</v>
      </c>
      <c r="D1659" s="682">
        <f>'C. OBJETO DEL GASTO'!U17</f>
        <v>240000</v>
      </c>
    </row>
    <row r="1660" spans="1:4" hidden="1">
      <c r="A1660" s="840" t="s">
        <v>4955</v>
      </c>
      <c r="B1660" s="679" t="s">
        <v>2373</v>
      </c>
      <c r="C1660" s="684" t="s">
        <v>1506</v>
      </c>
      <c r="D1660" s="680">
        <f t="shared" ref="D1660:D1665" si="204">D1661</f>
        <v>5000</v>
      </c>
    </row>
    <row r="1661" spans="1:4" hidden="1">
      <c r="A1661" s="840" t="s">
        <v>4955</v>
      </c>
      <c r="B1661" s="679" t="s">
        <v>2374</v>
      </c>
      <c r="C1661" s="684" t="s">
        <v>1501</v>
      </c>
      <c r="D1661" s="680">
        <f t="shared" si="204"/>
        <v>5000</v>
      </c>
    </row>
    <row r="1662" spans="1:4" hidden="1">
      <c r="A1662" s="840" t="s">
        <v>4955</v>
      </c>
      <c r="B1662" s="679" t="s">
        <v>2375</v>
      </c>
      <c r="C1662" s="684" t="s">
        <v>1502</v>
      </c>
      <c r="D1662" s="680">
        <f t="shared" si="204"/>
        <v>5000</v>
      </c>
    </row>
    <row r="1663" spans="1:4" hidden="1">
      <c r="A1663" s="840" t="s">
        <v>4955</v>
      </c>
      <c r="B1663" s="679" t="s">
        <v>4645</v>
      </c>
      <c r="C1663" s="684" t="s">
        <v>2929</v>
      </c>
      <c r="D1663" s="680">
        <f t="shared" si="204"/>
        <v>5000</v>
      </c>
    </row>
    <row r="1664" spans="1:4" hidden="1">
      <c r="A1664" s="840" t="s">
        <v>4955</v>
      </c>
      <c r="B1664" s="679" t="s">
        <v>4646</v>
      </c>
      <c r="C1664" s="684" t="s">
        <v>2378</v>
      </c>
      <c r="D1664" s="680">
        <f t="shared" si="204"/>
        <v>5000</v>
      </c>
    </row>
    <row r="1665" spans="1:4" hidden="1">
      <c r="A1665" s="840" t="s">
        <v>4955</v>
      </c>
      <c r="B1665" s="679" t="s">
        <v>4647</v>
      </c>
      <c r="C1665" s="684" t="s">
        <v>807</v>
      </c>
      <c r="D1665" s="680">
        <f t="shared" si="204"/>
        <v>5000</v>
      </c>
    </row>
    <row r="1666" spans="1:4" hidden="1">
      <c r="A1666" s="836" t="s">
        <v>4955</v>
      </c>
      <c r="B1666" s="681" t="s">
        <v>4648</v>
      </c>
      <c r="C1666" s="685" t="s">
        <v>1507</v>
      </c>
      <c r="D1666" s="682">
        <f>'C. OBJETO DEL GASTO'!U34</f>
        <v>5000</v>
      </c>
    </row>
    <row r="1667" spans="1:4" hidden="1">
      <c r="A1667" s="840" t="s">
        <v>4955</v>
      </c>
      <c r="B1667" s="679" t="s">
        <v>2381</v>
      </c>
      <c r="C1667" s="684" t="s">
        <v>1508</v>
      </c>
      <c r="D1667" s="680">
        <f t="shared" ref="D1667:D1672" si="205">D1668</f>
        <v>20000</v>
      </c>
    </row>
    <row r="1668" spans="1:4" hidden="1">
      <c r="A1668" s="840" t="s">
        <v>4955</v>
      </c>
      <c r="B1668" s="679" t="s">
        <v>2382</v>
      </c>
      <c r="C1668" s="684" t="s">
        <v>1501</v>
      </c>
      <c r="D1668" s="680">
        <f t="shared" si="205"/>
        <v>20000</v>
      </c>
    </row>
    <row r="1669" spans="1:4" hidden="1">
      <c r="A1669" s="840" t="s">
        <v>4955</v>
      </c>
      <c r="B1669" s="679" t="s">
        <v>2383</v>
      </c>
      <c r="C1669" s="684" t="s">
        <v>1502</v>
      </c>
      <c r="D1669" s="680">
        <f t="shared" si="205"/>
        <v>20000</v>
      </c>
    </row>
    <row r="1670" spans="1:4" hidden="1">
      <c r="A1670" s="840" t="s">
        <v>4955</v>
      </c>
      <c r="B1670" s="679" t="s">
        <v>4649</v>
      </c>
      <c r="C1670" s="684" t="s">
        <v>2929</v>
      </c>
      <c r="D1670" s="680">
        <f t="shared" si="205"/>
        <v>20000</v>
      </c>
    </row>
    <row r="1671" spans="1:4" ht="27.6" hidden="1">
      <c r="A1671" s="840" t="s">
        <v>4955</v>
      </c>
      <c r="B1671" s="679" t="s">
        <v>4650</v>
      </c>
      <c r="C1671" s="684" t="s">
        <v>2386</v>
      </c>
      <c r="D1671" s="680">
        <f t="shared" si="205"/>
        <v>20000</v>
      </c>
    </row>
    <row r="1672" spans="1:4" hidden="1">
      <c r="A1672" s="840" t="s">
        <v>4955</v>
      </c>
      <c r="B1672" s="679" t="s">
        <v>4651</v>
      </c>
      <c r="C1672" s="684" t="s">
        <v>807</v>
      </c>
      <c r="D1672" s="680">
        <f t="shared" si="205"/>
        <v>20000</v>
      </c>
    </row>
    <row r="1673" spans="1:4" hidden="1">
      <c r="A1673" s="836" t="s">
        <v>4955</v>
      </c>
      <c r="B1673" s="681" t="s">
        <v>4652</v>
      </c>
      <c r="C1673" s="685" t="s">
        <v>1509</v>
      </c>
      <c r="D1673" s="682">
        <f>'C. OBJETO DEL GASTO'!U35</f>
        <v>20000</v>
      </c>
    </row>
    <row r="1674" spans="1:4" hidden="1">
      <c r="A1674" s="840" t="s">
        <v>4956</v>
      </c>
      <c r="B1674" s="679" t="s">
        <v>2389</v>
      </c>
      <c r="C1674" s="684" t="s">
        <v>1510</v>
      </c>
      <c r="D1674" s="680">
        <f t="shared" ref="D1674:D1679" si="206">D1675</f>
        <v>25006.560000000001</v>
      </c>
    </row>
    <row r="1675" spans="1:4" hidden="1">
      <c r="A1675" s="840" t="s">
        <v>4956</v>
      </c>
      <c r="B1675" s="679" t="s">
        <v>2390</v>
      </c>
      <c r="C1675" s="684" t="s">
        <v>1501</v>
      </c>
      <c r="D1675" s="680">
        <f t="shared" si="206"/>
        <v>25006.560000000001</v>
      </c>
    </row>
    <row r="1676" spans="1:4" hidden="1">
      <c r="A1676" s="840" t="s">
        <v>4956</v>
      </c>
      <c r="B1676" s="679" t="s">
        <v>2391</v>
      </c>
      <c r="C1676" s="684" t="s">
        <v>1502</v>
      </c>
      <c r="D1676" s="680">
        <f t="shared" si="206"/>
        <v>25006.560000000001</v>
      </c>
    </row>
    <row r="1677" spans="1:4" hidden="1">
      <c r="A1677" s="840" t="s">
        <v>4956</v>
      </c>
      <c r="B1677" s="679" t="s">
        <v>4653</v>
      </c>
      <c r="C1677" s="684" t="s">
        <v>2929</v>
      </c>
      <c r="D1677" s="680">
        <f t="shared" si="206"/>
        <v>25006.560000000001</v>
      </c>
    </row>
    <row r="1678" spans="1:4" ht="27.6" hidden="1">
      <c r="A1678" s="840" t="s">
        <v>4956</v>
      </c>
      <c r="B1678" s="679" t="s">
        <v>4654</v>
      </c>
      <c r="C1678" s="684" t="s">
        <v>2364</v>
      </c>
      <c r="D1678" s="680">
        <f t="shared" si="206"/>
        <v>25006.560000000001</v>
      </c>
    </row>
    <row r="1679" spans="1:4" hidden="1">
      <c r="A1679" s="840" t="s">
        <v>4956</v>
      </c>
      <c r="B1679" s="679" t="s">
        <v>4655</v>
      </c>
      <c r="C1679" s="684" t="s">
        <v>807</v>
      </c>
      <c r="D1679" s="680">
        <f t="shared" si="206"/>
        <v>25006.560000000001</v>
      </c>
    </row>
    <row r="1680" spans="1:4" hidden="1">
      <c r="A1680" s="836" t="s">
        <v>4956</v>
      </c>
      <c r="B1680" s="681" t="s">
        <v>4656</v>
      </c>
      <c r="C1680" s="685" t="s">
        <v>1511</v>
      </c>
      <c r="D1680" s="682">
        <f>'C. OBJETO DEL GASTO'!U41</f>
        <v>25006.560000000001</v>
      </c>
    </row>
    <row r="1681" spans="1:4" ht="27.6" hidden="1">
      <c r="A1681" s="840" t="s">
        <v>4958</v>
      </c>
      <c r="B1681" s="679" t="s">
        <v>3679</v>
      </c>
      <c r="C1681" s="684" t="s">
        <v>3032</v>
      </c>
      <c r="D1681" s="680">
        <f t="shared" ref="D1681:D1686" si="207">D1682</f>
        <v>8410.1902399999999</v>
      </c>
    </row>
    <row r="1682" spans="1:4" hidden="1">
      <c r="A1682" s="840" t="s">
        <v>4958</v>
      </c>
      <c r="B1682" s="679" t="s">
        <v>3680</v>
      </c>
      <c r="C1682" s="684" t="s">
        <v>1501</v>
      </c>
      <c r="D1682" s="680">
        <f t="shared" si="207"/>
        <v>8410.1902399999999</v>
      </c>
    </row>
    <row r="1683" spans="1:4" hidden="1">
      <c r="A1683" s="840" t="s">
        <v>4958</v>
      </c>
      <c r="B1683" s="679" t="s">
        <v>3681</v>
      </c>
      <c r="C1683" s="684" t="s">
        <v>1502</v>
      </c>
      <c r="D1683" s="680">
        <f t="shared" si="207"/>
        <v>8410.1902399999999</v>
      </c>
    </row>
    <row r="1684" spans="1:4" hidden="1">
      <c r="A1684" s="840" t="s">
        <v>4958</v>
      </c>
      <c r="B1684" s="679" t="s">
        <v>3682</v>
      </c>
      <c r="C1684" s="684" t="s">
        <v>2929</v>
      </c>
      <c r="D1684" s="680">
        <f t="shared" si="207"/>
        <v>8410.1902399999999</v>
      </c>
    </row>
    <row r="1685" spans="1:4" ht="27.6" hidden="1">
      <c r="A1685" s="840" t="s">
        <v>4958</v>
      </c>
      <c r="B1685" s="689" t="s">
        <v>3683</v>
      </c>
      <c r="C1685" s="684" t="s">
        <v>2364</v>
      </c>
      <c r="D1685" s="680">
        <f t="shared" si="207"/>
        <v>8410.1902399999999</v>
      </c>
    </row>
    <row r="1686" spans="1:4" hidden="1">
      <c r="A1686" s="840" t="s">
        <v>4958</v>
      </c>
      <c r="B1686" s="679" t="s">
        <v>3684</v>
      </c>
      <c r="C1686" s="684" t="s">
        <v>807</v>
      </c>
      <c r="D1686" s="680">
        <f t="shared" si="207"/>
        <v>8410.1902399999999</v>
      </c>
    </row>
    <row r="1687" spans="1:4" hidden="1">
      <c r="A1687" s="836" t="s">
        <v>4958</v>
      </c>
      <c r="B1687" s="681" t="s">
        <v>3685</v>
      </c>
      <c r="C1687" s="685" t="s">
        <v>90</v>
      </c>
      <c r="D1687" s="682">
        <f>'C. OBJETO DEL GASTO'!U100</f>
        <v>8410.1902399999999</v>
      </c>
    </row>
    <row r="1688" spans="1:4" hidden="1">
      <c r="A1688" s="840" t="s">
        <v>3913</v>
      </c>
      <c r="B1688" s="679" t="s">
        <v>2396</v>
      </c>
      <c r="C1688" s="684" t="s">
        <v>1608</v>
      </c>
      <c r="D1688" s="680">
        <f t="shared" ref="D1688:D1693" si="208">D1689</f>
        <v>2000</v>
      </c>
    </row>
    <row r="1689" spans="1:4" hidden="1">
      <c r="A1689" s="840" t="s">
        <v>3913</v>
      </c>
      <c r="B1689" s="679" t="s">
        <v>2397</v>
      </c>
      <c r="C1689" s="684" t="s">
        <v>1501</v>
      </c>
      <c r="D1689" s="680">
        <f t="shared" si="208"/>
        <v>2000</v>
      </c>
    </row>
    <row r="1690" spans="1:4" hidden="1">
      <c r="A1690" s="840" t="s">
        <v>3913</v>
      </c>
      <c r="B1690" s="679" t="s">
        <v>2398</v>
      </c>
      <c r="C1690" s="684" t="s">
        <v>1513</v>
      </c>
      <c r="D1690" s="680">
        <f t="shared" si="208"/>
        <v>2000</v>
      </c>
    </row>
    <row r="1691" spans="1:4" hidden="1">
      <c r="A1691" s="840" t="s">
        <v>3913</v>
      </c>
      <c r="B1691" s="679" t="s">
        <v>4657</v>
      </c>
      <c r="C1691" s="684" t="s">
        <v>2929</v>
      </c>
      <c r="D1691" s="680">
        <f t="shared" si="208"/>
        <v>2000</v>
      </c>
    </row>
    <row r="1692" spans="1:4" hidden="1">
      <c r="A1692" s="840" t="s">
        <v>3913</v>
      </c>
      <c r="B1692" s="679" t="s">
        <v>4658</v>
      </c>
      <c r="C1692" s="684" t="s">
        <v>2370</v>
      </c>
      <c r="D1692" s="680">
        <f t="shared" si="208"/>
        <v>2000</v>
      </c>
    </row>
    <row r="1693" spans="1:4" hidden="1">
      <c r="A1693" s="840" t="s">
        <v>3913</v>
      </c>
      <c r="B1693" s="679" t="s">
        <v>4659</v>
      </c>
      <c r="C1693" s="684" t="s">
        <v>807</v>
      </c>
      <c r="D1693" s="680">
        <f t="shared" si="208"/>
        <v>2000</v>
      </c>
    </row>
    <row r="1694" spans="1:4" hidden="1">
      <c r="A1694" s="836" t="s">
        <v>3913</v>
      </c>
      <c r="B1694" s="681" t="s">
        <v>4660</v>
      </c>
      <c r="C1694" s="685" t="s">
        <v>1608</v>
      </c>
      <c r="D1694" s="682">
        <f>'C. OBJETO DEL GASTO'!U105</f>
        <v>2000</v>
      </c>
    </row>
    <row r="1695" spans="1:4" ht="27.6" hidden="1">
      <c r="A1695" s="840" t="s">
        <v>3914</v>
      </c>
      <c r="B1695" s="687" t="s">
        <v>3686</v>
      </c>
      <c r="C1695" s="687" t="s">
        <v>1560</v>
      </c>
      <c r="D1695" s="680">
        <f t="shared" ref="D1695:D1700" si="209">D1696</f>
        <v>1200</v>
      </c>
    </row>
    <row r="1696" spans="1:4" hidden="1">
      <c r="A1696" s="840" t="s">
        <v>3914</v>
      </c>
      <c r="B1696" s="687" t="s">
        <v>3687</v>
      </c>
      <c r="C1696" s="687" t="s">
        <v>1501</v>
      </c>
      <c r="D1696" s="680">
        <f t="shared" si="209"/>
        <v>1200</v>
      </c>
    </row>
    <row r="1697" spans="1:4" hidden="1">
      <c r="A1697" s="840" t="s">
        <v>3914</v>
      </c>
      <c r="B1697" s="687" t="s">
        <v>3688</v>
      </c>
      <c r="C1697" s="687" t="s">
        <v>1513</v>
      </c>
      <c r="D1697" s="680">
        <f t="shared" si="209"/>
        <v>1200</v>
      </c>
    </row>
    <row r="1698" spans="1:4" hidden="1">
      <c r="A1698" s="840" t="s">
        <v>3914</v>
      </c>
      <c r="B1698" s="687" t="s">
        <v>4661</v>
      </c>
      <c r="C1698" s="687" t="s">
        <v>2929</v>
      </c>
      <c r="D1698" s="680">
        <f t="shared" si="209"/>
        <v>1200</v>
      </c>
    </row>
    <row r="1699" spans="1:4" hidden="1">
      <c r="A1699" s="840" t="s">
        <v>3914</v>
      </c>
      <c r="B1699" s="687" t="s">
        <v>4662</v>
      </c>
      <c r="C1699" s="684" t="s">
        <v>2370</v>
      </c>
      <c r="D1699" s="680">
        <f t="shared" si="209"/>
        <v>1200</v>
      </c>
    </row>
    <row r="1700" spans="1:4" hidden="1">
      <c r="A1700" s="840" t="s">
        <v>3914</v>
      </c>
      <c r="B1700" s="687" t="s">
        <v>4663</v>
      </c>
      <c r="C1700" s="687" t="s">
        <v>807</v>
      </c>
      <c r="D1700" s="680">
        <f t="shared" si="209"/>
        <v>1200</v>
      </c>
    </row>
    <row r="1701" spans="1:4" ht="27.6" hidden="1">
      <c r="A1701" s="836" t="s">
        <v>3914</v>
      </c>
      <c r="B1701" s="688" t="s">
        <v>4664</v>
      </c>
      <c r="C1701" s="688" t="s">
        <v>1560</v>
      </c>
      <c r="D1701" s="682">
        <f>'C. OBJETO DEL GASTO'!U115</f>
        <v>1200</v>
      </c>
    </row>
    <row r="1702" spans="1:4" hidden="1">
      <c r="A1702" s="838"/>
      <c r="B1702" s="700" t="s">
        <v>2403</v>
      </c>
      <c r="C1702" s="701" t="s">
        <v>723</v>
      </c>
      <c r="D1702" s="702">
        <f>D1703</f>
        <v>1001951.27516</v>
      </c>
    </row>
    <row r="1703" spans="1:4" hidden="1">
      <c r="B1703" s="843" t="s">
        <v>2404</v>
      </c>
      <c r="C1703" s="694" t="s">
        <v>1573</v>
      </c>
      <c r="D1703" s="842">
        <f>D1704</f>
        <v>1001951.27516</v>
      </c>
    </row>
    <row r="1704" spans="1:4" hidden="1">
      <c r="B1704" s="679" t="s">
        <v>2405</v>
      </c>
      <c r="C1704" s="684" t="s">
        <v>1499</v>
      </c>
      <c r="D1704" s="680">
        <f>D1705</f>
        <v>1001951.27516</v>
      </c>
    </row>
    <row r="1705" spans="1:4" hidden="1">
      <c r="A1705" s="839"/>
      <c r="B1705" s="703" t="s">
        <v>2406</v>
      </c>
      <c r="C1705" s="697" t="s">
        <v>807</v>
      </c>
      <c r="D1705" s="692">
        <f>D1706+D1713+D1720+D1727+D1734+D1741+D1748+D1756+D1763+D1770+D1777+D1784</f>
        <v>1001951.27516</v>
      </c>
    </row>
    <row r="1706" spans="1:4" hidden="1">
      <c r="A1706" s="840" t="s">
        <v>4954</v>
      </c>
      <c r="B1706" s="679" t="s">
        <v>2407</v>
      </c>
      <c r="C1706" s="684" t="s">
        <v>1500</v>
      </c>
      <c r="D1706" s="680">
        <f t="shared" ref="D1706:D1711" si="210">D1707</f>
        <v>180923.52000000002</v>
      </c>
    </row>
    <row r="1707" spans="1:4" hidden="1">
      <c r="A1707" s="840" t="s">
        <v>4954</v>
      </c>
      <c r="B1707" s="679" t="s">
        <v>2408</v>
      </c>
      <c r="C1707" s="684" t="s">
        <v>1501</v>
      </c>
      <c r="D1707" s="680">
        <f t="shared" si="210"/>
        <v>180923.52000000002</v>
      </c>
    </row>
    <row r="1708" spans="1:4" hidden="1">
      <c r="A1708" s="840" t="s">
        <v>4954</v>
      </c>
      <c r="B1708" s="679" t="s">
        <v>2409</v>
      </c>
      <c r="C1708" s="684" t="s">
        <v>1502</v>
      </c>
      <c r="D1708" s="680">
        <f t="shared" si="210"/>
        <v>180923.52000000002</v>
      </c>
    </row>
    <row r="1709" spans="1:4" hidden="1">
      <c r="A1709" s="840" t="s">
        <v>4954</v>
      </c>
      <c r="B1709" s="679" t="s">
        <v>3146</v>
      </c>
      <c r="C1709" s="684" t="s">
        <v>2929</v>
      </c>
      <c r="D1709" s="680">
        <f t="shared" si="210"/>
        <v>180923.52000000002</v>
      </c>
    </row>
    <row r="1710" spans="1:4" hidden="1">
      <c r="A1710" s="840" t="s">
        <v>4954</v>
      </c>
      <c r="B1710" s="679" t="s">
        <v>3147</v>
      </c>
      <c r="C1710" s="684" t="s">
        <v>2410</v>
      </c>
      <c r="D1710" s="680">
        <f t="shared" si="210"/>
        <v>180923.52000000002</v>
      </c>
    </row>
    <row r="1711" spans="1:4" hidden="1">
      <c r="A1711" s="840" t="s">
        <v>4954</v>
      </c>
      <c r="B1711" s="679" t="s">
        <v>3148</v>
      </c>
      <c r="C1711" s="684" t="s">
        <v>807</v>
      </c>
      <c r="D1711" s="680">
        <f t="shared" si="210"/>
        <v>180923.52000000002</v>
      </c>
    </row>
    <row r="1712" spans="1:4" hidden="1">
      <c r="A1712" s="836" t="s">
        <v>4954</v>
      </c>
      <c r="B1712" s="681" t="s">
        <v>3149</v>
      </c>
      <c r="C1712" s="685" t="s">
        <v>1504</v>
      </c>
      <c r="D1712" s="682">
        <f>'C. OBJETO DEL GASTO'!K16</f>
        <v>180923.52000000002</v>
      </c>
    </row>
    <row r="1713" spans="1:4" hidden="1">
      <c r="A1713" s="840" t="s">
        <v>4954</v>
      </c>
      <c r="B1713" s="679" t="s">
        <v>2411</v>
      </c>
      <c r="C1713" s="684" t="s">
        <v>2133</v>
      </c>
      <c r="D1713" s="680">
        <f t="shared" ref="D1713:D1718" si="211">D1714</f>
        <v>336000</v>
      </c>
    </row>
    <row r="1714" spans="1:4" hidden="1">
      <c r="A1714" s="840" t="s">
        <v>4954</v>
      </c>
      <c r="B1714" s="679" t="s">
        <v>2412</v>
      </c>
      <c r="C1714" s="684" t="s">
        <v>1501</v>
      </c>
      <c r="D1714" s="680">
        <f t="shared" si="211"/>
        <v>336000</v>
      </c>
    </row>
    <row r="1715" spans="1:4" hidden="1">
      <c r="A1715" s="840" t="s">
        <v>4954</v>
      </c>
      <c r="B1715" s="679" t="s">
        <v>2413</v>
      </c>
      <c r="C1715" s="684" t="s">
        <v>1502</v>
      </c>
      <c r="D1715" s="680">
        <f t="shared" si="211"/>
        <v>336000</v>
      </c>
    </row>
    <row r="1716" spans="1:4" hidden="1">
      <c r="A1716" s="840" t="s">
        <v>4954</v>
      </c>
      <c r="B1716" s="679" t="s">
        <v>3150</v>
      </c>
      <c r="C1716" s="684" t="s">
        <v>2929</v>
      </c>
      <c r="D1716" s="680">
        <f t="shared" si="211"/>
        <v>336000</v>
      </c>
    </row>
    <row r="1717" spans="1:4" hidden="1">
      <c r="A1717" s="840" t="s">
        <v>4954</v>
      </c>
      <c r="B1717" s="679" t="s">
        <v>3151</v>
      </c>
      <c r="C1717" s="684" t="s">
        <v>2410</v>
      </c>
      <c r="D1717" s="680">
        <f t="shared" si="211"/>
        <v>336000</v>
      </c>
    </row>
    <row r="1718" spans="1:4" hidden="1">
      <c r="A1718" s="840" t="s">
        <v>4954</v>
      </c>
      <c r="B1718" s="679" t="s">
        <v>3152</v>
      </c>
      <c r="C1718" s="684" t="s">
        <v>807</v>
      </c>
      <c r="D1718" s="680">
        <f t="shared" si="211"/>
        <v>336000</v>
      </c>
    </row>
    <row r="1719" spans="1:4" hidden="1">
      <c r="A1719" s="836" t="s">
        <v>4954</v>
      </c>
      <c r="B1719" s="681" t="s">
        <v>3153</v>
      </c>
      <c r="C1719" s="685" t="s">
        <v>2133</v>
      </c>
      <c r="D1719" s="682">
        <f>'C. OBJETO DEL GASTO'!K17</f>
        <v>336000</v>
      </c>
    </row>
    <row r="1720" spans="1:4" hidden="1">
      <c r="A1720" s="840" t="s">
        <v>4955</v>
      </c>
      <c r="B1720" s="679" t="s">
        <v>2414</v>
      </c>
      <c r="C1720" s="684" t="s">
        <v>1506</v>
      </c>
      <c r="D1720" s="680">
        <f t="shared" ref="D1720:D1725" si="212">D1721</f>
        <v>10769.24</v>
      </c>
    </row>
    <row r="1721" spans="1:4" hidden="1">
      <c r="A1721" s="840" t="s">
        <v>4955</v>
      </c>
      <c r="B1721" s="679" t="s">
        <v>2415</v>
      </c>
      <c r="C1721" s="684" t="s">
        <v>1501</v>
      </c>
      <c r="D1721" s="680">
        <f t="shared" si="212"/>
        <v>10769.24</v>
      </c>
    </row>
    <row r="1722" spans="1:4" hidden="1">
      <c r="A1722" s="840" t="s">
        <v>4955</v>
      </c>
      <c r="B1722" s="679" t="s">
        <v>2416</v>
      </c>
      <c r="C1722" s="684" t="s">
        <v>1502</v>
      </c>
      <c r="D1722" s="680">
        <f t="shared" si="212"/>
        <v>10769.24</v>
      </c>
    </row>
    <row r="1723" spans="1:4" hidden="1">
      <c r="A1723" s="840" t="s">
        <v>4955</v>
      </c>
      <c r="B1723" s="679" t="s">
        <v>3154</v>
      </c>
      <c r="C1723" s="684" t="s">
        <v>2929</v>
      </c>
      <c r="D1723" s="680">
        <f t="shared" si="212"/>
        <v>10769.24</v>
      </c>
    </row>
    <row r="1724" spans="1:4" ht="27.6" hidden="1">
      <c r="A1724" s="840" t="s">
        <v>4955</v>
      </c>
      <c r="B1724" s="679" t="s">
        <v>3155</v>
      </c>
      <c r="C1724" s="684" t="s">
        <v>2417</v>
      </c>
      <c r="D1724" s="680">
        <f t="shared" si="212"/>
        <v>10769.24</v>
      </c>
    </row>
    <row r="1725" spans="1:4" hidden="1">
      <c r="A1725" s="840" t="s">
        <v>4955</v>
      </c>
      <c r="B1725" s="679" t="s">
        <v>3156</v>
      </c>
      <c r="C1725" s="684" t="s">
        <v>807</v>
      </c>
      <c r="D1725" s="680">
        <f t="shared" si="212"/>
        <v>10769.24</v>
      </c>
    </row>
    <row r="1726" spans="1:4" hidden="1">
      <c r="A1726" s="836" t="s">
        <v>4955</v>
      </c>
      <c r="B1726" s="681" t="s">
        <v>3157</v>
      </c>
      <c r="C1726" s="685" t="s">
        <v>1507</v>
      </c>
      <c r="D1726" s="682">
        <f>'C. OBJETO DEL GASTO'!K34</f>
        <v>10769.24</v>
      </c>
    </row>
    <row r="1727" spans="1:4" hidden="1">
      <c r="A1727" s="840" t="s">
        <v>4955</v>
      </c>
      <c r="B1727" s="679" t="s">
        <v>2418</v>
      </c>
      <c r="C1727" s="684" t="s">
        <v>1508</v>
      </c>
      <c r="D1727" s="680">
        <f t="shared" ref="D1727:D1732" si="213">D1728</f>
        <v>73230.880000000005</v>
      </c>
    </row>
    <row r="1728" spans="1:4" hidden="1">
      <c r="A1728" s="840" t="s">
        <v>4955</v>
      </c>
      <c r="B1728" s="679" t="s">
        <v>2419</v>
      </c>
      <c r="C1728" s="684" t="s">
        <v>1501</v>
      </c>
      <c r="D1728" s="680">
        <f t="shared" si="213"/>
        <v>73230.880000000005</v>
      </c>
    </row>
    <row r="1729" spans="1:4" hidden="1">
      <c r="A1729" s="840" t="s">
        <v>4955</v>
      </c>
      <c r="B1729" s="679" t="s">
        <v>2420</v>
      </c>
      <c r="C1729" s="684" t="s">
        <v>1502</v>
      </c>
      <c r="D1729" s="680">
        <f t="shared" si="213"/>
        <v>73230.880000000005</v>
      </c>
    </row>
    <row r="1730" spans="1:4" hidden="1">
      <c r="A1730" s="840" t="s">
        <v>4955</v>
      </c>
      <c r="B1730" s="679" t="s">
        <v>3158</v>
      </c>
      <c r="C1730" s="684" t="s">
        <v>2929</v>
      </c>
      <c r="D1730" s="680">
        <f t="shared" si="213"/>
        <v>73230.880000000005</v>
      </c>
    </row>
    <row r="1731" spans="1:4" ht="27.6" hidden="1">
      <c r="A1731" s="840" t="s">
        <v>4955</v>
      </c>
      <c r="B1731" s="679" t="s">
        <v>3159</v>
      </c>
      <c r="C1731" s="684" t="s">
        <v>2417</v>
      </c>
      <c r="D1731" s="680">
        <f t="shared" si="213"/>
        <v>73230.880000000005</v>
      </c>
    </row>
    <row r="1732" spans="1:4" hidden="1">
      <c r="A1732" s="840" t="s">
        <v>4955</v>
      </c>
      <c r="B1732" s="679" t="s">
        <v>3160</v>
      </c>
      <c r="C1732" s="684" t="s">
        <v>807</v>
      </c>
      <c r="D1732" s="680">
        <f t="shared" si="213"/>
        <v>73230.880000000005</v>
      </c>
    </row>
    <row r="1733" spans="1:4" hidden="1">
      <c r="A1733" s="836" t="s">
        <v>4955</v>
      </c>
      <c r="B1733" s="681" t="s">
        <v>3161</v>
      </c>
      <c r="C1733" s="685" t="s">
        <v>1509</v>
      </c>
      <c r="D1733" s="682">
        <f>'C. OBJETO DEL GASTO'!K35</f>
        <v>73230.880000000005</v>
      </c>
    </row>
    <row r="1734" spans="1:4" hidden="1">
      <c r="A1734" s="840" t="s">
        <v>4956</v>
      </c>
      <c r="B1734" s="679" t="s">
        <v>2421</v>
      </c>
      <c r="C1734" s="684" t="s">
        <v>1510</v>
      </c>
      <c r="D1734" s="680">
        <f t="shared" ref="D1734:D1739" si="214">D1735</f>
        <v>227834.40000000002</v>
      </c>
    </row>
    <row r="1735" spans="1:4" hidden="1">
      <c r="A1735" s="840" t="s">
        <v>4956</v>
      </c>
      <c r="B1735" s="679" t="s">
        <v>2422</v>
      </c>
      <c r="C1735" s="684" t="s">
        <v>1501</v>
      </c>
      <c r="D1735" s="680">
        <f t="shared" si="214"/>
        <v>227834.40000000002</v>
      </c>
    </row>
    <row r="1736" spans="1:4" hidden="1">
      <c r="A1736" s="840" t="s">
        <v>4956</v>
      </c>
      <c r="B1736" s="679" t="s">
        <v>2423</v>
      </c>
      <c r="C1736" s="684" t="s">
        <v>1502</v>
      </c>
      <c r="D1736" s="680">
        <f t="shared" si="214"/>
        <v>227834.40000000002</v>
      </c>
    </row>
    <row r="1737" spans="1:4" hidden="1">
      <c r="A1737" s="840" t="s">
        <v>4956</v>
      </c>
      <c r="B1737" s="679" t="s">
        <v>3162</v>
      </c>
      <c r="C1737" s="684" t="s">
        <v>2929</v>
      </c>
      <c r="D1737" s="680">
        <f t="shared" si="214"/>
        <v>227834.40000000002</v>
      </c>
    </row>
    <row r="1738" spans="1:4" hidden="1">
      <c r="A1738" s="840" t="s">
        <v>4956</v>
      </c>
      <c r="B1738" s="679" t="s">
        <v>3163</v>
      </c>
      <c r="C1738" s="684" t="s">
        <v>2424</v>
      </c>
      <c r="D1738" s="680">
        <f t="shared" si="214"/>
        <v>227834.40000000002</v>
      </c>
    </row>
    <row r="1739" spans="1:4" hidden="1">
      <c r="A1739" s="840" t="s">
        <v>4956</v>
      </c>
      <c r="B1739" s="679" t="s">
        <v>3164</v>
      </c>
      <c r="C1739" s="684" t="s">
        <v>807</v>
      </c>
      <c r="D1739" s="680">
        <f t="shared" si="214"/>
        <v>227834.40000000002</v>
      </c>
    </row>
    <row r="1740" spans="1:4" hidden="1">
      <c r="A1740" s="836" t="s">
        <v>4956</v>
      </c>
      <c r="B1740" s="681" t="s">
        <v>3165</v>
      </c>
      <c r="C1740" s="685" t="s">
        <v>1511</v>
      </c>
      <c r="D1740" s="682">
        <f>'C. OBJETO DEL GASTO'!K41</f>
        <v>227834.40000000002</v>
      </c>
    </row>
    <row r="1741" spans="1:4" hidden="1">
      <c r="A1741" s="840" t="s">
        <v>4957</v>
      </c>
      <c r="B1741" s="687" t="s">
        <v>3125</v>
      </c>
      <c r="C1741" s="687" t="s">
        <v>2560</v>
      </c>
      <c r="D1741" s="680">
        <f t="shared" ref="D1741:D1746" si="215">D1742</f>
        <v>49311.252</v>
      </c>
    </row>
    <row r="1742" spans="1:4" hidden="1">
      <c r="A1742" s="840" t="s">
        <v>4957</v>
      </c>
      <c r="B1742" s="687" t="s">
        <v>3126</v>
      </c>
      <c r="C1742" s="687" t="s">
        <v>1501</v>
      </c>
      <c r="D1742" s="680">
        <f t="shared" si="215"/>
        <v>49311.252</v>
      </c>
    </row>
    <row r="1743" spans="1:4" hidden="1">
      <c r="A1743" s="840" t="s">
        <v>4957</v>
      </c>
      <c r="B1743" s="687" t="s">
        <v>3127</v>
      </c>
      <c r="C1743" s="687" t="s">
        <v>1502</v>
      </c>
      <c r="D1743" s="680">
        <f t="shared" si="215"/>
        <v>49311.252</v>
      </c>
    </row>
    <row r="1744" spans="1:4" hidden="1">
      <c r="A1744" s="840" t="s">
        <v>4957</v>
      </c>
      <c r="B1744" s="687" t="s">
        <v>3166</v>
      </c>
      <c r="C1744" s="687" t="s">
        <v>2929</v>
      </c>
      <c r="D1744" s="680">
        <f t="shared" si="215"/>
        <v>49311.252</v>
      </c>
    </row>
    <row r="1745" spans="1:4" hidden="1">
      <c r="A1745" s="840" t="s">
        <v>4957</v>
      </c>
      <c r="B1745" s="687" t="s">
        <v>3167</v>
      </c>
      <c r="C1745" s="684" t="s">
        <v>2410</v>
      </c>
      <c r="D1745" s="680">
        <f t="shared" si="215"/>
        <v>49311.252</v>
      </c>
    </row>
    <row r="1746" spans="1:4" hidden="1">
      <c r="A1746" s="840" t="s">
        <v>4957</v>
      </c>
      <c r="B1746" s="687" t="s">
        <v>3168</v>
      </c>
      <c r="C1746" s="687" t="s">
        <v>807</v>
      </c>
      <c r="D1746" s="680">
        <f t="shared" si="215"/>
        <v>49311.252</v>
      </c>
    </row>
    <row r="1747" spans="1:4" hidden="1">
      <c r="A1747" s="836" t="s">
        <v>4957</v>
      </c>
      <c r="B1747" s="688" t="s">
        <v>3169</v>
      </c>
      <c r="C1747" s="688" t="s">
        <v>2562</v>
      </c>
      <c r="D1747" s="682">
        <f>'C. OBJETO DEL GASTO'!K57</f>
        <v>49311.252</v>
      </c>
    </row>
    <row r="1748" spans="1:4" hidden="1">
      <c r="A1748" s="840" t="s">
        <v>4959</v>
      </c>
      <c r="B1748" s="687" t="s">
        <v>3129</v>
      </c>
      <c r="C1748" s="687" t="s">
        <v>3128</v>
      </c>
      <c r="D1748" s="680">
        <f>D1749</f>
        <v>12000</v>
      </c>
    </row>
    <row r="1749" spans="1:4" hidden="1">
      <c r="A1749" s="840" t="s">
        <v>4959</v>
      </c>
      <c r="B1749" s="687" t="s">
        <v>3130</v>
      </c>
      <c r="C1749" s="687" t="s">
        <v>1501</v>
      </c>
      <c r="D1749" s="680">
        <f>D1750</f>
        <v>12000</v>
      </c>
    </row>
    <row r="1750" spans="1:4" hidden="1">
      <c r="A1750" s="840" t="s">
        <v>4959</v>
      </c>
      <c r="B1750" s="687" t="s">
        <v>3131</v>
      </c>
      <c r="C1750" s="687" t="s">
        <v>1502</v>
      </c>
      <c r="D1750" s="680">
        <f>D1751</f>
        <v>12000</v>
      </c>
    </row>
    <row r="1751" spans="1:4" hidden="1">
      <c r="A1751" s="840" t="s">
        <v>4959</v>
      </c>
      <c r="B1751" s="687" t="s">
        <v>3170</v>
      </c>
      <c r="C1751" s="687" t="s">
        <v>2929</v>
      </c>
      <c r="D1751" s="680">
        <f>D1752</f>
        <v>12000</v>
      </c>
    </row>
    <row r="1752" spans="1:4" hidden="1">
      <c r="A1752" s="840" t="s">
        <v>4959</v>
      </c>
      <c r="B1752" s="687" t="s">
        <v>3171</v>
      </c>
      <c r="C1752" s="687" t="s">
        <v>2410</v>
      </c>
      <c r="D1752" s="680">
        <f>D1753</f>
        <v>12000</v>
      </c>
    </row>
    <row r="1753" spans="1:4" hidden="1">
      <c r="A1753" s="840" t="s">
        <v>4959</v>
      </c>
      <c r="B1753" s="687" t="s">
        <v>3172</v>
      </c>
      <c r="C1753" s="687" t="s">
        <v>807</v>
      </c>
      <c r="D1753" s="680">
        <f>D1754+D1755</f>
        <v>12000</v>
      </c>
    </row>
    <row r="1754" spans="1:4" hidden="1">
      <c r="A1754" s="836" t="s">
        <v>4959</v>
      </c>
      <c r="B1754" s="688" t="s">
        <v>3173</v>
      </c>
      <c r="C1754" s="688" t="s">
        <v>3132</v>
      </c>
      <c r="D1754" s="682">
        <f>'C. OBJETO DEL GASTO'!K87</f>
        <v>6000</v>
      </c>
    </row>
    <row r="1755" spans="1:4" hidden="1">
      <c r="A1755" s="836" t="s">
        <v>4959</v>
      </c>
      <c r="B1755" s="688" t="s">
        <v>3174</v>
      </c>
      <c r="C1755" s="688" t="s">
        <v>3133</v>
      </c>
      <c r="D1755" s="682">
        <f>'C. OBJETO DEL GASTO'!K87</f>
        <v>6000</v>
      </c>
    </row>
    <row r="1756" spans="1:4" ht="27.6" hidden="1">
      <c r="A1756" s="840" t="s">
        <v>4958</v>
      </c>
      <c r="B1756" s="679" t="s">
        <v>3134</v>
      </c>
      <c r="C1756" s="684" t="s">
        <v>3032</v>
      </c>
      <c r="D1756" s="680">
        <f t="shared" ref="D1756:D1761" si="216">D1757</f>
        <v>24381.983159999996</v>
      </c>
    </row>
    <row r="1757" spans="1:4" hidden="1">
      <c r="A1757" s="840" t="s">
        <v>4958</v>
      </c>
      <c r="B1757" s="679" t="s">
        <v>3135</v>
      </c>
      <c r="C1757" s="684" t="s">
        <v>1501</v>
      </c>
      <c r="D1757" s="680">
        <f t="shared" si="216"/>
        <v>24381.983159999996</v>
      </c>
    </row>
    <row r="1758" spans="1:4" hidden="1">
      <c r="A1758" s="840" t="s">
        <v>4958</v>
      </c>
      <c r="B1758" s="679" t="s">
        <v>3136</v>
      </c>
      <c r="C1758" s="684" t="s">
        <v>1502</v>
      </c>
      <c r="D1758" s="680">
        <f t="shared" si="216"/>
        <v>24381.983159999996</v>
      </c>
    </row>
    <row r="1759" spans="1:4" hidden="1">
      <c r="A1759" s="840" t="s">
        <v>4958</v>
      </c>
      <c r="B1759" s="679" t="s">
        <v>3137</v>
      </c>
      <c r="C1759" s="684" t="s">
        <v>2929</v>
      </c>
      <c r="D1759" s="680">
        <f t="shared" si="216"/>
        <v>24381.983159999996</v>
      </c>
    </row>
    <row r="1760" spans="1:4" hidden="1">
      <c r="A1760" s="840" t="s">
        <v>4958</v>
      </c>
      <c r="B1760" s="689" t="s">
        <v>3138</v>
      </c>
      <c r="C1760" s="687" t="s">
        <v>2410</v>
      </c>
      <c r="D1760" s="680">
        <f t="shared" si="216"/>
        <v>24381.983159999996</v>
      </c>
    </row>
    <row r="1761" spans="1:4" hidden="1">
      <c r="A1761" s="840" t="s">
        <v>4958</v>
      </c>
      <c r="B1761" s="679" t="s">
        <v>3139</v>
      </c>
      <c r="C1761" s="684" t="s">
        <v>807</v>
      </c>
      <c r="D1761" s="680">
        <f t="shared" si="216"/>
        <v>24381.983159999996</v>
      </c>
    </row>
    <row r="1762" spans="1:4" hidden="1">
      <c r="A1762" s="836" t="s">
        <v>4958</v>
      </c>
      <c r="B1762" s="681" t="s">
        <v>3139</v>
      </c>
      <c r="C1762" s="685" t="s">
        <v>90</v>
      </c>
      <c r="D1762" s="682">
        <f>'C. OBJETO DEL GASTO'!K100</f>
        <v>24381.983159999996</v>
      </c>
    </row>
    <row r="1763" spans="1:4" hidden="1">
      <c r="A1763" s="840" t="s">
        <v>3913</v>
      </c>
      <c r="B1763" s="679" t="s">
        <v>2425</v>
      </c>
      <c r="C1763" s="684" t="s">
        <v>1608</v>
      </c>
      <c r="D1763" s="680">
        <f t="shared" ref="D1763:D1768" si="217">D1764</f>
        <v>5000</v>
      </c>
    </row>
    <row r="1764" spans="1:4" hidden="1">
      <c r="A1764" s="840" t="s">
        <v>3913</v>
      </c>
      <c r="B1764" s="679" t="s">
        <v>2426</v>
      </c>
      <c r="C1764" s="684" t="s">
        <v>1501</v>
      </c>
      <c r="D1764" s="680">
        <f t="shared" si="217"/>
        <v>5000</v>
      </c>
    </row>
    <row r="1765" spans="1:4" hidden="1">
      <c r="A1765" s="840" t="s">
        <v>3913</v>
      </c>
      <c r="B1765" s="679" t="s">
        <v>2427</v>
      </c>
      <c r="C1765" s="684" t="s">
        <v>1513</v>
      </c>
      <c r="D1765" s="680">
        <f t="shared" si="217"/>
        <v>5000</v>
      </c>
    </row>
    <row r="1766" spans="1:4" hidden="1">
      <c r="A1766" s="840" t="s">
        <v>3913</v>
      </c>
      <c r="B1766" s="679" t="s">
        <v>3175</v>
      </c>
      <c r="C1766" s="684" t="s">
        <v>2929</v>
      </c>
      <c r="D1766" s="680">
        <f t="shared" si="217"/>
        <v>5000</v>
      </c>
    </row>
    <row r="1767" spans="1:4" ht="27.6" hidden="1">
      <c r="A1767" s="840" t="s">
        <v>3913</v>
      </c>
      <c r="B1767" s="679" t="s">
        <v>3176</v>
      </c>
      <c r="C1767" s="684" t="s">
        <v>2417</v>
      </c>
      <c r="D1767" s="680">
        <f t="shared" si="217"/>
        <v>5000</v>
      </c>
    </row>
    <row r="1768" spans="1:4" hidden="1">
      <c r="A1768" s="840" t="s">
        <v>3913</v>
      </c>
      <c r="B1768" s="679" t="s">
        <v>3177</v>
      </c>
      <c r="C1768" s="684" t="s">
        <v>807</v>
      </c>
      <c r="D1768" s="680">
        <f t="shared" si="217"/>
        <v>5000</v>
      </c>
    </row>
    <row r="1769" spans="1:4" hidden="1">
      <c r="A1769" s="836" t="s">
        <v>3913</v>
      </c>
      <c r="B1769" s="681" t="s">
        <v>3178</v>
      </c>
      <c r="C1769" s="685" t="s">
        <v>1608</v>
      </c>
      <c r="D1769" s="682">
        <f>'C. OBJETO DEL GASTO'!K105</f>
        <v>5000</v>
      </c>
    </row>
    <row r="1770" spans="1:4" ht="27.6" hidden="1">
      <c r="A1770" s="840" t="s">
        <v>3914</v>
      </c>
      <c r="B1770" s="687" t="s">
        <v>3140</v>
      </c>
      <c r="C1770" s="687" t="s">
        <v>1560</v>
      </c>
      <c r="D1770" s="680">
        <f t="shared" ref="D1770:D1775" si="218">D1771</f>
        <v>2500</v>
      </c>
    </row>
    <row r="1771" spans="1:4" hidden="1">
      <c r="A1771" s="840" t="s">
        <v>3914</v>
      </c>
      <c r="B1771" s="687" t="s">
        <v>3141</v>
      </c>
      <c r="C1771" s="687" t="s">
        <v>1501</v>
      </c>
      <c r="D1771" s="680">
        <f t="shared" si="218"/>
        <v>2500</v>
      </c>
    </row>
    <row r="1772" spans="1:4" hidden="1">
      <c r="A1772" s="840" t="s">
        <v>3914</v>
      </c>
      <c r="B1772" s="687" t="s">
        <v>3142</v>
      </c>
      <c r="C1772" s="687" t="s">
        <v>1513</v>
      </c>
      <c r="D1772" s="680">
        <f t="shared" si="218"/>
        <v>2500</v>
      </c>
    </row>
    <row r="1773" spans="1:4" hidden="1">
      <c r="A1773" s="840" t="s">
        <v>3914</v>
      </c>
      <c r="B1773" s="687" t="s">
        <v>3179</v>
      </c>
      <c r="C1773" s="687" t="s">
        <v>2929</v>
      </c>
      <c r="D1773" s="680">
        <f t="shared" si="218"/>
        <v>2500</v>
      </c>
    </row>
    <row r="1774" spans="1:4" ht="27.6" hidden="1">
      <c r="A1774" s="840" t="s">
        <v>3914</v>
      </c>
      <c r="B1774" s="687" t="s">
        <v>3180</v>
      </c>
      <c r="C1774" s="684" t="s">
        <v>2417</v>
      </c>
      <c r="D1774" s="680">
        <f t="shared" si="218"/>
        <v>2500</v>
      </c>
    </row>
    <row r="1775" spans="1:4" hidden="1">
      <c r="A1775" s="840" t="s">
        <v>3914</v>
      </c>
      <c r="B1775" s="687" t="s">
        <v>3181</v>
      </c>
      <c r="C1775" s="687" t="s">
        <v>807</v>
      </c>
      <c r="D1775" s="680">
        <f t="shared" si="218"/>
        <v>2500</v>
      </c>
    </row>
    <row r="1776" spans="1:4" ht="27.6" hidden="1">
      <c r="A1776" s="836" t="s">
        <v>3914</v>
      </c>
      <c r="B1776" s="688" t="s">
        <v>3182</v>
      </c>
      <c r="C1776" s="688" t="s">
        <v>1560</v>
      </c>
      <c r="D1776" s="682">
        <f>'C. OBJETO DEL GASTO'!K115</f>
        <v>2500</v>
      </c>
    </row>
    <row r="1777" spans="1:4" ht="27.6" hidden="1">
      <c r="A1777" s="840" t="s">
        <v>4965</v>
      </c>
      <c r="B1777" s="687" t="s">
        <v>3143</v>
      </c>
      <c r="C1777" s="687" t="s">
        <v>2255</v>
      </c>
      <c r="D1777" s="680">
        <f t="shared" ref="D1777:D1782" si="219">D1778</f>
        <v>50000</v>
      </c>
    </row>
    <row r="1778" spans="1:4" hidden="1">
      <c r="A1778" s="840" t="s">
        <v>4965</v>
      </c>
      <c r="B1778" s="687" t="s">
        <v>3144</v>
      </c>
      <c r="C1778" s="687" t="s">
        <v>1501</v>
      </c>
      <c r="D1778" s="680">
        <f t="shared" si="219"/>
        <v>50000</v>
      </c>
    </row>
    <row r="1779" spans="1:4" hidden="1">
      <c r="A1779" s="840" t="s">
        <v>4965</v>
      </c>
      <c r="B1779" s="687" t="s">
        <v>3145</v>
      </c>
      <c r="C1779" s="687" t="s">
        <v>1513</v>
      </c>
      <c r="D1779" s="680">
        <f t="shared" si="219"/>
        <v>50000</v>
      </c>
    </row>
    <row r="1780" spans="1:4" hidden="1">
      <c r="A1780" s="840" t="s">
        <v>4965</v>
      </c>
      <c r="B1780" s="687" t="s">
        <v>3183</v>
      </c>
      <c r="C1780" s="687" t="s">
        <v>2929</v>
      </c>
      <c r="D1780" s="680">
        <f t="shared" si="219"/>
        <v>50000</v>
      </c>
    </row>
    <row r="1781" spans="1:4" hidden="1">
      <c r="A1781" s="840" t="s">
        <v>4965</v>
      </c>
      <c r="B1781" s="687" t="s">
        <v>3184</v>
      </c>
      <c r="C1781" s="684" t="s">
        <v>2410</v>
      </c>
      <c r="D1781" s="680">
        <f t="shared" si="219"/>
        <v>50000</v>
      </c>
    </row>
    <row r="1782" spans="1:4" hidden="1">
      <c r="A1782" s="840" t="s">
        <v>4965</v>
      </c>
      <c r="B1782" s="687" t="s">
        <v>3185</v>
      </c>
      <c r="C1782" s="687" t="s">
        <v>807</v>
      </c>
      <c r="D1782" s="680">
        <f t="shared" si="219"/>
        <v>50000</v>
      </c>
    </row>
    <row r="1783" spans="1:4" ht="27.6" hidden="1">
      <c r="A1783" s="836" t="s">
        <v>4965</v>
      </c>
      <c r="B1783" s="688" t="s">
        <v>3186</v>
      </c>
      <c r="C1783" s="688" t="s">
        <v>2255</v>
      </c>
      <c r="D1783" s="682">
        <f>'C. OBJETO DEL GASTO'!K353</f>
        <v>50000</v>
      </c>
    </row>
    <row r="1784" spans="1:4" ht="27.6" hidden="1">
      <c r="A1784" s="840" t="s">
        <v>4963</v>
      </c>
      <c r="B1784" s="679" t="s">
        <v>2428</v>
      </c>
      <c r="C1784" s="684" t="s">
        <v>1659</v>
      </c>
      <c r="D1784" s="680">
        <f t="shared" ref="D1784:D1789" si="220">D1785</f>
        <v>30000</v>
      </c>
    </row>
    <row r="1785" spans="1:4" hidden="1">
      <c r="A1785" s="840" t="s">
        <v>4963</v>
      </c>
      <c r="B1785" s="679" t="s">
        <v>2429</v>
      </c>
      <c r="C1785" s="684" t="s">
        <v>1501</v>
      </c>
      <c r="D1785" s="680">
        <f t="shared" si="220"/>
        <v>30000</v>
      </c>
    </row>
    <row r="1786" spans="1:4" hidden="1">
      <c r="A1786" s="840" t="s">
        <v>4963</v>
      </c>
      <c r="B1786" s="679" t="s">
        <v>2430</v>
      </c>
      <c r="C1786" s="684" t="s">
        <v>1513</v>
      </c>
      <c r="D1786" s="680">
        <f t="shared" si="220"/>
        <v>30000</v>
      </c>
    </row>
    <row r="1787" spans="1:4" hidden="1">
      <c r="A1787" s="840" t="s">
        <v>4963</v>
      </c>
      <c r="B1787" s="679" t="s">
        <v>3187</v>
      </c>
      <c r="C1787" s="684" t="s">
        <v>2929</v>
      </c>
      <c r="D1787" s="680">
        <f t="shared" si="220"/>
        <v>30000</v>
      </c>
    </row>
    <row r="1788" spans="1:4" hidden="1">
      <c r="A1788" s="840" t="s">
        <v>4963</v>
      </c>
      <c r="B1788" s="679" t="s">
        <v>3188</v>
      </c>
      <c r="C1788" s="684" t="s">
        <v>2410</v>
      </c>
      <c r="D1788" s="680">
        <f t="shared" si="220"/>
        <v>30000</v>
      </c>
    </row>
    <row r="1789" spans="1:4" hidden="1">
      <c r="A1789" s="840" t="s">
        <v>4963</v>
      </c>
      <c r="B1789" s="679" t="s">
        <v>3189</v>
      </c>
      <c r="C1789" s="684" t="s">
        <v>807</v>
      </c>
      <c r="D1789" s="680">
        <f t="shared" si="220"/>
        <v>30000</v>
      </c>
    </row>
    <row r="1790" spans="1:4" ht="27.6" hidden="1">
      <c r="A1790" s="836" t="s">
        <v>4963</v>
      </c>
      <c r="B1790" s="681" t="s">
        <v>3190</v>
      </c>
      <c r="C1790" s="685" t="s">
        <v>1659</v>
      </c>
      <c r="D1790" s="682">
        <f>'C. OBJETO DEL GASTO'!K406</f>
        <v>30000</v>
      </c>
    </row>
    <row r="1791" spans="1:4" hidden="1">
      <c r="A1791" s="838"/>
      <c r="B1791" s="700" t="s">
        <v>2731</v>
      </c>
      <c r="C1791" s="701" t="s">
        <v>2732</v>
      </c>
      <c r="D1791" s="702">
        <f>D1792+D1930</f>
        <v>8436122.3527199998</v>
      </c>
    </row>
    <row r="1792" spans="1:4" hidden="1">
      <c r="B1792" s="843" t="s">
        <v>2733</v>
      </c>
      <c r="C1792" s="694" t="s">
        <v>2734</v>
      </c>
      <c r="D1792" s="842">
        <f>D1793</f>
        <v>8111668.4127199994</v>
      </c>
    </row>
    <row r="1793" spans="1:4" hidden="1">
      <c r="B1793" s="679" t="s">
        <v>2735</v>
      </c>
      <c r="C1793" s="684" t="s">
        <v>2117</v>
      </c>
      <c r="D1793" s="680">
        <f>D1794+D1915</f>
        <v>8111668.4127199994</v>
      </c>
    </row>
    <row r="1794" spans="1:4" hidden="1">
      <c r="A1794" s="839"/>
      <c r="B1794" s="703" t="s">
        <v>2736</v>
      </c>
      <c r="C1794" s="697" t="s">
        <v>807</v>
      </c>
      <c r="D1794" s="692">
        <f>D1795+D1802+D1809+D1816+D1823+D1830+D1837+D1844+D1851+D1858+D1866+D1873+D1880+D1887+D1894+D1901+D1908</f>
        <v>7961668.4127199994</v>
      </c>
    </row>
    <row r="1795" spans="1:4" hidden="1">
      <c r="A1795" s="840" t="s">
        <v>4954</v>
      </c>
      <c r="B1795" s="679" t="s">
        <v>2737</v>
      </c>
      <c r="C1795" s="684" t="s">
        <v>2133</v>
      </c>
      <c r="D1795" s="680">
        <f t="shared" ref="D1795:D1800" si="221">D1796</f>
        <v>3866400</v>
      </c>
    </row>
    <row r="1796" spans="1:4" hidden="1">
      <c r="A1796" s="840" t="s">
        <v>4954</v>
      </c>
      <c r="B1796" s="679" t="s">
        <v>2738</v>
      </c>
      <c r="C1796" s="684" t="s">
        <v>2613</v>
      </c>
      <c r="D1796" s="680">
        <f t="shared" si="221"/>
        <v>3866400</v>
      </c>
    </row>
    <row r="1797" spans="1:4" hidden="1">
      <c r="A1797" s="840" t="s">
        <v>4954</v>
      </c>
      <c r="B1797" s="679" t="s">
        <v>2739</v>
      </c>
      <c r="C1797" s="684" t="s">
        <v>1502</v>
      </c>
      <c r="D1797" s="680">
        <f t="shared" si="221"/>
        <v>3866400</v>
      </c>
    </row>
    <row r="1798" spans="1:4" hidden="1">
      <c r="A1798" s="840" t="s">
        <v>4954</v>
      </c>
      <c r="B1798" s="679" t="s">
        <v>4811</v>
      </c>
      <c r="C1798" s="684" t="s">
        <v>2929</v>
      </c>
      <c r="D1798" s="680">
        <f t="shared" si="221"/>
        <v>3866400</v>
      </c>
    </row>
    <row r="1799" spans="1:4" ht="27.6" hidden="1">
      <c r="A1799" s="840" t="s">
        <v>4954</v>
      </c>
      <c r="B1799" s="679" t="s">
        <v>4812</v>
      </c>
      <c r="C1799" s="684" t="s">
        <v>2742</v>
      </c>
      <c r="D1799" s="680">
        <f t="shared" si="221"/>
        <v>3866400</v>
      </c>
    </row>
    <row r="1800" spans="1:4" hidden="1">
      <c r="A1800" s="840" t="s">
        <v>4954</v>
      </c>
      <c r="B1800" s="679" t="s">
        <v>4813</v>
      </c>
      <c r="C1800" s="684" t="s">
        <v>695</v>
      </c>
      <c r="D1800" s="680">
        <f t="shared" si="221"/>
        <v>3866400</v>
      </c>
    </row>
    <row r="1801" spans="1:4" hidden="1">
      <c r="A1801" s="836" t="s">
        <v>4954</v>
      </c>
      <c r="B1801" s="681" t="s">
        <v>4814</v>
      </c>
      <c r="C1801" s="685" t="s">
        <v>1505</v>
      </c>
      <c r="D1801" s="682">
        <f>'C. OBJETO DEL GASTO'!AF17</f>
        <v>3866400</v>
      </c>
    </row>
    <row r="1802" spans="1:4" hidden="1">
      <c r="A1802" s="840" t="s">
        <v>4955</v>
      </c>
      <c r="B1802" s="679" t="s">
        <v>2745</v>
      </c>
      <c r="C1802" s="684" t="s">
        <v>1506</v>
      </c>
      <c r="D1802" s="680">
        <f t="shared" ref="D1802:D1807" si="222">D1803</f>
        <v>80550</v>
      </c>
    </row>
    <row r="1803" spans="1:4" hidden="1">
      <c r="A1803" s="840" t="s">
        <v>4955</v>
      </c>
      <c r="B1803" s="679" t="s">
        <v>2746</v>
      </c>
      <c r="C1803" s="684" t="s">
        <v>2613</v>
      </c>
      <c r="D1803" s="680">
        <f t="shared" si="222"/>
        <v>80550</v>
      </c>
    </row>
    <row r="1804" spans="1:4" hidden="1">
      <c r="A1804" s="840" t="s">
        <v>4955</v>
      </c>
      <c r="B1804" s="679" t="s">
        <v>2747</v>
      </c>
      <c r="C1804" s="684" t="s">
        <v>1502</v>
      </c>
      <c r="D1804" s="680">
        <f t="shared" si="222"/>
        <v>80550</v>
      </c>
    </row>
    <row r="1805" spans="1:4" hidden="1">
      <c r="A1805" s="840" t="s">
        <v>4955</v>
      </c>
      <c r="B1805" s="679" t="s">
        <v>4815</v>
      </c>
      <c r="C1805" s="684" t="s">
        <v>2929</v>
      </c>
      <c r="D1805" s="680">
        <f t="shared" si="222"/>
        <v>80550</v>
      </c>
    </row>
    <row r="1806" spans="1:4" ht="27.6" hidden="1">
      <c r="A1806" s="840" t="s">
        <v>4955</v>
      </c>
      <c r="B1806" s="679" t="s">
        <v>4816</v>
      </c>
      <c r="C1806" s="684" t="s">
        <v>2750</v>
      </c>
      <c r="D1806" s="680">
        <f t="shared" si="222"/>
        <v>80550</v>
      </c>
    </row>
    <row r="1807" spans="1:4" hidden="1">
      <c r="A1807" s="840" t="s">
        <v>4955</v>
      </c>
      <c r="B1807" s="679" t="s">
        <v>4817</v>
      </c>
      <c r="C1807" s="684" t="s">
        <v>695</v>
      </c>
      <c r="D1807" s="680">
        <f t="shared" si="222"/>
        <v>80550</v>
      </c>
    </row>
    <row r="1808" spans="1:4" hidden="1">
      <c r="A1808" s="836" t="s">
        <v>4955</v>
      </c>
      <c r="B1808" s="681" t="s">
        <v>4818</v>
      </c>
      <c r="C1808" s="685" t="s">
        <v>1507</v>
      </c>
      <c r="D1808" s="682">
        <f>'C. OBJETO DEL GASTO'!AF34</f>
        <v>80550</v>
      </c>
    </row>
    <row r="1809" spans="1:4" hidden="1">
      <c r="A1809" s="840" t="s">
        <v>4955</v>
      </c>
      <c r="B1809" s="679" t="s">
        <v>2753</v>
      </c>
      <c r="C1809" s="684" t="s">
        <v>1508</v>
      </c>
      <c r="D1809" s="680">
        <f t="shared" ref="D1809:D1814" si="223">D1810</f>
        <v>483300</v>
      </c>
    </row>
    <row r="1810" spans="1:4" hidden="1">
      <c r="A1810" s="840" t="s">
        <v>4955</v>
      </c>
      <c r="B1810" s="679" t="s">
        <v>2754</v>
      </c>
      <c r="C1810" s="684" t="s">
        <v>2613</v>
      </c>
      <c r="D1810" s="680">
        <f t="shared" si="223"/>
        <v>483300</v>
      </c>
    </row>
    <row r="1811" spans="1:4" hidden="1">
      <c r="A1811" s="840" t="s">
        <v>4955</v>
      </c>
      <c r="B1811" s="679" t="s">
        <v>2755</v>
      </c>
      <c r="C1811" s="684" t="s">
        <v>1502</v>
      </c>
      <c r="D1811" s="680">
        <f t="shared" si="223"/>
        <v>483300</v>
      </c>
    </row>
    <row r="1812" spans="1:4" hidden="1">
      <c r="A1812" s="840" t="s">
        <v>4955</v>
      </c>
      <c r="B1812" s="679" t="s">
        <v>4819</v>
      </c>
      <c r="C1812" s="684" t="s">
        <v>2929</v>
      </c>
      <c r="D1812" s="680">
        <f t="shared" si="223"/>
        <v>483300</v>
      </c>
    </row>
    <row r="1813" spans="1:4" ht="27.6" hidden="1">
      <c r="A1813" s="840" t="s">
        <v>4955</v>
      </c>
      <c r="B1813" s="679" t="s">
        <v>4820</v>
      </c>
      <c r="C1813" s="684" t="s">
        <v>2750</v>
      </c>
      <c r="D1813" s="680">
        <f t="shared" si="223"/>
        <v>483300</v>
      </c>
    </row>
    <row r="1814" spans="1:4" hidden="1">
      <c r="A1814" s="840" t="s">
        <v>4955</v>
      </c>
      <c r="B1814" s="679" t="s">
        <v>4821</v>
      </c>
      <c r="C1814" s="684" t="s">
        <v>695</v>
      </c>
      <c r="D1814" s="680">
        <f t="shared" si="223"/>
        <v>483300</v>
      </c>
    </row>
    <row r="1815" spans="1:4" hidden="1">
      <c r="A1815" s="836" t="s">
        <v>4955</v>
      </c>
      <c r="B1815" s="681" t="s">
        <v>4822</v>
      </c>
      <c r="C1815" s="685" t="s">
        <v>1509</v>
      </c>
      <c r="D1815" s="682">
        <f>'C. OBJETO DEL GASTO'!AF35</f>
        <v>483300</v>
      </c>
    </row>
    <row r="1816" spans="1:4" hidden="1">
      <c r="A1816" s="840" t="s">
        <v>4956</v>
      </c>
      <c r="B1816" s="679" t="s">
        <v>2760</v>
      </c>
      <c r="C1816" s="684" t="s">
        <v>1510</v>
      </c>
      <c r="D1816" s="680">
        <f t="shared" ref="D1816:D1821" si="224">D1817</f>
        <v>1154947.6800000002</v>
      </c>
    </row>
    <row r="1817" spans="1:4" hidden="1">
      <c r="A1817" s="840" t="s">
        <v>4956</v>
      </c>
      <c r="B1817" s="679" t="s">
        <v>2761</v>
      </c>
      <c r="C1817" s="684" t="s">
        <v>2613</v>
      </c>
      <c r="D1817" s="680">
        <f t="shared" si="224"/>
        <v>1154947.6800000002</v>
      </c>
    </row>
    <row r="1818" spans="1:4" hidden="1">
      <c r="A1818" s="840" t="s">
        <v>4956</v>
      </c>
      <c r="B1818" s="679" t="s">
        <v>2762</v>
      </c>
      <c r="C1818" s="684" t="s">
        <v>1502</v>
      </c>
      <c r="D1818" s="680">
        <f t="shared" si="224"/>
        <v>1154947.6800000002</v>
      </c>
    </row>
    <row r="1819" spans="1:4" hidden="1">
      <c r="A1819" s="840" t="s">
        <v>4956</v>
      </c>
      <c r="B1819" s="679" t="s">
        <v>4823</v>
      </c>
      <c r="C1819" s="684" t="s">
        <v>2929</v>
      </c>
      <c r="D1819" s="680">
        <f t="shared" si="224"/>
        <v>1154947.6800000002</v>
      </c>
    </row>
    <row r="1820" spans="1:4" ht="27.6" hidden="1">
      <c r="A1820" s="840" t="s">
        <v>4956</v>
      </c>
      <c r="B1820" s="679" t="s">
        <v>4824</v>
      </c>
      <c r="C1820" s="684" t="s">
        <v>2765</v>
      </c>
      <c r="D1820" s="680">
        <f t="shared" si="224"/>
        <v>1154947.6800000002</v>
      </c>
    </row>
    <row r="1821" spans="1:4" hidden="1">
      <c r="A1821" s="840" t="s">
        <v>4956</v>
      </c>
      <c r="B1821" s="679" t="s">
        <v>4825</v>
      </c>
      <c r="C1821" s="684" t="s">
        <v>695</v>
      </c>
      <c r="D1821" s="680">
        <f t="shared" si="224"/>
        <v>1154947.6800000002</v>
      </c>
    </row>
    <row r="1822" spans="1:4" hidden="1">
      <c r="A1822" s="836" t="s">
        <v>4956</v>
      </c>
      <c r="B1822" s="681" t="s">
        <v>4826</v>
      </c>
      <c r="C1822" s="685" t="s">
        <v>1511</v>
      </c>
      <c r="D1822" s="682">
        <f>'C. OBJETO DEL GASTO'!AF41</f>
        <v>1154947.6800000002</v>
      </c>
    </row>
    <row r="1823" spans="1:4" ht="27.6" hidden="1">
      <c r="A1823" s="840" t="s">
        <v>4958</v>
      </c>
      <c r="B1823" s="679" t="s">
        <v>3906</v>
      </c>
      <c r="C1823" s="684" t="s">
        <v>3032</v>
      </c>
      <c r="D1823" s="680">
        <f t="shared" ref="D1823:D1828" si="225">D1824</f>
        <v>161970.73272</v>
      </c>
    </row>
    <row r="1824" spans="1:4" hidden="1">
      <c r="A1824" s="840" t="s">
        <v>4958</v>
      </c>
      <c r="B1824" s="679" t="s">
        <v>3907</v>
      </c>
      <c r="C1824" s="684" t="s">
        <v>1501</v>
      </c>
      <c r="D1824" s="680">
        <f t="shared" si="225"/>
        <v>161970.73272</v>
      </c>
    </row>
    <row r="1825" spans="1:4" hidden="1">
      <c r="A1825" s="840" t="s">
        <v>4958</v>
      </c>
      <c r="B1825" s="679" t="s">
        <v>3908</v>
      </c>
      <c r="C1825" s="684" t="s">
        <v>1502</v>
      </c>
      <c r="D1825" s="680">
        <f t="shared" si="225"/>
        <v>161970.73272</v>
      </c>
    </row>
    <row r="1826" spans="1:4" hidden="1">
      <c r="A1826" s="840" t="s">
        <v>4958</v>
      </c>
      <c r="B1826" s="679" t="s">
        <v>3909</v>
      </c>
      <c r="C1826" s="684" t="s">
        <v>2929</v>
      </c>
      <c r="D1826" s="680">
        <f t="shared" si="225"/>
        <v>161970.73272</v>
      </c>
    </row>
    <row r="1827" spans="1:4" ht="27.6" hidden="1">
      <c r="A1827" s="840" t="s">
        <v>4958</v>
      </c>
      <c r="B1827" s="689" t="s">
        <v>3910</v>
      </c>
      <c r="C1827" s="684" t="s">
        <v>2765</v>
      </c>
      <c r="D1827" s="680">
        <f t="shared" si="225"/>
        <v>161970.73272</v>
      </c>
    </row>
    <row r="1828" spans="1:4" hidden="1">
      <c r="A1828" s="840" t="s">
        <v>4958</v>
      </c>
      <c r="B1828" s="679" t="s">
        <v>3911</v>
      </c>
      <c r="C1828" s="684" t="s">
        <v>807</v>
      </c>
      <c r="D1828" s="680">
        <f t="shared" si="225"/>
        <v>161970.73272</v>
      </c>
    </row>
    <row r="1829" spans="1:4" hidden="1">
      <c r="A1829" s="836" t="s">
        <v>4958</v>
      </c>
      <c r="B1829" s="681" t="s">
        <v>3912</v>
      </c>
      <c r="C1829" s="685" t="s">
        <v>90</v>
      </c>
      <c r="D1829" s="682">
        <f>'C. OBJETO DEL GASTO'!AF100</f>
        <v>161970.73272</v>
      </c>
    </row>
    <row r="1830" spans="1:4" hidden="1">
      <c r="A1830" s="840" t="s">
        <v>3913</v>
      </c>
      <c r="B1830" s="679" t="s">
        <v>2769</v>
      </c>
      <c r="C1830" s="684" t="s">
        <v>1608</v>
      </c>
      <c r="D1830" s="680">
        <f t="shared" ref="D1830:D1835" si="226">D1831</f>
        <v>2000</v>
      </c>
    </row>
    <row r="1831" spans="1:4" hidden="1">
      <c r="A1831" s="840" t="s">
        <v>3913</v>
      </c>
      <c r="B1831" s="679" t="s">
        <v>2770</v>
      </c>
      <c r="C1831" s="684" t="s">
        <v>2613</v>
      </c>
      <c r="D1831" s="680">
        <f t="shared" si="226"/>
        <v>2000</v>
      </c>
    </row>
    <row r="1832" spans="1:4" hidden="1">
      <c r="A1832" s="840" t="s">
        <v>3913</v>
      </c>
      <c r="B1832" s="679" t="s">
        <v>2771</v>
      </c>
      <c r="C1832" s="684" t="s">
        <v>1513</v>
      </c>
      <c r="D1832" s="680">
        <f t="shared" si="226"/>
        <v>2000</v>
      </c>
    </row>
    <row r="1833" spans="1:4" hidden="1">
      <c r="A1833" s="840" t="s">
        <v>3913</v>
      </c>
      <c r="B1833" s="679" t="s">
        <v>4827</v>
      </c>
      <c r="C1833" s="684" t="s">
        <v>2929</v>
      </c>
      <c r="D1833" s="680">
        <f t="shared" si="226"/>
        <v>2000</v>
      </c>
    </row>
    <row r="1834" spans="1:4" ht="27.6" hidden="1">
      <c r="A1834" s="840" t="s">
        <v>3913</v>
      </c>
      <c r="B1834" s="679" t="s">
        <v>4828</v>
      </c>
      <c r="C1834" s="684" t="s">
        <v>2774</v>
      </c>
      <c r="D1834" s="680">
        <f t="shared" si="226"/>
        <v>2000</v>
      </c>
    </row>
    <row r="1835" spans="1:4" hidden="1">
      <c r="A1835" s="840" t="s">
        <v>3913</v>
      </c>
      <c r="B1835" s="679" t="s">
        <v>4829</v>
      </c>
      <c r="C1835" s="684" t="s">
        <v>695</v>
      </c>
      <c r="D1835" s="680">
        <f t="shared" si="226"/>
        <v>2000</v>
      </c>
    </row>
    <row r="1836" spans="1:4" hidden="1">
      <c r="A1836" s="836" t="s">
        <v>3913</v>
      </c>
      <c r="B1836" s="681" t="s">
        <v>4830</v>
      </c>
      <c r="C1836" s="685" t="s">
        <v>1608</v>
      </c>
      <c r="D1836" s="682">
        <f>'C. OBJETO DEL GASTO'!AF105</f>
        <v>2000</v>
      </c>
    </row>
    <row r="1837" spans="1:4" ht="27.6" hidden="1">
      <c r="A1837" s="840" t="s">
        <v>3914</v>
      </c>
      <c r="B1837" s="679" t="s">
        <v>2777</v>
      </c>
      <c r="C1837" s="684" t="s">
        <v>1560</v>
      </c>
      <c r="D1837" s="680">
        <f t="shared" ref="D1837:D1842" si="227">D1838</f>
        <v>2500</v>
      </c>
    </row>
    <row r="1838" spans="1:4" hidden="1">
      <c r="A1838" s="840" t="s">
        <v>3914</v>
      </c>
      <c r="B1838" s="679" t="s">
        <v>2778</v>
      </c>
      <c r="C1838" s="684" t="s">
        <v>2613</v>
      </c>
      <c r="D1838" s="680">
        <f t="shared" si="227"/>
        <v>2500</v>
      </c>
    </row>
    <row r="1839" spans="1:4" hidden="1">
      <c r="A1839" s="840" t="s">
        <v>3914</v>
      </c>
      <c r="B1839" s="679" t="s">
        <v>2779</v>
      </c>
      <c r="C1839" s="684" t="s">
        <v>1513</v>
      </c>
      <c r="D1839" s="680">
        <f t="shared" si="227"/>
        <v>2500</v>
      </c>
    </row>
    <row r="1840" spans="1:4" hidden="1">
      <c r="A1840" s="840" t="s">
        <v>3914</v>
      </c>
      <c r="B1840" s="679" t="s">
        <v>4831</v>
      </c>
      <c r="C1840" s="684" t="s">
        <v>2929</v>
      </c>
      <c r="D1840" s="680">
        <f t="shared" si="227"/>
        <v>2500</v>
      </c>
    </row>
    <row r="1841" spans="1:4" ht="27.6" hidden="1">
      <c r="A1841" s="840" t="s">
        <v>3914</v>
      </c>
      <c r="B1841" s="679" t="s">
        <v>4832</v>
      </c>
      <c r="C1841" s="684" t="s">
        <v>2750</v>
      </c>
      <c r="D1841" s="680">
        <f t="shared" si="227"/>
        <v>2500</v>
      </c>
    </row>
    <row r="1842" spans="1:4" hidden="1">
      <c r="A1842" s="840" t="s">
        <v>3914</v>
      </c>
      <c r="B1842" s="679" t="s">
        <v>4833</v>
      </c>
      <c r="C1842" s="684" t="s">
        <v>695</v>
      </c>
      <c r="D1842" s="680">
        <f t="shared" si="227"/>
        <v>2500</v>
      </c>
    </row>
    <row r="1843" spans="1:4" ht="27.6" hidden="1">
      <c r="A1843" s="836" t="s">
        <v>3914</v>
      </c>
      <c r="B1843" s="681" t="s">
        <v>4834</v>
      </c>
      <c r="C1843" s="685" t="s">
        <v>1560</v>
      </c>
      <c r="D1843" s="682">
        <f>'C. OBJETO DEL GASTO'!AF115</f>
        <v>2500</v>
      </c>
    </row>
    <row r="1844" spans="1:4" ht="41.4" hidden="1">
      <c r="A1844" s="840" t="s">
        <v>4964</v>
      </c>
      <c r="B1844" s="679" t="s">
        <v>2786</v>
      </c>
      <c r="C1844" s="684" t="s">
        <v>1512</v>
      </c>
      <c r="D1844" s="680">
        <f t="shared" ref="D1844:D1849" si="228">D1845</f>
        <v>1000000</v>
      </c>
    </row>
    <row r="1845" spans="1:4" hidden="1">
      <c r="A1845" s="840" t="s">
        <v>4964</v>
      </c>
      <c r="B1845" s="679" t="s">
        <v>2787</v>
      </c>
      <c r="C1845" s="684" t="s">
        <v>2613</v>
      </c>
      <c r="D1845" s="680">
        <f t="shared" si="228"/>
        <v>1000000</v>
      </c>
    </row>
    <row r="1846" spans="1:4" hidden="1">
      <c r="A1846" s="840" t="s">
        <v>4964</v>
      </c>
      <c r="B1846" s="679" t="s">
        <v>2788</v>
      </c>
      <c r="C1846" s="684" t="s">
        <v>1513</v>
      </c>
      <c r="D1846" s="680">
        <f t="shared" si="228"/>
        <v>1000000</v>
      </c>
    </row>
    <row r="1847" spans="1:4" hidden="1">
      <c r="A1847" s="840" t="s">
        <v>4964</v>
      </c>
      <c r="B1847" s="679" t="s">
        <v>4835</v>
      </c>
      <c r="C1847" s="684" t="s">
        <v>2929</v>
      </c>
      <c r="D1847" s="680">
        <f t="shared" si="228"/>
        <v>1000000</v>
      </c>
    </row>
    <row r="1848" spans="1:4" ht="27.6" hidden="1">
      <c r="A1848" s="840" t="s">
        <v>4964</v>
      </c>
      <c r="B1848" s="679" t="s">
        <v>4836</v>
      </c>
      <c r="C1848" s="684" t="s">
        <v>2765</v>
      </c>
      <c r="D1848" s="680">
        <f t="shared" si="228"/>
        <v>1000000</v>
      </c>
    </row>
    <row r="1849" spans="1:4" hidden="1">
      <c r="A1849" s="840" t="s">
        <v>4964</v>
      </c>
      <c r="B1849" s="679" t="s">
        <v>4837</v>
      </c>
      <c r="C1849" s="684" t="s">
        <v>695</v>
      </c>
      <c r="D1849" s="680">
        <f t="shared" si="228"/>
        <v>1000000</v>
      </c>
    </row>
    <row r="1850" spans="1:4" ht="41.4" hidden="1">
      <c r="A1850" s="836" t="s">
        <v>4964</v>
      </c>
      <c r="B1850" s="681" t="s">
        <v>4838</v>
      </c>
      <c r="C1850" s="685" t="s">
        <v>1512</v>
      </c>
      <c r="D1850" s="682">
        <f>'C. OBJETO DEL GASTO'!AF201</f>
        <v>1000000</v>
      </c>
    </row>
    <row r="1851" spans="1:4" hidden="1">
      <c r="A1851" s="840" t="s">
        <v>4986</v>
      </c>
      <c r="B1851" s="679" t="s">
        <v>2793</v>
      </c>
      <c r="C1851" s="684" t="s">
        <v>1705</v>
      </c>
      <c r="D1851" s="680">
        <f t="shared" ref="D1851:D1856" si="229">D1852</f>
        <v>462000</v>
      </c>
    </row>
    <row r="1852" spans="1:4" hidden="1">
      <c r="A1852" s="840" t="s">
        <v>4986</v>
      </c>
      <c r="B1852" s="679" t="s">
        <v>2794</v>
      </c>
      <c r="C1852" s="684" t="s">
        <v>2613</v>
      </c>
      <c r="D1852" s="680">
        <f t="shared" si="229"/>
        <v>462000</v>
      </c>
    </row>
    <row r="1853" spans="1:4" hidden="1">
      <c r="A1853" s="840" t="s">
        <v>4986</v>
      </c>
      <c r="B1853" s="679" t="s">
        <v>2795</v>
      </c>
      <c r="C1853" s="684" t="s">
        <v>1513</v>
      </c>
      <c r="D1853" s="680">
        <f t="shared" si="229"/>
        <v>462000</v>
      </c>
    </row>
    <row r="1854" spans="1:4" hidden="1">
      <c r="A1854" s="840" t="s">
        <v>4986</v>
      </c>
      <c r="B1854" s="679" t="s">
        <v>4839</v>
      </c>
      <c r="C1854" s="684" t="s">
        <v>2929</v>
      </c>
      <c r="D1854" s="680">
        <f t="shared" si="229"/>
        <v>462000</v>
      </c>
    </row>
    <row r="1855" spans="1:4" ht="27.6" hidden="1">
      <c r="A1855" s="840" t="s">
        <v>4986</v>
      </c>
      <c r="B1855" s="679" t="s">
        <v>4840</v>
      </c>
      <c r="C1855" s="684" t="s">
        <v>2765</v>
      </c>
      <c r="D1855" s="680">
        <f t="shared" si="229"/>
        <v>462000</v>
      </c>
    </row>
    <row r="1856" spans="1:4" hidden="1">
      <c r="A1856" s="840" t="s">
        <v>4986</v>
      </c>
      <c r="B1856" s="679" t="s">
        <v>4841</v>
      </c>
      <c r="C1856" s="684" t="s">
        <v>807</v>
      </c>
      <c r="D1856" s="680">
        <f t="shared" si="229"/>
        <v>462000</v>
      </c>
    </row>
    <row r="1857" spans="1:4" hidden="1">
      <c r="A1857" s="836" t="s">
        <v>4986</v>
      </c>
      <c r="B1857" s="681" t="s">
        <v>4842</v>
      </c>
      <c r="C1857" s="685" t="s">
        <v>1705</v>
      </c>
      <c r="D1857" s="682">
        <f>'C. OBJETO DEL GASTO'!AF207</f>
        <v>462000</v>
      </c>
    </row>
    <row r="1858" spans="1:4" hidden="1">
      <c r="A1858" s="840" t="s">
        <v>4966</v>
      </c>
      <c r="B1858" s="679" t="s">
        <v>2800</v>
      </c>
      <c r="C1858" s="684" t="s">
        <v>2238</v>
      </c>
      <c r="D1858" s="680">
        <f>D1859</f>
        <v>53000</v>
      </c>
    </row>
    <row r="1859" spans="1:4" hidden="1">
      <c r="A1859" s="840" t="s">
        <v>4966</v>
      </c>
      <c r="B1859" s="679" t="s">
        <v>2801</v>
      </c>
      <c r="C1859" s="684" t="s">
        <v>2613</v>
      </c>
      <c r="D1859" s="680">
        <f>D1860</f>
        <v>53000</v>
      </c>
    </row>
    <row r="1860" spans="1:4" hidden="1">
      <c r="A1860" s="840" t="s">
        <v>4966</v>
      </c>
      <c r="B1860" s="679" t="s">
        <v>2802</v>
      </c>
      <c r="C1860" s="684" t="s">
        <v>1513</v>
      </c>
      <c r="D1860" s="680">
        <f>D1861</f>
        <v>53000</v>
      </c>
    </row>
    <row r="1861" spans="1:4" hidden="1">
      <c r="A1861" s="840" t="s">
        <v>4966</v>
      </c>
      <c r="B1861" s="679" t="s">
        <v>4843</v>
      </c>
      <c r="C1861" s="684" t="s">
        <v>2929</v>
      </c>
      <c r="D1861" s="680">
        <f>D1862</f>
        <v>53000</v>
      </c>
    </row>
    <row r="1862" spans="1:4" ht="27.6" hidden="1">
      <c r="A1862" s="840" t="s">
        <v>4966</v>
      </c>
      <c r="B1862" s="679" t="s">
        <v>4844</v>
      </c>
      <c r="C1862" s="684" t="s">
        <v>2768</v>
      </c>
      <c r="D1862" s="680">
        <f>D1863</f>
        <v>53000</v>
      </c>
    </row>
    <row r="1863" spans="1:4" hidden="1">
      <c r="A1863" s="840" t="s">
        <v>4966</v>
      </c>
      <c r="B1863" s="679" t="s">
        <v>4845</v>
      </c>
      <c r="C1863" s="684" t="s">
        <v>695</v>
      </c>
      <c r="D1863" s="680">
        <f>D1864+D1865</f>
        <v>53000</v>
      </c>
    </row>
    <row r="1864" spans="1:4" hidden="1">
      <c r="A1864" s="836" t="s">
        <v>4966</v>
      </c>
      <c r="B1864" s="681" t="s">
        <v>4846</v>
      </c>
      <c r="C1864" s="685" t="s">
        <v>2238</v>
      </c>
      <c r="D1864" s="682">
        <f>'C. OBJETO DEL GASTO'!AF236</f>
        <v>13000</v>
      </c>
    </row>
    <row r="1865" spans="1:4" hidden="1">
      <c r="A1865" s="836" t="s">
        <v>4966</v>
      </c>
      <c r="B1865" s="681" t="s">
        <v>4847</v>
      </c>
      <c r="C1865" s="685" t="s">
        <v>2914</v>
      </c>
      <c r="D1865" s="682">
        <f>'C. OBJETO DEL GASTO'!AF237</f>
        <v>40000</v>
      </c>
    </row>
    <row r="1866" spans="1:4" hidden="1">
      <c r="A1866" s="840" t="s">
        <v>4989</v>
      </c>
      <c r="B1866" s="679" t="s">
        <v>2807</v>
      </c>
      <c r="C1866" s="684" t="s">
        <v>1566</v>
      </c>
      <c r="D1866" s="680">
        <f t="shared" ref="D1866:D1871" si="230">D1867</f>
        <v>150000</v>
      </c>
    </row>
    <row r="1867" spans="1:4" hidden="1">
      <c r="A1867" s="840" t="s">
        <v>4989</v>
      </c>
      <c r="B1867" s="679" t="s">
        <v>2808</v>
      </c>
      <c r="C1867" s="684" t="s">
        <v>2613</v>
      </c>
      <c r="D1867" s="680">
        <f t="shared" si="230"/>
        <v>150000</v>
      </c>
    </row>
    <row r="1868" spans="1:4" hidden="1">
      <c r="A1868" s="840" t="s">
        <v>4989</v>
      </c>
      <c r="B1868" s="679" t="s">
        <v>2809</v>
      </c>
      <c r="C1868" s="684" t="s">
        <v>1513</v>
      </c>
      <c r="D1868" s="680">
        <f t="shared" si="230"/>
        <v>150000</v>
      </c>
    </row>
    <row r="1869" spans="1:4" hidden="1">
      <c r="A1869" s="840" t="s">
        <v>4989</v>
      </c>
      <c r="B1869" s="679" t="s">
        <v>4848</v>
      </c>
      <c r="C1869" s="684" t="s">
        <v>2929</v>
      </c>
      <c r="D1869" s="680">
        <f t="shared" si="230"/>
        <v>150000</v>
      </c>
    </row>
    <row r="1870" spans="1:4" ht="41.4" hidden="1">
      <c r="A1870" s="840" t="s">
        <v>4989</v>
      </c>
      <c r="B1870" s="679" t="s">
        <v>4849</v>
      </c>
      <c r="C1870" s="684" t="s">
        <v>2784</v>
      </c>
      <c r="D1870" s="680">
        <f t="shared" si="230"/>
        <v>150000</v>
      </c>
    </row>
    <row r="1871" spans="1:4" hidden="1">
      <c r="A1871" s="840" t="s">
        <v>4989</v>
      </c>
      <c r="B1871" s="679" t="s">
        <v>4850</v>
      </c>
      <c r="C1871" s="684" t="s">
        <v>695</v>
      </c>
      <c r="D1871" s="680">
        <f t="shared" si="230"/>
        <v>150000</v>
      </c>
    </row>
    <row r="1872" spans="1:4" hidden="1">
      <c r="A1872" s="836" t="s">
        <v>4989</v>
      </c>
      <c r="B1872" s="681" t="s">
        <v>4851</v>
      </c>
      <c r="C1872" s="685" t="s">
        <v>1566</v>
      </c>
      <c r="D1872" s="682">
        <f>'C. OBJETO DEL GASTO'!AF247</f>
        <v>150000</v>
      </c>
    </row>
    <row r="1873" spans="1:4" hidden="1">
      <c r="A1873" s="840" t="s">
        <v>4989</v>
      </c>
      <c r="B1873" s="679" t="s">
        <v>2814</v>
      </c>
      <c r="C1873" s="684" t="s">
        <v>2585</v>
      </c>
      <c r="D1873" s="680">
        <f t="shared" ref="D1873:D1878" si="231">D1874</f>
        <v>0</v>
      </c>
    </row>
    <row r="1874" spans="1:4" hidden="1">
      <c r="A1874" s="840" t="s">
        <v>4989</v>
      </c>
      <c r="B1874" s="679" t="s">
        <v>2815</v>
      </c>
      <c r="C1874" s="684" t="s">
        <v>2613</v>
      </c>
      <c r="D1874" s="680">
        <f t="shared" si="231"/>
        <v>0</v>
      </c>
    </row>
    <row r="1875" spans="1:4" hidden="1">
      <c r="A1875" s="840" t="s">
        <v>4989</v>
      </c>
      <c r="B1875" s="679" t="s">
        <v>2816</v>
      </c>
      <c r="C1875" s="684" t="s">
        <v>1513</v>
      </c>
      <c r="D1875" s="680">
        <f t="shared" si="231"/>
        <v>0</v>
      </c>
    </row>
    <row r="1876" spans="1:4" hidden="1">
      <c r="A1876" s="840" t="s">
        <v>4989</v>
      </c>
      <c r="B1876" s="679" t="s">
        <v>4852</v>
      </c>
      <c r="C1876" s="684" t="s">
        <v>2929</v>
      </c>
      <c r="D1876" s="680">
        <f t="shared" si="231"/>
        <v>0</v>
      </c>
    </row>
    <row r="1877" spans="1:4" ht="27.6" hidden="1">
      <c r="A1877" s="840" t="s">
        <v>4989</v>
      </c>
      <c r="B1877" s="679" t="s">
        <v>4853</v>
      </c>
      <c r="C1877" s="684" t="s">
        <v>2768</v>
      </c>
      <c r="D1877" s="680">
        <f t="shared" si="231"/>
        <v>0</v>
      </c>
    </row>
    <row r="1878" spans="1:4" hidden="1">
      <c r="A1878" s="840" t="s">
        <v>4989</v>
      </c>
      <c r="B1878" s="679" t="s">
        <v>4854</v>
      </c>
      <c r="C1878" s="684" t="s">
        <v>695</v>
      </c>
      <c r="D1878" s="680">
        <f t="shared" si="231"/>
        <v>0</v>
      </c>
    </row>
    <row r="1879" spans="1:4" hidden="1">
      <c r="A1879" s="836" t="s">
        <v>4989</v>
      </c>
      <c r="B1879" s="681" t="s">
        <v>4855</v>
      </c>
      <c r="C1879" s="685" t="s">
        <v>2585</v>
      </c>
      <c r="D1879" s="682">
        <f>'C. OBJETO DEL GASTO'!AF248</f>
        <v>0</v>
      </c>
    </row>
    <row r="1880" spans="1:4" hidden="1">
      <c r="A1880" s="840" t="s">
        <v>4979</v>
      </c>
      <c r="B1880" s="679" t="s">
        <v>2821</v>
      </c>
      <c r="C1880" s="684" t="s">
        <v>2245</v>
      </c>
      <c r="D1880" s="680">
        <f t="shared" ref="D1880:D1885" si="232">D1881</f>
        <v>5000</v>
      </c>
    </row>
    <row r="1881" spans="1:4" hidden="1">
      <c r="A1881" s="840" t="s">
        <v>4979</v>
      </c>
      <c r="B1881" s="679" t="s">
        <v>2822</v>
      </c>
      <c r="C1881" s="684" t="s">
        <v>2613</v>
      </c>
      <c r="D1881" s="680">
        <f t="shared" si="232"/>
        <v>5000</v>
      </c>
    </row>
    <row r="1882" spans="1:4" hidden="1">
      <c r="A1882" s="840" t="s">
        <v>4979</v>
      </c>
      <c r="B1882" s="679" t="s">
        <v>2823</v>
      </c>
      <c r="C1882" s="684" t="s">
        <v>1513</v>
      </c>
      <c r="D1882" s="680">
        <f t="shared" si="232"/>
        <v>5000</v>
      </c>
    </row>
    <row r="1883" spans="1:4" hidden="1">
      <c r="A1883" s="840" t="s">
        <v>4979</v>
      </c>
      <c r="B1883" s="679" t="s">
        <v>4856</v>
      </c>
      <c r="C1883" s="684" t="s">
        <v>2929</v>
      </c>
      <c r="D1883" s="680">
        <f t="shared" si="232"/>
        <v>5000</v>
      </c>
    </row>
    <row r="1884" spans="1:4" ht="27.6" hidden="1">
      <c r="A1884" s="840" t="s">
        <v>4979</v>
      </c>
      <c r="B1884" s="679" t="s">
        <v>4857</v>
      </c>
      <c r="C1884" s="684" t="s">
        <v>2774</v>
      </c>
      <c r="D1884" s="680">
        <f t="shared" si="232"/>
        <v>5000</v>
      </c>
    </row>
    <row r="1885" spans="1:4" hidden="1">
      <c r="A1885" s="840" t="s">
        <v>4979</v>
      </c>
      <c r="B1885" s="679" t="s">
        <v>4858</v>
      </c>
      <c r="C1885" s="684" t="s">
        <v>695</v>
      </c>
      <c r="D1885" s="680">
        <f t="shared" si="232"/>
        <v>5000</v>
      </c>
    </row>
    <row r="1886" spans="1:4" hidden="1">
      <c r="A1886" s="836" t="s">
        <v>4979</v>
      </c>
      <c r="B1886" s="681" t="s">
        <v>4859</v>
      </c>
      <c r="C1886" s="685" t="s">
        <v>2245</v>
      </c>
      <c r="D1886" s="682">
        <f>'C. OBJETO DEL GASTO'!AF254</f>
        <v>5000</v>
      </c>
    </row>
    <row r="1887" spans="1:4" ht="27.6" hidden="1">
      <c r="A1887" s="840" t="s">
        <v>4965</v>
      </c>
      <c r="B1887" s="679" t="s">
        <v>2828</v>
      </c>
      <c r="C1887" s="684" t="s">
        <v>2255</v>
      </c>
      <c r="D1887" s="680">
        <f t="shared" ref="D1887:D1892" si="233">D1888</f>
        <v>150000</v>
      </c>
    </row>
    <row r="1888" spans="1:4" hidden="1">
      <c r="A1888" s="840" t="s">
        <v>4965</v>
      </c>
      <c r="B1888" s="679" t="s">
        <v>2829</v>
      </c>
      <c r="C1888" s="684" t="s">
        <v>2613</v>
      </c>
      <c r="D1888" s="680">
        <f t="shared" si="233"/>
        <v>150000</v>
      </c>
    </row>
    <row r="1889" spans="1:4" hidden="1">
      <c r="A1889" s="840" t="s">
        <v>4965</v>
      </c>
      <c r="B1889" s="679" t="s">
        <v>2830</v>
      </c>
      <c r="C1889" s="684" t="s">
        <v>1513</v>
      </c>
      <c r="D1889" s="680">
        <f t="shared" si="233"/>
        <v>150000</v>
      </c>
    </row>
    <row r="1890" spans="1:4" hidden="1">
      <c r="A1890" s="840" t="s">
        <v>4965</v>
      </c>
      <c r="B1890" s="679" t="s">
        <v>4860</v>
      </c>
      <c r="C1890" s="684" t="s">
        <v>2929</v>
      </c>
      <c r="D1890" s="680">
        <f t="shared" si="233"/>
        <v>150000</v>
      </c>
    </row>
    <row r="1891" spans="1:4" ht="27.6" hidden="1">
      <c r="A1891" s="840" t="s">
        <v>4965</v>
      </c>
      <c r="B1891" s="679" t="s">
        <v>4861</v>
      </c>
      <c r="C1891" s="684" t="s">
        <v>2742</v>
      </c>
      <c r="D1891" s="680">
        <f t="shared" si="233"/>
        <v>150000</v>
      </c>
    </row>
    <row r="1892" spans="1:4" hidden="1">
      <c r="A1892" s="840" t="s">
        <v>4965</v>
      </c>
      <c r="B1892" s="679" t="s">
        <v>4862</v>
      </c>
      <c r="C1892" s="684" t="s">
        <v>695</v>
      </c>
      <c r="D1892" s="680">
        <f t="shared" si="233"/>
        <v>150000</v>
      </c>
    </row>
    <row r="1893" spans="1:4" ht="27.6" hidden="1">
      <c r="A1893" s="836" t="s">
        <v>4965</v>
      </c>
      <c r="B1893" s="681" t="s">
        <v>4863</v>
      </c>
      <c r="C1893" s="685" t="s">
        <v>2255</v>
      </c>
      <c r="D1893" s="682">
        <f>'C. OBJETO DEL GASTO'!AF353</f>
        <v>150000</v>
      </c>
    </row>
    <row r="1894" spans="1:4" ht="27.6" hidden="1">
      <c r="A1894" s="840" t="s">
        <v>4963</v>
      </c>
      <c r="B1894" s="679" t="s">
        <v>2835</v>
      </c>
      <c r="C1894" s="684" t="s">
        <v>1659</v>
      </c>
      <c r="D1894" s="680">
        <f t="shared" ref="D1894:D1899" si="234">D1895</f>
        <v>100000</v>
      </c>
    </row>
    <row r="1895" spans="1:4" hidden="1">
      <c r="A1895" s="840" t="s">
        <v>4963</v>
      </c>
      <c r="B1895" s="679" t="s">
        <v>2836</v>
      </c>
      <c r="C1895" s="684" t="s">
        <v>2613</v>
      </c>
      <c r="D1895" s="680">
        <f t="shared" si="234"/>
        <v>100000</v>
      </c>
    </row>
    <row r="1896" spans="1:4" hidden="1">
      <c r="A1896" s="840" t="s">
        <v>4963</v>
      </c>
      <c r="B1896" s="679" t="s">
        <v>2837</v>
      </c>
      <c r="C1896" s="684" t="s">
        <v>1513</v>
      </c>
      <c r="D1896" s="680">
        <f t="shared" si="234"/>
        <v>100000</v>
      </c>
    </row>
    <row r="1897" spans="1:4" hidden="1">
      <c r="A1897" s="840" t="s">
        <v>4963</v>
      </c>
      <c r="B1897" s="679" t="s">
        <v>4864</v>
      </c>
      <c r="C1897" s="684" t="s">
        <v>2929</v>
      </c>
      <c r="D1897" s="680">
        <f t="shared" si="234"/>
        <v>100000</v>
      </c>
    </row>
    <row r="1898" spans="1:4" ht="27.6" hidden="1">
      <c r="A1898" s="840" t="s">
        <v>4963</v>
      </c>
      <c r="B1898" s="679" t="s">
        <v>4865</v>
      </c>
      <c r="C1898" s="684" t="s">
        <v>2785</v>
      </c>
      <c r="D1898" s="680">
        <f t="shared" si="234"/>
        <v>100000</v>
      </c>
    </row>
    <row r="1899" spans="1:4" hidden="1">
      <c r="A1899" s="840" t="s">
        <v>4963</v>
      </c>
      <c r="B1899" s="679" t="s">
        <v>4866</v>
      </c>
      <c r="C1899" s="684" t="s">
        <v>695</v>
      </c>
      <c r="D1899" s="680">
        <f t="shared" si="234"/>
        <v>100000</v>
      </c>
    </row>
    <row r="1900" spans="1:4" ht="27.6" hidden="1">
      <c r="A1900" s="836" t="s">
        <v>4963</v>
      </c>
      <c r="B1900" s="681" t="s">
        <v>4867</v>
      </c>
      <c r="C1900" s="685" t="s">
        <v>1659</v>
      </c>
      <c r="D1900" s="682">
        <f>'C. OBJETO DEL GASTO'!AF406</f>
        <v>100000</v>
      </c>
    </row>
    <row r="1901" spans="1:4" hidden="1">
      <c r="A1901" s="840" t="s">
        <v>4990</v>
      </c>
      <c r="B1901" s="679" t="s">
        <v>2842</v>
      </c>
      <c r="C1901" s="684" t="s">
        <v>2843</v>
      </c>
      <c r="D1901" s="680">
        <f t="shared" ref="D1901:D1906" si="235">D1902</f>
        <v>90000</v>
      </c>
    </row>
    <row r="1902" spans="1:4" hidden="1">
      <c r="A1902" s="840" t="s">
        <v>4990</v>
      </c>
      <c r="B1902" s="679" t="s">
        <v>2844</v>
      </c>
      <c r="C1902" s="684" t="s">
        <v>2845</v>
      </c>
      <c r="D1902" s="680">
        <f t="shared" si="235"/>
        <v>90000</v>
      </c>
    </row>
    <row r="1903" spans="1:4" hidden="1">
      <c r="A1903" s="840" t="s">
        <v>4990</v>
      </c>
      <c r="B1903" s="679" t="s">
        <v>2846</v>
      </c>
      <c r="C1903" s="684" t="s">
        <v>1513</v>
      </c>
      <c r="D1903" s="680">
        <f t="shared" si="235"/>
        <v>90000</v>
      </c>
    </row>
    <row r="1904" spans="1:4" hidden="1">
      <c r="A1904" s="840" t="s">
        <v>4990</v>
      </c>
      <c r="B1904" s="679" t="s">
        <v>4868</v>
      </c>
      <c r="C1904" s="684" t="s">
        <v>2929</v>
      </c>
      <c r="D1904" s="680">
        <f t="shared" si="235"/>
        <v>90000</v>
      </c>
    </row>
    <row r="1905" spans="1:4" ht="27.6" hidden="1">
      <c r="A1905" s="840" t="s">
        <v>4990</v>
      </c>
      <c r="B1905" s="679" t="s">
        <v>4869</v>
      </c>
      <c r="C1905" s="684" t="s">
        <v>2742</v>
      </c>
      <c r="D1905" s="680">
        <f t="shared" si="235"/>
        <v>90000</v>
      </c>
    </row>
    <row r="1906" spans="1:4" hidden="1">
      <c r="A1906" s="840" t="s">
        <v>4990</v>
      </c>
      <c r="B1906" s="679" t="s">
        <v>4870</v>
      </c>
      <c r="C1906" s="684" t="s">
        <v>695</v>
      </c>
      <c r="D1906" s="680">
        <f t="shared" si="235"/>
        <v>90000</v>
      </c>
    </row>
    <row r="1907" spans="1:4" hidden="1">
      <c r="A1907" s="836" t="s">
        <v>4990</v>
      </c>
      <c r="B1907" s="681" t="s">
        <v>4871</v>
      </c>
      <c r="C1907" s="685" t="s">
        <v>2843</v>
      </c>
      <c r="D1907" s="682">
        <f>'C. OBJETO DEL GASTO'!AF442</f>
        <v>90000</v>
      </c>
    </row>
    <row r="1908" spans="1:4" ht="27.6" hidden="1">
      <c r="A1908" s="840" t="s">
        <v>4970</v>
      </c>
      <c r="B1908" s="679" t="s">
        <v>2851</v>
      </c>
      <c r="C1908" s="684" t="s">
        <v>1877</v>
      </c>
      <c r="D1908" s="680">
        <f t="shared" ref="D1908:D1913" si="236">D1909</f>
        <v>200000</v>
      </c>
    </row>
    <row r="1909" spans="1:4" hidden="1">
      <c r="A1909" s="840" t="s">
        <v>4970</v>
      </c>
      <c r="B1909" s="679" t="s">
        <v>2852</v>
      </c>
      <c r="C1909" s="684" t="s">
        <v>2613</v>
      </c>
      <c r="D1909" s="680">
        <f t="shared" si="236"/>
        <v>200000</v>
      </c>
    </row>
    <row r="1910" spans="1:4" hidden="1">
      <c r="A1910" s="840" t="s">
        <v>4970</v>
      </c>
      <c r="B1910" s="679" t="s">
        <v>2853</v>
      </c>
      <c r="C1910" s="684" t="s">
        <v>1878</v>
      </c>
      <c r="D1910" s="680">
        <f t="shared" si="236"/>
        <v>200000</v>
      </c>
    </row>
    <row r="1911" spans="1:4" hidden="1">
      <c r="A1911" s="840" t="s">
        <v>4970</v>
      </c>
      <c r="B1911" s="679" t="s">
        <v>4872</v>
      </c>
      <c r="C1911" s="684" t="s">
        <v>2929</v>
      </c>
      <c r="D1911" s="680">
        <f t="shared" si="236"/>
        <v>200000</v>
      </c>
    </row>
    <row r="1912" spans="1:4" ht="41.4" hidden="1">
      <c r="A1912" s="840" t="s">
        <v>4970</v>
      </c>
      <c r="B1912" s="679" t="s">
        <v>4873</v>
      </c>
      <c r="C1912" s="684" t="s">
        <v>2784</v>
      </c>
      <c r="D1912" s="680">
        <f t="shared" si="236"/>
        <v>200000</v>
      </c>
    </row>
    <row r="1913" spans="1:4" hidden="1">
      <c r="A1913" s="840" t="s">
        <v>4970</v>
      </c>
      <c r="B1913" s="679" t="s">
        <v>4874</v>
      </c>
      <c r="C1913" s="684" t="s">
        <v>695</v>
      </c>
      <c r="D1913" s="680">
        <f t="shared" si="236"/>
        <v>200000</v>
      </c>
    </row>
    <row r="1914" spans="1:4" ht="27.6" hidden="1">
      <c r="A1914" s="836" t="s">
        <v>4970</v>
      </c>
      <c r="B1914" s="681" t="s">
        <v>4875</v>
      </c>
      <c r="C1914" s="685" t="s">
        <v>1877</v>
      </c>
      <c r="D1914" s="682">
        <f>'C. OBJETO DEL GASTO'!AF503</f>
        <v>200000</v>
      </c>
    </row>
    <row r="1915" spans="1:4" hidden="1">
      <c r="A1915" s="841"/>
      <c r="B1915" s="704" t="s">
        <v>2856</v>
      </c>
      <c r="C1915" s="705" t="s">
        <v>1568</v>
      </c>
      <c r="D1915" s="691">
        <f>D1916+D1923</f>
        <v>150000</v>
      </c>
    </row>
    <row r="1916" spans="1:4" ht="27.6" hidden="1">
      <c r="A1916" s="840" t="s">
        <v>4988</v>
      </c>
      <c r="B1916" s="679" t="s">
        <v>3919</v>
      </c>
      <c r="C1916" s="684" t="s">
        <v>3918</v>
      </c>
      <c r="D1916" s="680">
        <f t="shared" ref="D1916:D1921" si="237">D1917</f>
        <v>0</v>
      </c>
    </row>
    <row r="1917" spans="1:4" hidden="1">
      <c r="A1917" s="840" t="s">
        <v>4988</v>
      </c>
      <c r="B1917" s="679" t="s">
        <v>3920</v>
      </c>
      <c r="C1917" s="684" t="s">
        <v>2613</v>
      </c>
      <c r="D1917" s="680">
        <f t="shared" si="237"/>
        <v>0</v>
      </c>
    </row>
    <row r="1918" spans="1:4" hidden="1">
      <c r="A1918" s="840" t="s">
        <v>4988</v>
      </c>
      <c r="B1918" s="679" t="s">
        <v>3921</v>
      </c>
      <c r="C1918" s="684" t="s">
        <v>3922</v>
      </c>
      <c r="D1918" s="680">
        <f t="shared" si="237"/>
        <v>0</v>
      </c>
    </row>
    <row r="1919" spans="1:4" hidden="1">
      <c r="A1919" s="840" t="s">
        <v>4988</v>
      </c>
      <c r="B1919" s="679" t="s">
        <v>4876</v>
      </c>
      <c r="C1919" s="684" t="s">
        <v>2929</v>
      </c>
      <c r="D1919" s="680">
        <f t="shared" si="237"/>
        <v>0</v>
      </c>
    </row>
    <row r="1920" spans="1:4" ht="27.6" hidden="1">
      <c r="A1920" s="840" t="s">
        <v>4988</v>
      </c>
      <c r="B1920" s="679" t="s">
        <v>4877</v>
      </c>
      <c r="C1920" s="684" t="s">
        <v>2765</v>
      </c>
      <c r="D1920" s="680">
        <f t="shared" si="237"/>
        <v>0</v>
      </c>
    </row>
    <row r="1921" spans="1:4" hidden="1">
      <c r="A1921" s="840" t="s">
        <v>4988</v>
      </c>
      <c r="B1921" s="679" t="s">
        <v>4878</v>
      </c>
      <c r="C1921" s="684" t="s">
        <v>695</v>
      </c>
      <c r="D1921" s="680">
        <f t="shared" si="237"/>
        <v>0</v>
      </c>
    </row>
    <row r="1922" spans="1:4" ht="27.6" hidden="1">
      <c r="A1922" s="836" t="s">
        <v>4988</v>
      </c>
      <c r="B1922" s="681" t="s">
        <v>4879</v>
      </c>
      <c r="C1922" s="685" t="s">
        <v>3918</v>
      </c>
      <c r="D1922" s="682">
        <f>'C. OBJETO DEL GASTO'!AF587</f>
        <v>0</v>
      </c>
    </row>
    <row r="1923" spans="1:4" hidden="1">
      <c r="A1923" s="840" t="s">
        <v>4984</v>
      </c>
      <c r="B1923" s="679" t="s">
        <v>3923</v>
      </c>
      <c r="C1923" s="684" t="s">
        <v>2922</v>
      </c>
      <c r="D1923" s="680">
        <f t="shared" ref="D1923:D1928" si="238">D1924</f>
        <v>150000</v>
      </c>
    </row>
    <row r="1924" spans="1:4" hidden="1">
      <c r="A1924" s="840" t="s">
        <v>4984</v>
      </c>
      <c r="B1924" s="679" t="s">
        <v>3924</v>
      </c>
      <c r="C1924" s="684" t="s">
        <v>2613</v>
      </c>
      <c r="D1924" s="680">
        <f t="shared" si="238"/>
        <v>150000</v>
      </c>
    </row>
    <row r="1925" spans="1:4" hidden="1">
      <c r="A1925" s="840" t="s">
        <v>4984</v>
      </c>
      <c r="B1925" s="679" t="s">
        <v>3925</v>
      </c>
      <c r="C1925" s="684" t="s">
        <v>1569</v>
      </c>
      <c r="D1925" s="680">
        <f t="shared" si="238"/>
        <v>150000</v>
      </c>
    </row>
    <row r="1926" spans="1:4" hidden="1">
      <c r="A1926" s="840" t="s">
        <v>4984</v>
      </c>
      <c r="B1926" s="679" t="s">
        <v>4880</v>
      </c>
      <c r="C1926" s="684" t="s">
        <v>2929</v>
      </c>
      <c r="D1926" s="680">
        <f t="shared" si="238"/>
        <v>150000</v>
      </c>
    </row>
    <row r="1927" spans="1:4" ht="41.4" hidden="1">
      <c r="A1927" s="840" t="s">
        <v>4984</v>
      </c>
      <c r="B1927" s="679" t="s">
        <v>4881</v>
      </c>
      <c r="C1927" s="684" t="s">
        <v>2784</v>
      </c>
      <c r="D1927" s="680">
        <f t="shared" si="238"/>
        <v>150000</v>
      </c>
    </row>
    <row r="1928" spans="1:4" hidden="1">
      <c r="A1928" s="840" t="s">
        <v>4984</v>
      </c>
      <c r="B1928" s="679" t="s">
        <v>4882</v>
      </c>
      <c r="C1928" s="684" t="s">
        <v>695</v>
      </c>
      <c r="D1928" s="680">
        <f t="shared" si="238"/>
        <v>150000</v>
      </c>
    </row>
    <row r="1929" spans="1:4" hidden="1">
      <c r="A1929" s="836" t="s">
        <v>4984</v>
      </c>
      <c r="B1929" s="681" t="s">
        <v>4883</v>
      </c>
      <c r="C1929" s="685" t="s">
        <v>2922</v>
      </c>
      <c r="D1929" s="682">
        <f>'C. OBJETO DEL GASTO'!AF613</f>
        <v>150000</v>
      </c>
    </row>
    <row r="1930" spans="1:4" hidden="1">
      <c r="A1930" s="840" t="s">
        <v>4991</v>
      </c>
      <c r="B1930" s="844" t="s">
        <v>3930</v>
      </c>
      <c r="C1930" s="844" t="s">
        <v>2115</v>
      </c>
      <c r="D1930" s="842">
        <f t="shared" ref="D1930:D1940" si="239">D1931</f>
        <v>324453.94</v>
      </c>
    </row>
    <row r="1931" spans="1:4" hidden="1">
      <c r="A1931" s="840" t="s">
        <v>4991</v>
      </c>
      <c r="B1931" s="687" t="s">
        <v>3931</v>
      </c>
      <c r="C1931" s="687" t="s">
        <v>2117</v>
      </c>
      <c r="D1931" s="680">
        <f t="shared" si="239"/>
        <v>324453.94</v>
      </c>
    </row>
    <row r="1932" spans="1:4" hidden="1">
      <c r="A1932" s="840" t="s">
        <v>4991</v>
      </c>
      <c r="B1932" s="687" t="s">
        <v>3932</v>
      </c>
      <c r="C1932" s="687" t="s">
        <v>1568</v>
      </c>
      <c r="D1932" s="680">
        <f t="shared" si="239"/>
        <v>324453.94</v>
      </c>
    </row>
    <row r="1933" spans="1:4" hidden="1">
      <c r="A1933" s="840" t="s">
        <v>4991</v>
      </c>
      <c r="B1933" s="687" t="s">
        <v>3933</v>
      </c>
      <c r="C1933" s="687" t="s">
        <v>2120</v>
      </c>
      <c r="D1933" s="680">
        <f t="shared" si="239"/>
        <v>324453.94</v>
      </c>
    </row>
    <row r="1934" spans="1:4" hidden="1">
      <c r="A1934" s="840" t="s">
        <v>4991</v>
      </c>
      <c r="B1934" s="687" t="s">
        <v>3934</v>
      </c>
      <c r="C1934" s="684" t="s">
        <v>2613</v>
      </c>
      <c r="D1934" s="680">
        <f t="shared" si="239"/>
        <v>324453.94</v>
      </c>
    </row>
    <row r="1935" spans="1:4" hidden="1">
      <c r="A1935" s="840" t="s">
        <v>4991</v>
      </c>
      <c r="B1935" s="687" t="s">
        <v>3935</v>
      </c>
      <c r="C1935" s="687" t="s">
        <v>2123</v>
      </c>
      <c r="D1935" s="680">
        <f t="shared" si="239"/>
        <v>324453.94</v>
      </c>
    </row>
    <row r="1936" spans="1:4" hidden="1">
      <c r="A1936" s="840" t="s">
        <v>4991</v>
      </c>
      <c r="B1936" s="687" t="s">
        <v>4884</v>
      </c>
      <c r="C1936" s="687" t="s">
        <v>2929</v>
      </c>
      <c r="D1936" s="680">
        <f t="shared" si="239"/>
        <v>324453.94</v>
      </c>
    </row>
    <row r="1937" spans="1:4" hidden="1">
      <c r="A1937" s="840" t="s">
        <v>4991</v>
      </c>
      <c r="B1937" s="687" t="s">
        <v>5054</v>
      </c>
      <c r="C1937" s="687" t="s">
        <v>2124</v>
      </c>
      <c r="D1937" s="680">
        <f t="shared" si="239"/>
        <v>324453.94</v>
      </c>
    </row>
    <row r="1938" spans="1:4" hidden="1">
      <c r="A1938" s="840" t="s">
        <v>4991</v>
      </c>
      <c r="B1938" s="687" t="s">
        <v>5055</v>
      </c>
      <c r="C1938" s="684" t="s">
        <v>695</v>
      </c>
      <c r="D1938" s="680">
        <f t="shared" si="239"/>
        <v>324453.94</v>
      </c>
    </row>
    <row r="1939" spans="1:4" hidden="1">
      <c r="A1939" s="840" t="s">
        <v>4991</v>
      </c>
      <c r="B1939" s="687" t="s">
        <v>5056</v>
      </c>
      <c r="C1939" s="687" t="s">
        <v>1250</v>
      </c>
      <c r="D1939" s="680">
        <f t="shared" si="239"/>
        <v>324453.94</v>
      </c>
    </row>
    <row r="1940" spans="1:4" hidden="1">
      <c r="A1940" s="840" t="s">
        <v>4991</v>
      </c>
      <c r="B1940" s="687" t="s">
        <v>5057</v>
      </c>
      <c r="C1940" s="687" t="s">
        <v>2125</v>
      </c>
      <c r="D1940" s="680">
        <f t="shared" si="239"/>
        <v>324453.94</v>
      </c>
    </row>
    <row r="1941" spans="1:4" ht="27.6" hidden="1">
      <c r="A1941" s="836" t="s">
        <v>4991</v>
      </c>
      <c r="B1941" s="688" t="s">
        <v>5058</v>
      </c>
      <c r="C1941" s="688" t="s">
        <v>3939</v>
      </c>
      <c r="D1941" s="682">
        <f>'C. OBJETO DEL GASTO'!AF691</f>
        <v>324453.94</v>
      </c>
    </row>
    <row r="1942" spans="1:4" hidden="1">
      <c r="A1942" s="838"/>
      <c r="B1942" s="700" t="s">
        <v>2431</v>
      </c>
      <c r="C1942" s="701" t="s">
        <v>2432</v>
      </c>
      <c r="D1942" s="702">
        <f>D1943</f>
        <v>4493795.0558100007</v>
      </c>
    </row>
    <row r="1943" spans="1:4" hidden="1">
      <c r="B1943" s="843" t="s">
        <v>2433</v>
      </c>
      <c r="C1943" s="694" t="s">
        <v>1933</v>
      </c>
      <c r="D1943" s="842">
        <f>D1944</f>
        <v>4493795.0558100007</v>
      </c>
    </row>
    <row r="1944" spans="1:4" hidden="1">
      <c r="B1944" s="679" t="s">
        <v>2434</v>
      </c>
      <c r="C1944" s="684" t="s">
        <v>1499</v>
      </c>
      <c r="D1944" s="680">
        <f>D1945+D2067</f>
        <v>4493795.0558100007</v>
      </c>
    </row>
    <row r="1945" spans="1:4" hidden="1">
      <c r="A1945" s="839"/>
      <c r="B1945" s="703" t="s">
        <v>2435</v>
      </c>
      <c r="C1945" s="697" t="s">
        <v>807</v>
      </c>
      <c r="D1945" s="692">
        <f>D1946+D1953+D1960+D1967+D1974+D1981+D1988+D1996+D2003+D2010+D2017+D2024+D2031+D2039+D2046+D2053+D2060</f>
        <v>4373795.0558100007</v>
      </c>
    </row>
    <row r="1946" spans="1:4" hidden="1">
      <c r="A1946" s="840" t="s">
        <v>4954</v>
      </c>
      <c r="B1946" s="679" t="s">
        <v>2436</v>
      </c>
      <c r="C1946" s="684" t="s">
        <v>1500</v>
      </c>
      <c r="D1946" s="680">
        <f t="shared" ref="D1946:D1951" si="240">D1947</f>
        <v>131109.6</v>
      </c>
    </row>
    <row r="1947" spans="1:4" hidden="1">
      <c r="A1947" s="840" t="s">
        <v>4954</v>
      </c>
      <c r="B1947" s="679" t="s">
        <v>2437</v>
      </c>
      <c r="C1947" s="684" t="s">
        <v>1501</v>
      </c>
      <c r="D1947" s="680">
        <f t="shared" si="240"/>
        <v>131109.6</v>
      </c>
    </row>
    <row r="1948" spans="1:4" hidden="1">
      <c r="A1948" s="840" t="s">
        <v>4954</v>
      </c>
      <c r="B1948" s="679" t="s">
        <v>2438</v>
      </c>
      <c r="C1948" s="684" t="s">
        <v>1502</v>
      </c>
      <c r="D1948" s="680">
        <f t="shared" si="240"/>
        <v>131109.6</v>
      </c>
    </row>
    <row r="1949" spans="1:4" hidden="1">
      <c r="A1949" s="840" t="s">
        <v>4954</v>
      </c>
      <c r="B1949" s="679" t="s">
        <v>4665</v>
      </c>
      <c r="C1949" s="684" t="s">
        <v>2929</v>
      </c>
      <c r="D1949" s="680">
        <f t="shared" si="240"/>
        <v>131109.6</v>
      </c>
    </row>
    <row r="1950" spans="1:4" hidden="1">
      <c r="A1950" s="840" t="s">
        <v>4954</v>
      </c>
      <c r="B1950" s="679" t="s">
        <v>4666</v>
      </c>
      <c r="C1950" s="684" t="s">
        <v>2441</v>
      </c>
      <c r="D1950" s="680">
        <f t="shared" si="240"/>
        <v>131109.6</v>
      </c>
    </row>
    <row r="1951" spans="1:4" hidden="1">
      <c r="A1951" s="840" t="s">
        <v>4954</v>
      </c>
      <c r="B1951" s="679" t="s">
        <v>4667</v>
      </c>
      <c r="C1951" s="684" t="s">
        <v>807</v>
      </c>
      <c r="D1951" s="680">
        <f t="shared" si="240"/>
        <v>131109.6</v>
      </c>
    </row>
    <row r="1952" spans="1:4" hidden="1">
      <c r="A1952" s="836" t="s">
        <v>4954</v>
      </c>
      <c r="B1952" s="681" t="s">
        <v>4668</v>
      </c>
      <c r="C1952" s="685" t="s">
        <v>1504</v>
      </c>
      <c r="D1952" s="682">
        <f>'C. OBJETO DEL GASTO'!S16</f>
        <v>131109.6</v>
      </c>
    </row>
    <row r="1953" spans="1:4" hidden="1">
      <c r="A1953" s="840" t="s">
        <v>4954</v>
      </c>
      <c r="B1953" s="679" t="s">
        <v>2444</v>
      </c>
      <c r="C1953" s="684" t="s">
        <v>1505</v>
      </c>
      <c r="D1953" s="680">
        <f t="shared" ref="D1953:D1958" si="241">D1954</f>
        <v>1987200</v>
      </c>
    </row>
    <row r="1954" spans="1:4" hidden="1">
      <c r="A1954" s="840" t="s">
        <v>4954</v>
      </c>
      <c r="B1954" s="679" t="s">
        <v>2445</v>
      </c>
      <c r="C1954" s="684" t="s">
        <v>1501</v>
      </c>
      <c r="D1954" s="680">
        <f t="shared" si="241"/>
        <v>1987200</v>
      </c>
    </row>
    <row r="1955" spans="1:4" hidden="1">
      <c r="A1955" s="840" t="s">
        <v>4954</v>
      </c>
      <c r="B1955" s="679" t="s">
        <v>2446</v>
      </c>
      <c r="C1955" s="684" t="s">
        <v>1502</v>
      </c>
      <c r="D1955" s="680">
        <f t="shared" si="241"/>
        <v>1987200</v>
      </c>
    </row>
    <row r="1956" spans="1:4" hidden="1">
      <c r="A1956" s="840" t="s">
        <v>4954</v>
      </c>
      <c r="B1956" s="679" t="s">
        <v>4669</v>
      </c>
      <c r="C1956" s="684" t="s">
        <v>2929</v>
      </c>
      <c r="D1956" s="680">
        <f t="shared" si="241"/>
        <v>1987200</v>
      </c>
    </row>
    <row r="1957" spans="1:4" hidden="1">
      <c r="A1957" s="840" t="s">
        <v>4954</v>
      </c>
      <c r="B1957" s="679" t="s">
        <v>4670</v>
      </c>
      <c r="C1957" s="684" t="s">
        <v>2441</v>
      </c>
      <c r="D1957" s="680">
        <f t="shared" si="241"/>
        <v>1987200</v>
      </c>
    </row>
    <row r="1958" spans="1:4" hidden="1">
      <c r="A1958" s="840" t="s">
        <v>4954</v>
      </c>
      <c r="B1958" s="679" t="s">
        <v>4671</v>
      </c>
      <c r="C1958" s="684" t="s">
        <v>807</v>
      </c>
      <c r="D1958" s="680">
        <f t="shared" si="241"/>
        <v>1987200</v>
      </c>
    </row>
    <row r="1959" spans="1:4" hidden="1">
      <c r="A1959" s="836" t="s">
        <v>4954</v>
      </c>
      <c r="B1959" s="681" t="s">
        <v>4672</v>
      </c>
      <c r="C1959" s="685" t="s">
        <v>1505</v>
      </c>
      <c r="D1959" s="682">
        <f>'C. OBJETO DEL GASTO'!S17</f>
        <v>1987200</v>
      </c>
    </row>
    <row r="1960" spans="1:4" hidden="1">
      <c r="A1960" s="840" t="s">
        <v>4955</v>
      </c>
      <c r="B1960" s="679" t="s">
        <v>2451</v>
      </c>
      <c r="C1960" s="684" t="s">
        <v>1506</v>
      </c>
      <c r="D1960" s="680">
        <f t="shared" ref="D1960:D1965" si="242">D1961</f>
        <v>44131.45</v>
      </c>
    </row>
    <row r="1961" spans="1:4" hidden="1">
      <c r="A1961" s="840" t="s">
        <v>4955</v>
      </c>
      <c r="B1961" s="679" t="s">
        <v>2452</v>
      </c>
      <c r="C1961" s="684" t="s">
        <v>1501</v>
      </c>
      <c r="D1961" s="680">
        <f t="shared" si="242"/>
        <v>44131.45</v>
      </c>
    </row>
    <row r="1962" spans="1:4" hidden="1">
      <c r="A1962" s="840" t="s">
        <v>4955</v>
      </c>
      <c r="B1962" s="679" t="s">
        <v>2453</v>
      </c>
      <c r="C1962" s="684" t="s">
        <v>1502</v>
      </c>
      <c r="D1962" s="680">
        <f t="shared" si="242"/>
        <v>44131.45</v>
      </c>
    </row>
    <row r="1963" spans="1:4" hidden="1">
      <c r="A1963" s="840" t="s">
        <v>4955</v>
      </c>
      <c r="B1963" s="679" t="s">
        <v>4673</v>
      </c>
      <c r="C1963" s="684" t="s">
        <v>2929</v>
      </c>
      <c r="D1963" s="680">
        <f t="shared" si="242"/>
        <v>44131.45</v>
      </c>
    </row>
    <row r="1964" spans="1:4" hidden="1">
      <c r="A1964" s="840" t="s">
        <v>4955</v>
      </c>
      <c r="B1964" s="679" t="s">
        <v>4674</v>
      </c>
      <c r="C1964" s="684" t="s">
        <v>2455</v>
      </c>
      <c r="D1964" s="680">
        <f t="shared" si="242"/>
        <v>44131.45</v>
      </c>
    </row>
    <row r="1965" spans="1:4" hidden="1">
      <c r="A1965" s="840" t="s">
        <v>4955</v>
      </c>
      <c r="B1965" s="679" t="s">
        <v>4675</v>
      </c>
      <c r="C1965" s="684" t="s">
        <v>807</v>
      </c>
      <c r="D1965" s="680">
        <f t="shared" si="242"/>
        <v>44131.45</v>
      </c>
    </row>
    <row r="1966" spans="1:4" hidden="1">
      <c r="A1966" s="836" t="s">
        <v>4955</v>
      </c>
      <c r="B1966" s="681" t="s">
        <v>4676</v>
      </c>
      <c r="C1966" s="685" t="s">
        <v>1507</v>
      </c>
      <c r="D1966" s="682">
        <f>'C. OBJETO DEL GASTO'!S34</f>
        <v>44131.45</v>
      </c>
    </row>
    <row r="1967" spans="1:4" hidden="1">
      <c r="A1967" s="840" t="s">
        <v>4955</v>
      </c>
      <c r="B1967" s="679" t="s">
        <v>2458</v>
      </c>
      <c r="C1967" s="684" t="s">
        <v>1508</v>
      </c>
      <c r="D1967" s="680">
        <f t="shared" ref="D1967:D1972" si="243">D1968</f>
        <v>198377.40000000002</v>
      </c>
    </row>
    <row r="1968" spans="1:4" hidden="1">
      <c r="A1968" s="840" t="s">
        <v>4955</v>
      </c>
      <c r="B1968" s="679" t="s">
        <v>2459</v>
      </c>
      <c r="C1968" s="684" t="s">
        <v>1501</v>
      </c>
      <c r="D1968" s="680">
        <f t="shared" si="243"/>
        <v>198377.40000000002</v>
      </c>
    </row>
    <row r="1969" spans="1:4" hidden="1">
      <c r="A1969" s="840" t="s">
        <v>4955</v>
      </c>
      <c r="B1969" s="679" t="s">
        <v>2460</v>
      </c>
      <c r="C1969" s="684" t="s">
        <v>1502</v>
      </c>
      <c r="D1969" s="680">
        <f t="shared" si="243"/>
        <v>198377.40000000002</v>
      </c>
    </row>
    <row r="1970" spans="1:4" hidden="1">
      <c r="A1970" s="840" t="s">
        <v>4955</v>
      </c>
      <c r="B1970" s="679" t="s">
        <v>4677</v>
      </c>
      <c r="C1970" s="684" t="s">
        <v>2929</v>
      </c>
      <c r="D1970" s="680">
        <f t="shared" si="243"/>
        <v>198377.40000000002</v>
      </c>
    </row>
    <row r="1971" spans="1:4" hidden="1">
      <c r="A1971" s="840" t="s">
        <v>4955</v>
      </c>
      <c r="B1971" s="679" t="s">
        <v>4678</v>
      </c>
      <c r="C1971" s="684" t="s">
        <v>2455</v>
      </c>
      <c r="D1971" s="680">
        <f t="shared" si="243"/>
        <v>198377.40000000002</v>
      </c>
    </row>
    <row r="1972" spans="1:4" hidden="1">
      <c r="A1972" s="840" t="s">
        <v>4955</v>
      </c>
      <c r="B1972" s="679" t="s">
        <v>4679</v>
      </c>
      <c r="C1972" s="684" t="s">
        <v>807</v>
      </c>
      <c r="D1972" s="680">
        <f t="shared" si="243"/>
        <v>198377.40000000002</v>
      </c>
    </row>
    <row r="1973" spans="1:4" hidden="1">
      <c r="A1973" s="836" t="s">
        <v>4955</v>
      </c>
      <c r="B1973" s="681" t="s">
        <v>4680</v>
      </c>
      <c r="C1973" s="685" t="s">
        <v>1509</v>
      </c>
      <c r="D1973" s="682">
        <f>'C. OBJETO DEL GASTO'!S35</f>
        <v>198377.40000000002</v>
      </c>
    </row>
    <row r="1974" spans="1:4" hidden="1">
      <c r="A1974" s="840" t="s">
        <v>4956</v>
      </c>
      <c r="B1974" s="679" t="s">
        <v>2465</v>
      </c>
      <c r="C1974" s="684" t="s">
        <v>1510</v>
      </c>
      <c r="D1974" s="680">
        <f t="shared" ref="D1974:D1979" si="244">D1975</f>
        <v>125077.44000000002</v>
      </c>
    </row>
    <row r="1975" spans="1:4" hidden="1">
      <c r="A1975" s="840" t="s">
        <v>4956</v>
      </c>
      <c r="B1975" s="679" t="s">
        <v>2466</v>
      </c>
      <c r="C1975" s="684" t="s">
        <v>1501</v>
      </c>
      <c r="D1975" s="680">
        <f t="shared" si="244"/>
        <v>125077.44000000002</v>
      </c>
    </row>
    <row r="1976" spans="1:4" hidden="1">
      <c r="A1976" s="840" t="s">
        <v>4956</v>
      </c>
      <c r="B1976" s="679" t="s">
        <v>2467</v>
      </c>
      <c r="C1976" s="684" t="s">
        <v>1502</v>
      </c>
      <c r="D1976" s="680">
        <f t="shared" si="244"/>
        <v>125077.44000000002</v>
      </c>
    </row>
    <row r="1977" spans="1:4" hidden="1">
      <c r="A1977" s="840" t="s">
        <v>4956</v>
      </c>
      <c r="B1977" s="679" t="s">
        <v>4681</v>
      </c>
      <c r="C1977" s="684" t="s">
        <v>2929</v>
      </c>
      <c r="D1977" s="680">
        <f t="shared" si="244"/>
        <v>125077.44000000002</v>
      </c>
    </row>
    <row r="1978" spans="1:4" hidden="1">
      <c r="A1978" s="840" t="s">
        <v>4956</v>
      </c>
      <c r="B1978" s="679" t="s">
        <v>4682</v>
      </c>
      <c r="C1978" s="684" t="s">
        <v>2470</v>
      </c>
      <c r="D1978" s="680">
        <f t="shared" si="244"/>
        <v>125077.44000000002</v>
      </c>
    </row>
    <row r="1979" spans="1:4" hidden="1">
      <c r="A1979" s="840" t="s">
        <v>4956</v>
      </c>
      <c r="B1979" s="679" t="s">
        <v>4683</v>
      </c>
      <c r="C1979" s="684" t="s">
        <v>807</v>
      </c>
      <c r="D1979" s="680">
        <f t="shared" si="244"/>
        <v>125077.44000000002</v>
      </c>
    </row>
    <row r="1980" spans="1:4" hidden="1">
      <c r="A1980" s="836" t="s">
        <v>4956</v>
      </c>
      <c r="B1980" s="681" t="s">
        <v>4684</v>
      </c>
      <c r="C1980" s="685" t="s">
        <v>1511</v>
      </c>
      <c r="D1980" s="682">
        <f>'C. OBJETO DEL GASTO'!S41</f>
        <v>125077.44000000002</v>
      </c>
    </row>
    <row r="1981" spans="1:4" hidden="1">
      <c r="A1981" s="840" t="s">
        <v>4957</v>
      </c>
      <c r="B1981" s="687" t="s">
        <v>3585</v>
      </c>
      <c r="C1981" s="687" t="s">
        <v>2560</v>
      </c>
      <c r="D1981" s="680">
        <f t="shared" ref="D1981:D1986" si="245">D1982</f>
        <v>32260.184999999998</v>
      </c>
    </row>
    <row r="1982" spans="1:4" hidden="1">
      <c r="A1982" s="840" t="s">
        <v>4957</v>
      </c>
      <c r="B1982" s="687" t="s">
        <v>3586</v>
      </c>
      <c r="C1982" s="687" t="s">
        <v>1501</v>
      </c>
      <c r="D1982" s="680">
        <f t="shared" si="245"/>
        <v>32260.184999999998</v>
      </c>
    </row>
    <row r="1983" spans="1:4" hidden="1">
      <c r="A1983" s="840" t="s">
        <v>4957</v>
      </c>
      <c r="B1983" s="687" t="s">
        <v>3587</v>
      </c>
      <c r="C1983" s="687" t="s">
        <v>1502</v>
      </c>
      <c r="D1983" s="680">
        <f t="shared" si="245"/>
        <v>32260.184999999998</v>
      </c>
    </row>
    <row r="1984" spans="1:4" hidden="1">
      <c r="A1984" s="840" t="s">
        <v>4957</v>
      </c>
      <c r="B1984" s="687" t="s">
        <v>4685</v>
      </c>
      <c r="C1984" s="687" t="s">
        <v>2929</v>
      </c>
      <c r="D1984" s="680">
        <f t="shared" si="245"/>
        <v>32260.184999999998</v>
      </c>
    </row>
    <row r="1985" spans="1:4" hidden="1">
      <c r="A1985" s="840" t="s">
        <v>4957</v>
      </c>
      <c r="B1985" s="687" t="s">
        <v>4686</v>
      </c>
      <c r="C1985" s="684" t="s">
        <v>2455</v>
      </c>
      <c r="D1985" s="680">
        <f t="shared" si="245"/>
        <v>32260.184999999998</v>
      </c>
    </row>
    <row r="1986" spans="1:4" hidden="1">
      <c r="A1986" s="840" t="s">
        <v>4957</v>
      </c>
      <c r="B1986" s="687" t="s">
        <v>4687</v>
      </c>
      <c r="C1986" s="687" t="s">
        <v>807</v>
      </c>
      <c r="D1986" s="680">
        <f t="shared" si="245"/>
        <v>32260.184999999998</v>
      </c>
    </row>
    <row r="1987" spans="1:4" hidden="1">
      <c r="A1987" s="836" t="s">
        <v>4957</v>
      </c>
      <c r="B1987" s="688" t="s">
        <v>4688</v>
      </c>
      <c r="C1987" s="688" t="s">
        <v>2562</v>
      </c>
      <c r="D1987" s="682">
        <f>'C. OBJETO DEL GASTO'!S57</f>
        <v>32260.184999999998</v>
      </c>
    </row>
    <row r="1988" spans="1:4" hidden="1">
      <c r="A1988" s="840" t="s">
        <v>4959</v>
      </c>
      <c r="B1988" s="687" t="s">
        <v>3589</v>
      </c>
      <c r="C1988" s="687" t="s">
        <v>3128</v>
      </c>
      <c r="D1988" s="680">
        <f>D1989</f>
        <v>12000</v>
      </c>
    </row>
    <row r="1989" spans="1:4" hidden="1">
      <c r="A1989" s="840" t="s">
        <v>4959</v>
      </c>
      <c r="B1989" s="687" t="s">
        <v>3590</v>
      </c>
      <c r="C1989" s="687" t="s">
        <v>1501</v>
      </c>
      <c r="D1989" s="680">
        <f>D1990</f>
        <v>12000</v>
      </c>
    </row>
    <row r="1990" spans="1:4" hidden="1">
      <c r="A1990" s="840" t="s">
        <v>4959</v>
      </c>
      <c r="B1990" s="687" t="s">
        <v>3591</v>
      </c>
      <c r="C1990" s="687" t="s">
        <v>1502</v>
      </c>
      <c r="D1990" s="680">
        <f>D1991</f>
        <v>12000</v>
      </c>
    </row>
    <row r="1991" spans="1:4" hidden="1">
      <c r="A1991" s="840" t="s">
        <v>4959</v>
      </c>
      <c r="B1991" s="687" t="s">
        <v>3592</v>
      </c>
      <c r="C1991" s="687" t="s">
        <v>2929</v>
      </c>
      <c r="D1991" s="680">
        <f>D1992</f>
        <v>12000</v>
      </c>
    </row>
    <row r="1992" spans="1:4" hidden="1">
      <c r="A1992" s="840" t="s">
        <v>4959</v>
      </c>
      <c r="B1992" s="687" t="s">
        <v>3600</v>
      </c>
      <c r="C1992" s="684" t="s">
        <v>2455</v>
      </c>
      <c r="D1992" s="680">
        <f>D1993</f>
        <v>12000</v>
      </c>
    </row>
    <row r="1993" spans="1:4" hidden="1">
      <c r="A1993" s="840" t="s">
        <v>4959</v>
      </c>
      <c r="B1993" s="687" t="s">
        <v>3601</v>
      </c>
      <c r="C1993" s="687" t="s">
        <v>807</v>
      </c>
      <c r="D1993" s="680">
        <f>D1994+D1995</f>
        <v>12000</v>
      </c>
    </row>
    <row r="1994" spans="1:4" hidden="1">
      <c r="A1994" s="836" t="s">
        <v>4959</v>
      </c>
      <c r="B1994" s="688" t="s">
        <v>3602</v>
      </c>
      <c r="C1994" s="688" t="s">
        <v>3132</v>
      </c>
      <c r="D1994" s="682">
        <f>'C. OBJETO DEL GASTO'!S87</f>
        <v>6000</v>
      </c>
    </row>
    <row r="1995" spans="1:4" hidden="1">
      <c r="A1995" s="836" t="s">
        <v>4959</v>
      </c>
      <c r="B1995" s="688" t="s">
        <v>3603</v>
      </c>
      <c r="C1995" s="688" t="s">
        <v>3133</v>
      </c>
      <c r="D1995" s="682">
        <f>'C. OBJETO DEL GASTO'!S87</f>
        <v>6000</v>
      </c>
    </row>
    <row r="1996" spans="1:4" ht="27.6" hidden="1">
      <c r="A1996" s="840" t="s">
        <v>4958</v>
      </c>
      <c r="B1996" s="679" t="s">
        <v>3593</v>
      </c>
      <c r="C1996" s="684" t="s">
        <v>3032</v>
      </c>
      <c r="D1996" s="680">
        <f t="shared" ref="D1996:D2000" si="246">D1997</f>
        <v>72438.980810000008</v>
      </c>
    </row>
    <row r="1997" spans="1:4" hidden="1">
      <c r="A1997" s="840" t="s">
        <v>4958</v>
      </c>
      <c r="B1997" s="679" t="s">
        <v>3594</v>
      </c>
      <c r="C1997" s="684" t="s">
        <v>1501</v>
      </c>
      <c r="D1997" s="680">
        <f t="shared" si="246"/>
        <v>72438.980810000008</v>
      </c>
    </row>
    <row r="1998" spans="1:4" hidden="1">
      <c r="A1998" s="840" t="s">
        <v>4958</v>
      </c>
      <c r="B1998" s="679" t="s">
        <v>3595</v>
      </c>
      <c r="C1998" s="684" t="s">
        <v>1502</v>
      </c>
      <c r="D1998" s="680">
        <f t="shared" si="246"/>
        <v>72438.980810000008</v>
      </c>
    </row>
    <row r="1999" spans="1:4" hidden="1">
      <c r="A1999" s="840" t="s">
        <v>4958</v>
      </c>
      <c r="B1999" s="679" t="s">
        <v>3596</v>
      </c>
      <c r="C1999" s="684" t="s">
        <v>2929</v>
      </c>
      <c r="D1999" s="680">
        <f t="shared" si="246"/>
        <v>72438.980810000008</v>
      </c>
    </row>
    <row r="2000" spans="1:4" hidden="1">
      <c r="A2000" s="840" t="s">
        <v>4958</v>
      </c>
      <c r="B2000" s="689" t="s">
        <v>3604</v>
      </c>
      <c r="C2000" s="684" t="s">
        <v>2455</v>
      </c>
      <c r="D2000" s="680">
        <f t="shared" si="246"/>
        <v>72438.980810000008</v>
      </c>
    </row>
    <row r="2001" spans="1:4" hidden="1">
      <c r="A2001" s="840" t="s">
        <v>4958</v>
      </c>
      <c r="B2001" s="679" t="s">
        <v>3605</v>
      </c>
      <c r="C2001" s="684" t="s">
        <v>807</v>
      </c>
      <c r="D2001" s="680">
        <f>D2002</f>
        <v>72438.980810000008</v>
      </c>
    </row>
    <row r="2002" spans="1:4" hidden="1">
      <c r="A2002" s="836" t="s">
        <v>4958</v>
      </c>
      <c r="B2002" s="681" t="s">
        <v>3606</v>
      </c>
      <c r="C2002" s="685" t="s">
        <v>90</v>
      </c>
      <c r="D2002" s="682">
        <f>'C. OBJETO DEL GASTO'!S100</f>
        <v>72438.980810000008</v>
      </c>
    </row>
    <row r="2003" spans="1:4" hidden="1">
      <c r="A2003" s="840" t="s">
        <v>3913</v>
      </c>
      <c r="B2003" s="679" t="s">
        <v>2474</v>
      </c>
      <c r="C2003" s="684" t="s">
        <v>1608</v>
      </c>
      <c r="D2003" s="680">
        <f t="shared" ref="D2003:D2008" si="247">D2004</f>
        <v>2000</v>
      </c>
    </row>
    <row r="2004" spans="1:4" hidden="1">
      <c r="A2004" s="840" t="s">
        <v>3913</v>
      </c>
      <c r="B2004" s="679" t="s">
        <v>2475</v>
      </c>
      <c r="C2004" s="684" t="s">
        <v>1501</v>
      </c>
      <c r="D2004" s="680">
        <f t="shared" si="247"/>
        <v>2000</v>
      </c>
    </row>
    <row r="2005" spans="1:4" hidden="1">
      <c r="A2005" s="840" t="s">
        <v>3913</v>
      </c>
      <c r="B2005" s="679" t="s">
        <v>2476</v>
      </c>
      <c r="C2005" s="684" t="s">
        <v>1513</v>
      </c>
      <c r="D2005" s="680">
        <f t="shared" si="247"/>
        <v>2000</v>
      </c>
    </row>
    <row r="2006" spans="1:4" hidden="1">
      <c r="A2006" s="840" t="s">
        <v>3913</v>
      </c>
      <c r="B2006" s="679" t="s">
        <v>4689</v>
      </c>
      <c r="C2006" s="684" t="s">
        <v>2929</v>
      </c>
      <c r="D2006" s="680">
        <f t="shared" si="247"/>
        <v>2000</v>
      </c>
    </row>
    <row r="2007" spans="1:4" hidden="1">
      <c r="A2007" s="840" t="s">
        <v>3913</v>
      </c>
      <c r="B2007" s="679" t="s">
        <v>4690</v>
      </c>
      <c r="C2007" s="684" t="s">
        <v>2470</v>
      </c>
      <c r="D2007" s="680">
        <f t="shared" si="247"/>
        <v>2000</v>
      </c>
    </row>
    <row r="2008" spans="1:4" hidden="1">
      <c r="A2008" s="840" t="s">
        <v>3913</v>
      </c>
      <c r="B2008" s="679" t="s">
        <v>4691</v>
      </c>
      <c r="C2008" s="684" t="s">
        <v>807</v>
      </c>
      <c r="D2008" s="680">
        <f t="shared" si="247"/>
        <v>2000</v>
      </c>
    </row>
    <row r="2009" spans="1:4" hidden="1">
      <c r="A2009" s="836" t="s">
        <v>3913</v>
      </c>
      <c r="B2009" s="681" t="s">
        <v>4692</v>
      </c>
      <c r="C2009" s="685" t="s">
        <v>1608</v>
      </c>
      <c r="D2009" s="682">
        <f>'C. OBJETO DEL GASTO'!S105</f>
        <v>2000</v>
      </c>
    </row>
    <row r="2010" spans="1:4" ht="27.6" hidden="1">
      <c r="A2010" s="840" t="s">
        <v>3914</v>
      </c>
      <c r="B2010" s="687" t="s">
        <v>3607</v>
      </c>
      <c r="C2010" s="687" t="s">
        <v>1560</v>
      </c>
      <c r="D2010" s="680">
        <f t="shared" ref="D2010:D2015" si="248">D2011</f>
        <v>1200</v>
      </c>
    </row>
    <row r="2011" spans="1:4" hidden="1">
      <c r="A2011" s="840" t="s">
        <v>3914</v>
      </c>
      <c r="B2011" s="687" t="s">
        <v>3608</v>
      </c>
      <c r="C2011" s="687" t="s">
        <v>1501</v>
      </c>
      <c r="D2011" s="680">
        <f t="shared" si="248"/>
        <v>1200</v>
      </c>
    </row>
    <row r="2012" spans="1:4" hidden="1">
      <c r="A2012" s="840" t="s">
        <v>3914</v>
      </c>
      <c r="B2012" s="687" t="s">
        <v>3609</v>
      </c>
      <c r="C2012" s="687" t="s">
        <v>1513</v>
      </c>
      <c r="D2012" s="680">
        <f t="shared" si="248"/>
        <v>1200</v>
      </c>
    </row>
    <row r="2013" spans="1:4" hidden="1">
      <c r="A2013" s="840" t="s">
        <v>3914</v>
      </c>
      <c r="B2013" s="687" t="s">
        <v>4693</v>
      </c>
      <c r="C2013" s="687" t="s">
        <v>2929</v>
      </c>
      <c r="D2013" s="680">
        <f t="shared" si="248"/>
        <v>1200</v>
      </c>
    </row>
    <row r="2014" spans="1:4" hidden="1">
      <c r="A2014" s="840" t="s">
        <v>3914</v>
      </c>
      <c r="B2014" s="687" t="s">
        <v>4694</v>
      </c>
      <c r="C2014" s="684" t="s">
        <v>2455</v>
      </c>
      <c r="D2014" s="680">
        <f t="shared" si="248"/>
        <v>1200</v>
      </c>
    </row>
    <row r="2015" spans="1:4" hidden="1">
      <c r="A2015" s="840" t="s">
        <v>3914</v>
      </c>
      <c r="B2015" s="687" t="s">
        <v>4695</v>
      </c>
      <c r="C2015" s="687" t="s">
        <v>807</v>
      </c>
      <c r="D2015" s="680">
        <f t="shared" si="248"/>
        <v>1200</v>
      </c>
    </row>
    <row r="2016" spans="1:4" hidden="1">
      <c r="A2016" s="836" t="s">
        <v>3914</v>
      </c>
      <c r="B2016" s="688" t="s">
        <v>4695</v>
      </c>
      <c r="C2016" s="688" t="s">
        <v>1564</v>
      </c>
      <c r="D2016" s="682">
        <f>'C. OBJETO DEL GASTO'!S115</f>
        <v>1200</v>
      </c>
    </row>
    <row r="2017" spans="1:4" hidden="1">
      <c r="A2017" s="840" t="s">
        <v>4977</v>
      </c>
      <c r="B2017" s="687" t="s">
        <v>3614</v>
      </c>
      <c r="C2017" s="687" t="s">
        <v>1565</v>
      </c>
      <c r="D2017" s="680">
        <f t="shared" ref="D2017:D2022" si="249">D2018</f>
        <v>100000</v>
      </c>
    </row>
    <row r="2018" spans="1:4" hidden="1">
      <c r="A2018" s="840" t="s">
        <v>4977</v>
      </c>
      <c r="B2018" s="687" t="s">
        <v>3615</v>
      </c>
      <c r="C2018" s="687" t="s">
        <v>1501</v>
      </c>
      <c r="D2018" s="680">
        <f t="shared" si="249"/>
        <v>100000</v>
      </c>
    </row>
    <row r="2019" spans="1:4" hidden="1">
      <c r="A2019" s="840" t="s">
        <v>4977</v>
      </c>
      <c r="B2019" s="687" t="s">
        <v>3616</v>
      </c>
      <c r="C2019" s="687" t="s">
        <v>1513</v>
      </c>
      <c r="D2019" s="680">
        <f t="shared" si="249"/>
        <v>100000</v>
      </c>
    </row>
    <row r="2020" spans="1:4" hidden="1">
      <c r="A2020" s="840" t="s">
        <v>4977</v>
      </c>
      <c r="B2020" s="687" t="s">
        <v>4696</v>
      </c>
      <c r="C2020" s="687" t="s">
        <v>2929</v>
      </c>
      <c r="D2020" s="680">
        <f t="shared" si="249"/>
        <v>100000</v>
      </c>
    </row>
    <row r="2021" spans="1:4" hidden="1">
      <c r="A2021" s="840" t="s">
        <v>4977</v>
      </c>
      <c r="B2021" s="687" t="s">
        <v>4697</v>
      </c>
      <c r="C2021" s="684" t="s">
        <v>2473</v>
      </c>
      <c r="D2021" s="680">
        <f>D2023</f>
        <v>100000</v>
      </c>
    </row>
    <row r="2022" spans="1:4" hidden="1">
      <c r="A2022" s="840" t="s">
        <v>4977</v>
      </c>
      <c r="B2022" s="687" t="s">
        <v>4698</v>
      </c>
      <c r="C2022" s="687" t="s">
        <v>807</v>
      </c>
      <c r="D2022" s="680">
        <f t="shared" si="249"/>
        <v>100000</v>
      </c>
    </row>
    <row r="2023" spans="1:4" hidden="1">
      <c r="A2023" s="836" t="s">
        <v>4977</v>
      </c>
      <c r="B2023" s="688" t="s">
        <v>4699</v>
      </c>
      <c r="C2023" s="688" t="s">
        <v>3613</v>
      </c>
      <c r="D2023" s="682">
        <f>'C. OBJETO DEL GASTO'!S178</f>
        <v>100000</v>
      </c>
    </row>
    <row r="2024" spans="1:4" ht="41.4" hidden="1">
      <c r="A2024" s="840" t="s">
        <v>4964</v>
      </c>
      <c r="B2024" s="679" t="s">
        <v>2483</v>
      </c>
      <c r="C2024" s="684" t="s">
        <v>1512</v>
      </c>
      <c r="D2024" s="680">
        <f t="shared" ref="D2024:D2029" si="250">D2025</f>
        <v>400000</v>
      </c>
    </row>
    <row r="2025" spans="1:4" hidden="1">
      <c r="A2025" s="840" t="s">
        <v>4964</v>
      </c>
      <c r="B2025" s="679" t="s">
        <v>2484</v>
      </c>
      <c r="C2025" s="684" t="s">
        <v>1501</v>
      </c>
      <c r="D2025" s="680">
        <f t="shared" si="250"/>
        <v>400000</v>
      </c>
    </row>
    <row r="2026" spans="1:4" hidden="1">
      <c r="A2026" s="840" t="s">
        <v>4964</v>
      </c>
      <c r="B2026" s="679" t="s">
        <v>2485</v>
      </c>
      <c r="C2026" s="684" t="s">
        <v>1513</v>
      </c>
      <c r="D2026" s="680">
        <f t="shared" si="250"/>
        <v>400000</v>
      </c>
    </row>
    <row r="2027" spans="1:4" hidden="1">
      <c r="A2027" s="840" t="s">
        <v>4964</v>
      </c>
      <c r="B2027" s="679" t="s">
        <v>4700</v>
      </c>
      <c r="C2027" s="684" t="s">
        <v>2929</v>
      </c>
      <c r="D2027" s="680">
        <f t="shared" si="250"/>
        <v>400000</v>
      </c>
    </row>
    <row r="2028" spans="1:4" hidden="1">
      <c r="A2028" s="840" t="s">
        <v>4964</v>
      </c>
      <c r="B2028" s="679" t="s">
        <v>4701</v>
      </c>
      <c r="C2028" s="684" t="s">
        <v>2455</v>
      </c>
      <c r="D2028" s="680">
        <f t="shared" si="250"/>
        <v>400000</v>
      </c>
    </row>
    <row r="2029" spans="1:4" hidden="1">
      <c r="A2029" s="840" t="s">
        <v>4964</v>
      </c>
      <c r="B2029" s="679" t="s">
        <v>4702</v>
      </c>
      <c r="C2029" s="684" t="s">
        <v>807</v>
      </c>
      <c r="D2029" s="680">
        <f t="shared" si="250"/>
        <v>400000</v>
      </c>
    </row>
    <row r="2030" spans="1:4" ht="41.4" hidden="1">
      <c r="A2030" s="836" t="s">
        <v>4964</v>
      </c>
      <c r="B2030" s="681" t="s">
        <v>4703</v>
      </c>
      <c r="C2030" s="685" t="s">
        <v>1512</v>
      </c>
      <c r="D2030" s="682">
        <f>'C. OBJETO DEL GASTO'!S201</f>
        <v>400000</v>
      </c>
    </row>
    <row r="2031" spans="1:4" hidden="1">
      <c r="A2031" s="840" t="s">
        <v>4966</v>
      </c>
      <c r="B2031" s="679" t="s">
        <v>2490</v>
      </c>
      <c r="C2031" s="684" t="s">
        <v>2238</v>
      </c>
      <c r="D2031" s="680">
        <f>D2032</f>
        <v>68000</v>
      </c>
    </row>
    <row r="2032" spans="1:4" hidden="1">
      <c r="A2032" s="840" t="s">
        <v>4966</v>
      </c>
      <c r="B2032" s="679" t="s">
        <v>2491</v>
      </c>
      <c r="C2032" s="684" t="s">
        <v>1501</v>
      </c>
      <c r="D2032" s="680">
        <f>D2033</f>
        <v>68000</v>
      </c>
    </row>
    <row r="2033" spans="1:4" hidden="1">
      <c r="A2033" s="840" t="s">
        <v>4966</v>
      </c>
      <c r="B2033" s="679" t="s">
        <v>2492</v>
      </c>
      <c r="C2033" s="684" t="s">
        <v>1513</v>
      </c>
      <c r="D2033" s="680">
        <f>D2034</f>
        <v>68000</v>
      </c>
    </row>
    <row r="2034" spans="1:4" hidden="1">
      <c r="A2034" s="840" t="s">
        <v>4966</v>
      </c>
      <c r="B2034" s="679" t="s">
        <v>4704</v>
      </c>
      <c r="C2034" s="684" t="s">
        <v>2929</v>
      </c>
      <c r="D2034" s="680">
        <f>D2035</f>
        <v>68000</v>
      </c>
    </row>
    <row r="2035" spans="1:4" hidden="1">
      <c r="A2035" s="840" t="s">
        <v>4966</v>
      </c>
      <c r="B2035" s="679" t="s">
        <v>4705</v>
      </c>
      <c r="C2035" s="684" t="s">
        <v>2473</v>
      </c>
      <c r="D2035" s="680">
        <f>D2036</f>
        <v>68000</v>
      </c>
    </row>
    <row r="2036" spans="1:4" hidden="1">
      <c r="A2036" s="840" t="s">
        <v>4966</v>
      </c>
      <c r="B2036" s="679" t="s">
        <v>4706</v>
      </c>
      <c r="C2036" s="684" t="s">
        <v>807</v>
      </c>
      <c r="D2036" s="680">
        <f>D2037+D2038</f>
        <v>68000</v>
      </c>
    </row>
    <row r="2037" spans="1:4" hidden="1">
      <c r="A2037" s="836" t="s">
        <v>4966</v>
      </c>
      <c r="B2037" s="681" t="s">
        <v>4707</v>
      </c>
      <c r="C2037" s="685" t="s">
        <v>2238</v>
      </c>
      <c r="D2037" s="682">
        <f>'C. OBJETO DEL GASTO'!S236</f>
        <v>18000</v>
      </c>
    </row>
    <row r="2038" spans="1:4" hidden="1">
      <c r="A2038" s="836" t="s">
        <v>4966</v>
      </c>
      <c r="B2038" s="681" t="s">
        <v>5052</v>
      </c>
      <c r="C2038" s="685" t="s">
        <v>2914</v>
      </c>
      <c r="D2038" s="682">
        <f>'C. OBJETO DEL GASTO'!S237</f>
        <v>50000</v>
      </c>
    </row>
    <row r="2039" spans="1:4" hidden="1">
      <c r="A2039" s="840" t="s">
        <v>4989</v>
      </c>
      <c r="B2039" s="687" t="s">
        <v>3622</v>
      </c>
      <c r="C2039" s="687" t="s">
        <v>1566</v>
      </c>
      <c r="D2039" s="680">
        <f t="shared" ref="D2039:D2044" si="251">D2040</f>
        <v>100000</v>
      </c>
    </row>
    <row r="2040" spans="1:4" hidden="1">
      <c r="A2040" s="840" t="s">
        <v>4989</v>
      </c>
      <c r="B2040" s="687" t="s">
        <v>3623</v>
      </c>
      <c r="C2040" s="687" t="s">
        <v>1501</v>
      </c>
      <c r="D2040" s="680">
        <f t="shared" si="251"/>
        <v>100000</v>
      </c>
    </row>
    <row r="2041" spans="1:4" hidden="1">
      <c r="A2041" s="840" t="s">
        <v>4989</v>
      </c>
      <c r="B2041" s="687" t="s">
        <v>3624</v>
      </c>
      <c r="C2041" s="687" t="s">
        <v>1513</v>
      </c>
      <c r="D2041" s="680">
        <f t="shared" si="251"/>
        <v>100000</v>
      </c>
    </row>
    <row r="2042" spans="1:4" hidden="1">
      <c r="A2042" s="840" t="s">
        <v>4989</v>
      </c>
      <c r="B2042" s="687" t="s">
        <v>4708</v>
      </c>
      <c r="C2042" s="687" t="s">
        <v>2929</v>
      </c>
      <c r="D2042" s="680">
        <f t="shared" si="251"/>
        <v>100000</v>
      </c>
    </row>
    <row r="2043" spans="1:4" hidden="1">
      <c r="A2043" s="840" t="s">
        <v>4989</v>
      </c>
      <c r="B2043" s="687" t="s">
        <v>4709</v>
      </c>
      <c r="C2043" s="684" t="s">
        <v>2473</v>
      </c>
      <c r="D2043" s="680">
        <f t="shared" si="251"/>
        <v>100000</v>
      </c>
    </row>
    <row r="2044" spans="1:4" hidden="1">
      <c r="A2044" s="840" t="s">
        <v>4989</v>
      </c>
      <c r="B2044" s="687" t="s">
        <v>4710</v>
      </c>
      <c r="C2044" s="687" t="s">
        <v>807</v>
      </c>
      <c r="D2044" s="680">
        <f t="shared" si="251"/>
        <v>100000</v>
      </c>
    </row>
    <row r="2045" spans="1:4" hidden="1">
      <c r="A2045" s="836" t="s">
        <v>4989</v>
      </c>
      <c r="B2045" s="688" t="s">
        <v>4711</v>
      </c>
      <c r="C2045" s="688" t="s">
        <v>1567</v>
      </c>
      <c r="D2045" s="682">
        <f>'C. OBJETO DEL GASTO'!S247</f>
        <v>100000</v>
      </c>
    </row>
    <row r="2046" spans="1:4" ht="41.4" hidden="1">
      <c r="A2046" s="840" t="s">
        <v>4992</v>
      </c>
      <c r="B2046" s="679" t="s">
        <v>2497</v>
      </c>
      <c r="C2046" s="684" t="s">
        <v>2252</v>
      </c>
      <c r="D2046" s="680">
        <f t="shared" ref="D2046:D2051" si="252">D2047</f>
        <v>300000</v>
      </c>
    </row>
    <row r="2047" spans="1:4" hidden="1">
      <c r="A2047" s="840" t="s">
        <v>4992</v>
      </c>
      <c r="B2047" s="679" t="s">
        <v>2498</v>
      </c>
      <c r="C2047" s="684" t="s">
        <v>1501</v>
      </c>
      <c r="D2047" s="680">
        <f t="shared" si="252"/>
        <v>300000</v>
      </c>
    </row>
    <row r="2048" spans="1:4" hidden="1">
      <c r="A2048" s="840" t="s">
        <v>4992</v>
      </c>
      <c r="B2048" s="679" t="s">
        <v>2499</v>
      </c>
      <c r="C2048" s="684" t="s">
        <v>1513</v>
      </c>
      <c r="D2048" s="680">
        <f t="shared" si="252"/>
        <v>300000</v>
      </c>
    </row>
    <row r="2049" spans="1:4" hidden="1">
      <c r="A2049" s="840" t="s">
        <v>4992</v>
      </c>
      <c r="B2049" s="679" t="s">
        <v>4712</v>
      </c>
      <c r="C2049" s="684" t="s">
        <v>2929</v>
      </c>
      <c r="D2049" s="680">
        <f t="shared" si="252"/>
        <v>300000</v>
      </c>
    </row>
    <row r="2050" spans="1:4" ht="27.6" hidden="1">
      <c r="A2050" s="840" t="s">
        <v>4992</v>
      </c>
      <c r="B2050" s="679" t="s">
        <v>4713</v>
      </c>
      <c r="C2050" s="684" t="s">
        <v>2482</v>
      </c>
      <c r="D2050" s="680">
        <f t="shared" si="252"/>
        <v>300000</v>
      </c>
    </row>
    <row r="2051" spans="1:4" hidden="1">
      <c r="A2051" s="840" t="s">
        <v>4992</v>
      </c>
      <c r="B2051" s="679" t="s">
        <v>4714</v>
      </c>
      <c r="C2051" s="684" t="s">
        <v>807</v>
      </c>
      <c r="D2051" s="680">
        <f t="shared" si="252"/>
        <v>300000</v>
      </c>
    </row>
    <row r="2052" spans="1:4" ht="41.4" hidden="1">
      <c r="A2052" s="836" t="s">
        <v>4992</v>
      </c>
      <c r="B2052" s="681" t="s">
        <v>4715</v>
      </c>
      <c r="C2052" s="685" t="s">
        <v>2252</v>
      </c>
      <c r="D2052" s="682">
        <f>'C. OBJETO DEL GASTO'!S279</f>
        <v>300000</v>
      </c>
    </row>
    <row r="2053" spans="1:4" hidden="1">
      <c r="A2053" s="840" t="s">
        <v>4967</v>
      </c>
      <c r="B2053" s="679" t="s">
        <v>2504</v>
      </c>
      <c r="C2053" s="684" t="s">
        <v>1832</v>
      </c>
      <c r="D2053" s="680">
        <f t="shared" ref="D2053:D2058" si="253">D2054</f>
        <v>700000</v>
      </c>
    </row>
    <row r="2054" spans="1:4" hidden="1">
      <c r="A2054" s="840" t="s">
        <v>4967</v>
      </c>
      <c r="B2054" s="679" t="s">
        <v>2505</v>
      </c>
      <c r="C2054" s="684" t="s">
        <v>1501</v>
      </c>
      <c r="D2054" s="680">
        <f t="shared" si="253"/>
        <v>700000</v>
      </c>
    </row>
    <row r="2055" spans="1:4" hidden="1">
      <c r="A2055" s="840" t="s">
        <v>4967</v>
      </c>
      <c r="B2055" s="679" t="s">
        <v>2506</v>
      </c>
      <c r="C2055" s="684" t="s">
        <v>1513</v>
      </c>
      <c r="D2055" s="680">
        <f t="shared" si="253"/>
        <v>700000</v>
      </c>
    </row>
    <row r="2056" spans="1:4" hidden="1">
      <c r="A2056" s="840" t="s">
        <v>4967</v>
      </c>
      <c r="B2056" s="679" t="s">
        <v>4716</v>
      </c>
      <c r="C2056" s="684" t="s">
        <v>2929</v>
      </c>
      <c r="D2056" s="680">
        <f t="shared" si="253"/>
        <v>700000</v>
      </c>
    </row>
    <row r="2057" spans="1:4" ht="27.6" hidden="1">
      <c r="A2057" s="840" t="s">
        <v>4967</v>
      </c>
      <c r="B2057" s="679" t="s">
        <v>4717</v>
      </c>
      <c r="C2057" s="684" t="s">
        <v>2482</v>
      </c>
      <c r="D2057" s="680">
        <f t="shared" si="253"/>
        <v>700000</v>
      </c>
    </row>
    <row r="2058" spans="1:4" hidden="1">
      <c r="A2058" s="840" t="s">
        <v>4967</v>
      </c>
      <c r="B2058" s="679" t="s">
        <v>4718</v>
      </c>
      <c r="C2058" s="684" t="s">
        <v>807</v>
      </c>
      <c r="D2058" s="680">
        <f t="shared" si="253"/>
        <v>700000</v>
      </c>
    </row>
    <row r="2059" spans="1:4" hidden="1">
      <c r="A2059" s="836" t="s">
        <v>4967</v>
      </c>
      <c r="B2059" s="681" t="s">
        <v>4719</v>
      </c>
      <c r="C2059" s="685" t="s">
        <v>2511</v>
      </c>
      <c r="D2059" s="682">
        <f>'C. OBJETO DEL GASTO'!S283</f>
        <v>700000</v>
      </c>
    </row>
    <row r="2060" spans="1:4" ht="27.6" hidden="1">
      <c r="A2060" s="840" t="s">
        <v>4965</v>
      </c>
      <c r="B2060" s="679" t="s">
        <v>2512</v>
      </c>
      <c r="C2060" s="684" t="s">
        <v>2255</v>
      </c>
      <c r="D2060" s="680">
        <f t="shared" ref="D2060:D2065" si="254">D2061</f>
        <v>100000</v>
      </c>
    </row>
    <row r="2061" spans="1:4" hidden="1">
      <c r="A2061" s="840" t="s">
        <v>4965</v>
      </c>
      <c r="B2061" s="679" t="s">
        <v>2513</v>
      </c>
      <c r="C2061" s="684" t="s">
        <v>1501</v>
      </c>
      <c r="D2061" s="680">
        <f t="shared" si="254"/>
        <v>100000</v>
      </c>
    </row>
    <row r="2062" spans="1:4" hidden="1">
      <c r="A2062" s="840" t="s">
        <v>4965</v>
      </c>
      <c r="B2062" s="679" t="s">
        <v>2514</v>
      </c>
      <c r="C2062" s="684" t="s">
        <v>1513</v>
      </c>
      <c r="D2062" s="680">
        <f t="shared" si="254"/>
        <v>100000</v>
      </c>
    </row>
    <row r="2063" spans="1:4" hidden="1">
      <c r="A2063" s="840" t="s">
        <v>4965</v>
      </c>
      <c r="B2063" s="679" t="s">
        <v>4720</v>
      </c>
      <c r="C2063" s="684" t="s">
        <v>2929</v>
      </c>
      <c r="D2063" s="680">
        <f t="shared" si="254"/>
        <v>100000</v>
      </c>
    </row>
    <row r="2064" spans="1:4" hidden="1">
      <c r="A2064" s="840" t="s">
        <v>4965</v>
      </c>
      <c r="B2064" s="679" t="s">
        <v>4721</v>
      </c>
      <c r="C2064" s="684" t="s">
        <v>2481</v>
      </c>
      <c r="D2064" s="680">
        <f t="shared" si="254"/>
        <v>100000</v>
      </c>
    </row>
    <row r="2065" spans="1:4" hidden="1">
      <c r="A2065" s="840" t="s">
        <v>4965</v>
      </c>
      <c r="B2065" s="679" t="s">
        <v>4722</v>
      </c>
      <c r="C2065" s="684" t="s">
        <v>807</v>
      </c>
      <c r="D2065" s="680">
        <f t="shared" si="254"/>
        <v>100000</v>
      </c>
    </row>
    <row r="2066" spans="1:4" ht="27.6" hidden="1">
      <c r="A2066" s="836" t="s">
        <v>4965</v>
      </c>
      <c r="B2066" s="681" t="s">
        <v>4723</v>
      </c>
      <c r="C2066" s="685" t="s">
        <v>2255</v>
      </c>
      <c r="D2066" s="682">
        <f>'C. OBJETO DEL GASTO'!S353</f>
        <v>100000</v>
      </c>
    </row>
    <row r="2067" spans="1:4" hidden="1">
      <c r="A2067" s="841"/>
      <c r="B2067" s="706" t="s">
        <v>3631</v>
      </c>
      <c r="C2067" s="706" t="s">
        <v>1568</v>
      </c>
      <c r="D2067" s="691">
        <f>D2068+D2076</f>
        <v>120000</v>
      </c>
    </row>
    <row r="2068" spans="1:4" hidden="1">
      <c r="A2068" s="840" t="s">
        <v>4993</v>
      </c>
      <c r="B2068" s="689" t="s">
        <v>3632</v>
      </c>
      <c r="C2068" s="689" t="s">
        <v>3629</v>
      </c>
      <c r="D2068" s="680">
        <f t="shared" ref="D2068:D2074" si="255">D2069</f>
        <v>20000</v>
      </c>
    </row>
    <row r="2069" spans="1:4" hidden="1">
      <c r="A2069" s="840" t="s">
        <v>4993</v>
      </c>
      <c r="B2069" s="689" t="s">
        <v>3633</v>
      </c>
      <c r="C2069" s="689" t="s">
        <v>1501</v>
      </c>
      <c r="D2069" s="680">
        <f t="shared" si="255"/>
        <v>20000</v>
      </c>
    </row>
    <row r="2070" spans="1:4" hidden="1">
      <c r="A2070" s="840" t="s">
        <v>4993</v>
      </c>
      <c r="B2070" s="689" t="s">
        <v>3639</v>
      </c>
      <c r="C2070" s="689" t="s">
        <v>2283</v>
      </c>
      <c r="D2070" s="680">
        <f t="shared" si="255"/>
        <v>20000</v>
      </c>
    </row>
    <row r="2071" spans="1:4" hidden="1">
      <c r="A2071" s="840" t="s">
        <v>4993</v>
      </c>
      <c r="B2071" s="689" t="s">
        <v>4724</v>
      </c>
      <c r="C2071" s="689" t="s">
        <v>2929</v>
      </c>
      <c r="D2071" s="680">
        <f t="shared" si="255"/>
        <v>20000</v>
      </c>
    </row>
    <row r="2072" spans="1:4" hidden="1">
      <c r="A2072" s="840" t="s">
        <v>4993</v>
      </c>
      <c r="B2072" s="689" t="s">
        <v>4725</v>
      </c>
      <c r="C2072" s="684" t="s">
        <v>2481</v>
      </c>
      <c r="D2072" s="680">
        <f t="shared" si="255"/>
        <v>20000</v>
      </c>
    </row>
    <row r="2073" spans="1:4" hidden="1">
      <c r="A2073" s="840" t="s">
        <v>4993</v>
      </c>
      <c r="B2073" s="689" t="s">
        <v>4726</v>
      </c>
      <c r="C2073" s="689" t="s">
        <v>807</v>
      </c>
      <c r="D2073" s="680">
        <f t="shared" si="255"/>
        <v>20000</v>
      </c>
    </row>
    <row r="2074" spans="1:4" hidden="1">
      <c r="A2074" s="840" t="s">
        <v>4993</v>
      </c>
      <c r="B2074" s="689" t="s">
        <v>4727</v>
      </c>
      <c r="C2074" s="689" t="s">
        <v>3630</v>
      </c>
      <c r="D2074" s="680">
        <f t="shared" si="255"/>
        <v>20000</v>
      </c>
    </row>
    <row r="2075" spans="1:4" hidden="1">
      <c r="A2075" s="836" t="s">
        <v>4993</v>
      </c>
      <c r="B2075" s="690" t="s">
        <v>4728</v>
      </c>
      <c r="C2075" s="690" t="s">
        <v>3630</v>
      </c>
      <c r="D2075" s="682">
        <f>'C. OBJETO DEL GASTO'!S618</f>
        <v>20000</v>
      </c>
    </row>
    <row r="2076" spans="1:4" hidden="1">
      <c r="A2076" s="840" t="s">
        <v>4994</v>
      </c>
      <c r="B2076" s="689" t="s">
        <v>3635</v>
      </c>
      <c r="C2076" s="689" t="s">
        <v>3637</v>
      </c>
      <c r="D2076" s="680">
        <f t="shared" ref="D2076:D2082" si="256">D2077</f>
        <v>100000</v>
      </c>
    </row>
    <row r="2077" spans="1:4" hidden="1">
      <c r="A2077" s="840" t="s">
        <v>4994</v>
      </c>
      <c r="B2077" s="689" t="s">
        <v>3636</v>
      </c>
      <c r="C2077" s="689" t="s">
        <v>1501</v>
      </c>
      <c r="D2077" s="680">
        <f t="shared" si="256"/>
        <v>100000</v>
      </c>
    </row>
    <row r="2078" spans="1:4" hidden="1">
      <c r="A2078" s="840" t="s">
        <v>4994</v>
      </c>
      <c r="B2078" s="689" t="s">
        <v>3645</v>
      </c>
      <c r="C2078" s="689" t="s">
        <v>2283</v>
      </c>
      <c r="D2078" s="680">
        <f t="shared" si="256"/>
        <v>100000</v>
      </c>
    </row>
    <row r="2079" spans="1:4" hidden="1">
      <c r="A2079" s="840" t="s">
        <v>4994</v>
      </c>
      <c r="B2079" s="689" t="s">
        <v>4729</v>
      </c>
      <c r="C2079" s="689" t="s">
        <v>2929</v>
      </c>
      <c r="D2079" s="680">
        <f t="shared" si="256"/>
        <v>100000</v>
      </c>
    </row>
    <row r="2080" spans="1:4" hidden="1">
      <c r="A2080" s="840" t="s">
        <v>4994</v>
      </c>
      <c r="B2080" s="689" t="s">
        <v>4730</v>
      </c>
      <c r="C2080" s="684" t="s">
        <v>2481</v>
      </c>
      <c r="D2080" s="680">
        <f t="shared" si="256"/>
        <v>100000</v>
      </c>
    </row>
    <row r="2081" spans="1:5" hidden="1">
      <c r="A2081" s="840" t="s">
        <v>4994</v>
      </c>
      <c r="B2081" s="689" t="s">
        <v>4731</v>
      </c>
      <c r="C2081" s="689" t="s">
        <v>807</v>
      </c>
      <c r="D2081" s="680">
        <f t="shared" si="256"/>
        <v>100000</v>
      </c>
    </row>
    <row r="2082" spans="1:5" hidden="1">
      <c r="A2082" s="840" t="s">
        <v>4994</v>
      </c>
      <c r="B2082" s="689" t="s">
        <v>4732</v>
      </c>
      <c r="C2082" s="689" t="s">
        <v>3637</v>
      </c>
      <c r="D2082" s="680">
        <f t="shared" si="256"/>
        <v>100000</v>
      </c>
    </row>
    <row r="2083" spans="1:5" hidden="1">
      <c r="A2083" s="836" t="s">
        <v>4994</v>
      </c>
      <c r="B2083" s="690" t="s">
        <v>4733</v>
      </c>
      <c r="C2083" s="690" t="s">
        <v>3638</v>
      </c>
      <c r="D2083" s="682">
        <f>'C. OBJETO DEL GASTO'!S621</f>
        <v>100000</v>
      </c>
    </row>
    <row r="2084" spans="1:5" hidden="1">
      <c r="A2084" s="838"/>
      <c r="B2084" s="700" t="s">
        <v>2519</v>
      </c>
      <c r="C2084" s="701" t="s">
        <v>1363</v>
      </c>
      <c r="D2084" s="702">
        <f>D2085</f>
        <v>883619.52792000002</v>
      </c>
    </row>
    <row r="2085" spans="1:5" hidden="1">
      <c r="B2085" s="843" t="s">
        <v>2520</v>
      </c>
      <c r="C2085" s="694" t="s">
        <v>2287</v>
      </c>
      <c r="D2085" s="842">
        <f>D2086</f>
        <v>883619.52792000002</v>
      </c>
    </row>
    <row r="2086" spans="1:5" hidden="1">
      <c r="B2086" s="679" t="s">
        <v>2521</v>
      </c>
      <c r="C2086" s="684" t="s">
        <v>1499</v>
      </c>
      <c r="D2086" s="680">
        <f>D2087</f>
        <v>883619.52792000002</v>
      </c>
    </row>
    <row r="2087" spans="1:5" hidden="1">
      <c r="A2087" s="839"/>
      <c r="B2087" s="703" t="s">
        <v>2522</v>
      </c>
      <c r="C2087" s="697" t="s">
        <v>807</v>
      </c>
      <c r="D2087" s="692">
        <f>D2088+D2095+D2102+D2109+D2116+D2123+D2130+D2137+D2144+D2151</f>
        <v>883619.52792000002</v>
      </c>
    </row>
    <row r="2088" spans="1:5" hidden="1">
      <c r="A2088" s="840" t="s">
        <v>4954</v>
      </c>
      <c r="B2088" s="679" t="s">
        <v>2524</v>
      </c>
      <c r="C2088" s="684" t="s">
        <v>2133</v>
      </c>
      <c r="D2088" s="680">
        <f t="shared" ref="D2088:D2093" si="257">D2089</f>
        <v>432000</v>
      </c>
      <c r="E2088" s="693"/>
    </row>
    <row r="2089" spans="1:5" hidden="1">
      <c r="A2089" s="840" t="s">
        <v>4954</v>
      </c>
      <c r="B2089" s="679" t="s">
        <v>2525</v>
      </c>
      <c r="C2089" s="684" t="s">
        <v>1501</v>
      </c>
      <c r="D2089" s="680">
        <f t="shared" si="257"/>
        <v>432000</v>
      </c>
    </row>
    <row r="2090" spans="1:5" hidden="1">
      <c r="A2090" s="840" t="s">
        <v>4954</v>
      </c>
      <c r="B2090" s="679" t="s">
        <v>2526</v>
      </c>
      <c r="C2090" s="684" t="s">
        <v>1502</v>
      </c>
      <c r="D2090" s="680">
        <f t="shared" si="257"/>
        <v>432000</v>
      </c>
    </row>
    <row r="2091" spans="1:5" hidden="1">
      <c r="A2091" s="840" t="s">
        <v>4954</v>
      </c>
      <c r="B2091" s="679" t="s">
        <v>3049</v>
      </c>
      <c r="C2091" s="684" t="s">
        <v>2929</v>
      </c>
      <c r="D2091" s="680">
        <f t="shared" si="257"/>
        <v>432000</v>
      </c>
    </row>
    <row r="2092" spans="1:5" hidden="1">
      <c r="A2092" s="840" t="s">
        <v>4954</v>
      </c>
      <c r="B2092" s="679" t="s">
        <v>3050</v>
      </c>
      <c r="C2092" s="684" t="s">
        <v>2527</v>
      </c>
      <c r="D2092" s="680">
        <f t="shared" si="257"/>
        <v>432000</v>
      </c>
    </row>
    <row r="2093" spans="1:5" hidden="1">
      <c r="A2093" s="840" t="s">
        <v>4954</v>
      </c>
      <c r="B2093" s="679" t="s">
        <v>3051</v>
      </c>
      <c r="C2093" s="684" t="s">
        <v>807</v>
      </c>
      <c r="D2093" s="680">
        <f t="shared" si="257"/>
        <v>432000</v>
      </c>
    </row>
    <row r="2094" spans="1:5" hidden="1">
      <c r="A2094" s="836" t="s">
        <v>4954</v>
      </c>
      <c r="B2094" s="681" t="s">
        <v>3052</v>
      </c>
      <c r="C2094" s="685" t="s">
        <v>2133</v>
      </c>
      <c r="D2094" s="682">
        <f>'C. OBJETO DEL GASTO'!I17</f>
        <v>432000</v>
      </c>
    </row>
    <row r="2095" spans="1:5" hidden="1">
      <c r="A2095" s="840" t="s">
        <v>4955</v>
      </c>
      <c r="B2095" s="679" t="s">
        <v>2528</v>
      </c>
      <c r="C2095" s="684" t="s">
        <v>1506</v>
      </c>
      <c r="D2095" s="680">
        <f t="shared" ref="D2095:D2100" si="258">D2096</f>
        <v>9000</v>
      </c>
    </row>
    <row r="2096" spans="1:5" hidden="1">
      <c r="A2096" s="840" t="s">
        <v>4955</v>
      </c>
      <c r="B2096" s="679" t="s">
        <v>2529</v>
      </c>
      <c r="C2096" s="684" t="s">
        <v>1501</v>
      </c>
      <c r="D2096" s="680">
        <f t="shared" si="258"/>
        <v>9000</v>
      </c>
    </row>
    <row r="2097" spans="1:4" hidden="1">
      <c r="A2097" s="840" t="s">
        <v>4955</v>
      </c>
      <c r="B2097" s="679" t="s">
        <v>2530</v>
      </c>
      <c r="C2097" s="684" t="s">
        <v>1502</v>
      </c>
      <c r="D2097" s="680">
        <f t="shared" si="258"/>
        <v>9000</v>
      </c>
    </row>
    <row r="2098" spans="1:4" hidden="1">
      <c r="A2098" s="840" t="s">
        <v>4955</v>
      </c>
      <c r="B2098" s="679" t="s">
        <v>3053</v>
      </c>
      <c r="C2098" s="684" t="s">
        <v>2929</v>
      </c>
      <c r="D2098" s="680">
        <f t="shared" si="258"/>
        <v>9000</v>
      </c>
    </row>
    <row r="2099" spans="1:4" hidden="1">
      <c r="A2099" s="840" t="s">
        <v>4955</v>
      </c>
      <c r="B2099" s="679" t="s">
        <v>3054</v>
      </c>
      <c r="C2099" s="684" t="s">
        <v>2531</v>
      </c>
      <c r="D2099" s="680">
        <f t="shared" si="258"/>
        <v>9000</v>
      </c>
    </row>
    <row r="2100" spans="1:4" hidden="1">
      <c r="A2100" s="840" t="s">
        <v>4955</v>
      </c>
      <c r="B2100" s="679" t="s">
        <v>3055</v>
      </c>
      <c r="C2100" s="684" t="s">
        <v>807</v>
      </c>
      <c r="D2100" s="680">
        <f t="shared" si="258"/>
        <v>9000</v>
      </c>
    </row>
    <row r="2101" spans="1:4" hidden="1">
      <c r="A2101" s="836" t="s">
        <v>4955</v>
      </c>
      <c r="B2101" s="681" t="s">
        <v>3056</v>
      </c>
      <c r="C2101" s="685" t="s">
        <v>1507</v>
      </c>
      <c r="D2101" s="682">
        <f>'C. OBJETO DEL GASTO'!I34</f>
        <v>9000</v>
      </c>
    </row>
    <row r="2102" spans="1:4" hidden="1">
      <c r="A2102" s="840" t="s">
        <v>4955</v>
      </c>
      <c r="B2102" s="679" t="s">
        <v>2532</v>
      </c>
      <c r="C2102" s="684" t="s">
        <v>1508</v>
      </c>
      <c r="D2102" s="680">
        <f t="shared" ref="D2102:D2107" si="259">D2103</f>
        <v>36000</v>
      </c>
    </row>
    <row r="2103" spans="1:4" hidden="1">
      <c r="A2103" s="840" t="s">
        <v>4955</v>
      </c>
      <c r="B2103" s="679" t="s">
        <v>2533</v>
      </c>
      <c r="C2103" s="684" t="s">
        <v>1501</v>
      </c>
      <c r="D2103" s="680">
        <f t="shared" si="259"/>
        <v>36000</v>
      </c>
    </row>
    <row r="2104" spans="1:4" hidden="1">
      <c r="A2104" s="840" t="s">
        <v>4955</v>
      </c>
      <c r="B2104" s="679" t="s">
        <v>2534</v>
      </c>
      <c r="C2104" s="684" t="s">
        <v>1502</v>
      </c>
      <c r="D2104" s="680">
        <f t="shared" si="259"/>
        <v>36000</v>
      </c>
    </row>
    <row r="2105" spans="1:4" hidden="1">
      <c r="A2105" s="840" t="s">
        <v>4955</v>
      </c>
      <c r="B2105" s="679" t="s">
        <v>3057</v>
      </c>
      <c r="C2105" s="684" t="s">
        <v>2929</v>
      </c>
      <c r="D2105" s="680">
        <f t="shared" si="259"/>
        <v>36000</v>
      </c>
    </row>
    <row r="2106" spans="1:4" hidden="1">
      <c r="A2106" s="840" t="s">
        <v>4955</v>
      </c>
      <c r="B2106" s="679" t="s">
        <v>3058</v>
      </c>
      <c r="C2106" s="684" t="s">
        <v>2527</v>
      </c>
      <c r="D2106" s="680">
        <f t="shared" si="259"/>
        <v>36000</v>
      </c>
    </row>
    <row r="2107" spans="1:4" hidden="1">
      <c r="A2107" s="840" t="s">
        <v>4955</v>
      </c>
      <c r="B2107" s="679" t="s">
        <v>3059</v>
      </c>
      <c r="C2107" s="684" t="s">
        <v>807</v>
      </c>
      <c r="D2107" s="680">
        <f t="shared" si="259"/>
        <v>36000</v>
      </c>
    </row>
    <row r="2108" spans="1:4" hidden="1">
      <c r="A2108" s="836" t="s">
        <v>4955</v>
      </c>
      <c r="B2108" s="681" t="s">
        <v>3060</v>
      </c>
      <c r="C2108" s="685" t="s">
        <v>1509</v>
      </c>
      <c r="D2108" s="682">
        <f>'C. OBJETO DEL GASTO'!I35</f>
        <v>36000</v>
      </c>
    </row>
    <row r="2109" spans="1:4" hidden="1">
      <c r="A2109" s="840" t="s">
        <v>4956</v>
      </c>
      <c r="B2109" s="679" t="s">
        <v>2535</v>
      </c>
      <c r="C2109" s="684" t="s">
        <v>1510</v>
      </c>
      <c r="D2109" s="680">
        <f t="shared" ref="D2109:D2114" si="260">D2110</f>
        <v>170346.47999999998</v>
      </c>
    </row>
    <row r="2110" spans="1:4" hidden="1">
      <c r="A2110" s="840" t="s">
        <v>4956</v>
      </c>
      <c r="B2110" s="679" t="s">
        <v>2536</v>
      </c>
      <c r="C2110" s="684" t="s">
        <v>1501</v>
      </c>
      <c r="D2110" s="680">
        <f t="shared" si="260"/>
        <v>170346.47999999998</v>
      </c>
    </row>
    <row r="2111" spans="1:4" hidden="1">
      <c r="A2111" s="840" t="s">
        <v>4956</v>
      </c>
      <c r="B2111" s="679" t="s">
        <v>2537</v>
      </c>
      <c r="C2111" s="684" t="s">
        <v>1502</v>
      </c>
      <c r="D2111" s="680">
        <f t="shared" si="260"/>
        <v>170346.47999999998</v>
      </c>
    </row>
    <row r="2112" spans="1:4" hidden="1">
      <c r="A2112" s="840" t="s">
        <v>4956</v>
      </c>
      <c r="B2112" s="679" t="s">
        <v>3061</v>
      </c>
      <c r="C2112" s="684" t="s">
        <v>2929</v>
      </c>
      <c r="D2112" s="680">
        <f t="shared" si="260"/>
        <v>170346.47999999998</v>
      </c>
    </row>
    <row r="2113" spans="1:4" hidden="1">
      <c r="A2113" s="840" t="s">
        <v>4956</v>
      </c>
      <c r="B2113" s="679" t="s">
        <v>3062</v>
      </c>
      <c r="C2113" s="684" t="s">
        <v>2531</v>
      </c>
      <c r="D2113" s="680">
        <f t="shared" si="260"/>
        <v>170346.47999999998</v>
      </c>
    </row>
    <row r="2114" spans="1:4" hidden="1">
      <c r="A2114" s="840" t="s">
        <v>4956</v>
      </c>
      <c r="B2114" s="679" t="s">
        <v>3063</v>
      </c>
      <c r="C2114" s="684" t="s">
        <v>807</v>
      </c>
      <c r="D2114" s="680">
        <f t="shared" si="260"/>
        <v>170346.47999999998</v>
      </c>
    </row>
    <row r="2115" spans="1:4" hidden="1">
      <c r="A2115" s="836" t="s">
        <v>4956</v>
      </c>
      <c r="B2115" s="681" t="s">
        <v>3064</v>
      </c>
      <c r="C2115" s="685" t="s">
        <v>1511</v>
      </c>
      <c r="D2115" s="682">
        <f>'C. OBJETO DEL GASTO'!I41</f>
        <v>170346.47999999998</v>
      </c>
    </row>
    <row r="2116" spans="1:4" ht="27.6" hidden="1">
      <c r="A2116" s="840" t="s">
        <v>4958</v>
      </c>
      <c r="B2116" s="679" t="s">
        <v>3036</v>
      </c>
      <c r="C2116" s="684" t="s">
        <v>3032</v>
      </c>
      <c r="D2116" s="680">
        <f t="shared" ref="D2116:D2121" si="261">D2117</f>
        <v>18773.047919999997</v>
      </c>
    </row>
    <row r="2117" spans="1:4" hidden="1">
      <c r="A2117" s="840" t="s">
        <v>4958</v>
      </c>
      <c r="B2117" s="679" t="s">
        <v>3037</v>
      </c>
      <c r="C2117" s="684" t="s">
        <v>1501</v>
      </c>
      <c r="D2117" s="680">
        <f t="shared" si="261"/>
        <v>18773.047919999997</v>
      </c>
    </row>
    <row r="2118" spans="1:4" hidden="1">
      <c r="A2118" s="840" t="s">
        <v>4958</v>
      </c>
      <c r="B2118" s="679" t="s">
        <v>3038</v>
      </c>
      <c r="C2118" s="684" t="s">
        <v>1502</v>
      </c>
      <c r="D2118" s="680">
        <f t="shared" si="261"/>
        <v>18773.047919999997</v>
      </c>
    </row>
    <row r="2119" spans="1:4" hidden="1">
      <c r="A2119" s="840" t="s">
        <v>4958</v>
      </c>
      <c r="B2119" s="679" t="s">
        <v>3039</v>
      </c>
      <c r="C2119" s="684" t="s">
        <v>2929</v>
      </c>
      <c r="D2119" s="680">
        <f t="shared" si="261"/>
        <v>18773.047919999997</v>
      </c>
    </row>
    <row r="2120" spans="1:4" hidden="1">
      <c r="A2120" s="840" t="s">
        <v>4958</v>
      </c>
      <c r="B2120" s="689" t="s">
        <v>3040</v>
      </c>
      <c r="C2120" s="684" t="s">
        <v>2523</v>
      </c>
      <c r="D2120" s="680">
        <f t="shared" si="261"/>
        <v>18773.047919999997</v>
      </c>
    </row>
    <row r="2121" spans="1:4" hidden="1">
      <c r="A2121" s="840" t="s">
        <v>4958</v>
      </c>
      <c r="B2121" s="679" t="s">
        <v>3041</v>
      </c>
      <c r="C2121" s="684" t="s">
        <v>807</v>
      </c>
      <c r="D2121" s="680">
        <f t="shared" si="261"/>
        <v>18773.047919999997</v>
      </c>
    </row>
    <row r="2122" spans="1:4" hidden="1">
      <c r="A2122" s="836" t="s">
        <v>4958</v>
      </c>
      <c r="B2122" s="681" t="s">
        <v>3042</v>
      </c>
      <c r="C2122" s="685" t="s">
        <v>90</v>
      </c>
      <c r="D2122" s="682">
        <f>'C. OBJETO DEL GASTO'!I100</f>
        <v>18773.047919999997</v>
      </c>
    </row>
    <row r="2123" spans="1:4" hidden="1">
      <c r="A2123" s="840" t="s">
        <v>3913</v>
      </c>
      <c r="B2123" s="679" t="s">
        <v>2538</v>
      </c>
      <c r="C2123" s="684" t="s">
        <v>1608</v>
      </c>
      <c r="D2123" s="680">
        <f t="shared" ref="D2123:D2128" si="262">D2124</f>
        <v>5000</v>
      </c>
    </row>
    <row r="2124" spans="1:4" hidden="1">
      <c r="A2124" s="840" t="s">
        <v>3913</v>
      </c>
      <c r="B2124" s="679" t="s">
        <v>2539</v>
      </c>
      <c r="C2124" s="684" t="s">
        <v>1501</v>
      </c>
      <c r="D2124" s="680">
        <f t="shared" si="262"/>
        <v>5000</v>
      </c>
    </row>
    <row r="2125" spans="1:4" hidden="1">
      <c r="A2125" s="840" t="s">
        <v>3913</v>
      </c>
      <c r="B2125" s="679" t="s">
        <v>2540</v>
      </c>
      <c r="C2125" s="684" t="s">
        <v>1513</v>
      </c>
      <c r="D2125" s="680">
        <f t="shared" si="262"/>
        <v>5000</v>
      </c>
    </row>
    <row r="2126" spans="1:4" hidden="1">
      <c r="A2126" s="840" t="s">
        <v>3913</v>
      </c>
      <c r="B2126" s="679" t="s">
        <v>3065</v>
      </c>
      <c r="C2126" s="684" t="s">
        <v>2929</v>
      </c>
      <c r="D2126" s="680">
        <f t="shared" si="262"/>
        <v>5000</v>
      </c>
    </row>
    <row r="2127" spans="1:4" hidden="1">
      <c r="A2127" s="840" t="s">
        <v>3913</v>
      </c>
      <c r="B2127" s="679" t="s">
        <v>3066</v>
      </c>
      <c r="C2127" s="684" t="s">
        <v>2523</v>
      </c>
      <c r="D2127" s="680">
        <f t="shared" si="262"/>
        <v>5000</v>
      </c>
    </row>
    <row r="2128" spans="1:4" hidden="1">
      <c r="A2128" s="840" t="s">
        <v>3913</v>
      </c>
      <c r="B2128" s="679" t="s">
        <v>3067</v>
      </c>
      <c r="C2128" s="684" t="s">
        <v>807</v>
      </c>
      <c r="D2128" s="680">
        <f t="shared" si="262"/>
        <v>5000</v>
      </c>
    </row>
    <row r="2129" spans="1:4" hidden="1">
      <c r="A2129" s="836" t="s">
        <v>3913</v>
      </c>
      <c r="B2129" s="681" t="s">
        <v>3068</v>
      </c>
      <c r="C2129" s="685" t="s">
        <v>1608</v>
      </c>
      <c r="D2129" s="682">
        <f>'C. OBJETO DEL GASTO'!I105</f>
        <v>5000</v>
      </c>
    </row>
    <row r="2130" spans="1:4" ht="27.6" hidden="1">
      <c r="A2130" s="840" t="s">
        <v>3914</v>
      </c>
      <c r="B2130" s="687" t="s">
        <v>3043</v>
      </c>
      <c r="C2130" s="687" t="s">
        <v>1560</v>
      </c>
      <c r="D2130" s="680">
        <f t="shared" ref="D2130:D2135" si="263">D2131</f>
        <v>2500</v>
      </c>
    </row>
    <row r="2131" spans="1:4" hidden="1">
      <c r="A2131" s="840" t="s">
        <v>3914</v>
      </c>
      <c r="B2131" s="687" t="s">
        <v>3044</v>
      </c>
      <c r="C2131" s="687" t="s">
        <v>1501</v>
      </c>
      <c r="D2131" s="680">
        <f t="shared" si="263"/>
        <v>2500</v>
      </c>
    </row>
    <row r="2132" spans="1:4" hidden="1">
      <c r="A2132" s="840" t="s">
        <v>3914</v>
      </c>
      <c r="B2132" s="687" t="s">
        <v>3045</v>
      </c>
      <c r="C2132" s="687" t="s">
        <v>1513</v>
      </c>
      <c r="D2132" s="680">
        <f t="shared" si="263"/>
        <v>2500</v>
      </c>
    </row>
    <row r="2133" spans="1:4" hidden="1">
      <c r="A2133" s="840" t="s">
        <v>3914</v>
      </c>
      <c r="B2133" s="687" t="s">
        <v>3069</v>
      </c>
      <c r="C2133" s="687" t="s">
        <v>2929</v>
      </c>
      <c r="D2133" s="680">
        <f t="shared" si="263"/>
        <v>2500</v>
      </c>
    </row>
    <row r="2134" spans="1:4" hidden="1">
      <c r="A2134" s="840" t="s">
        <v>3914</v>
      </c>
      <c r="B2134" s="687" t="s">
        <v>3070</v>
      </c>
      <c r="C2134" s="684" t="s">
        <v>2527</v>
      </c>
      <c r="D2134" s="680">
        <f t="shared" si="263"/>
        <v>2500</v>
      </c>
    </row>
    <row r="2135" spans="1:4" hidden="1">
      <c r="A2135" s="840" t="s">
        <v>3914</v>
      </c>
      <c r="B2135" s="687" t="s">
        <v>3071</v>
      </c>
      <c r="C2135" s="687" t="s">
        <v>807</v>
      </c>
      <c r="D2135" s="680">
        <f t="shared" si="263"/>
        <v>2500</v>
      </c>
    </row>
    <row r="2136" spans="1:4" ht="27.6" hidden="1">
      <c r="A2136" s="836" t="s">
        <v>3914</v>
      </c>
      <c r="B2136" s="688" t="s">
        <v>3072</v>
      </c>
      <c r="C2136" s="688" t="s">
        <v>1560</v>
      </c>
      <c r="D2136" s="682">
        <f>'C. OBJETO DEL GASTO'!I115</f>
        <v>2500</v>
      </c>
    </row>
    <row r="2137" spans="1:4" ht="41.4" hidden="1">
      <c r="A2137" s="840" t="s">
        <v>4964</v>
      </c>
      <c r="B2137" s="679" t="s">
        <v>2541</v>
      </c>
      <c r="C2137" s="684" t="s">
        <v>1512</v>
      </c>
      <c r="D2137" s="680">
        <f t="shared" ref="D2137:D2142" si="264">D2138</f>
        <v>80000</v>
      </c>
    </row>
    <row r="2138" spans="1:4" hidden="1">
      <c r="A2138" s="840" t="s">
        <v>4964</v>
      </c>
      <c r="B2138" s="679" t="s">
        <v>2542</v>
      </c>
      <c r="C2138" s="684" t="s">
        <v>1501</v>
      </c>
      <c r="D2138" s="680">
        <f t="shared" si="264"/>
        <v>80000</v>
      </c>
    </row>
    <row r="2139" spans="1:4" hidden="1">
      <c r="A2139" s="840" t="s">
        <v>4964</v>
      </c>
      <c r="B2139" s="679" t="s">
        <v>2543</v>
      </c>
      <c r="C2139" s="684" t="s">
        <v>1513</v>
      </c>
      <c r="D2139" s="680">
        <f t="shared" si="264"/>
        <v>80000</v>
      </c>
    </row>
    <row r="2140" spans="1:4" hidden="1">
      <c r="A2140" s="840" t="s">
        <v>4964</v>
      </c>
      <c r="B2140" s="679" t="s">
        <v>3073</v>
      </c>
      <c r="C2140" s="684" t="s">
        <v>2929</v>
      </c>
      <c r="D2140" s="680">
        <f t="shared" si="264"/>
        <v>80000</v>
      </c>
    </row>
    <row r="2141" spans="1:4" hidden="1">
      <c r="A2141" s="840" t="s">
        <v>4964</v>
      </c>
      <c r="B2141" s="679" t="s">
        <v>3074</v>
      </c>
      <c r="C2141" s="684" t="s">
        <v>2527</v>
      </c>
      <c r="D2141" s="680">
        <f t="shared" si="264"/>
        <v>80000</v>
      </c>
    </row>
    <row r="2142" spans="1:4" hidden="1">
      <c r="A2142" s="840" t="s">
        <v>4964</v>
      </c>
      <c r="B2142" s="679" t="s">
        <v>3075</v>
      </c>
      <c r="C2142" s="684" t="s">
        <v>807</v>
      </c>
      <c r="D2142" s="680">
        <f t="shared" si="264"/>
        <v>80000</v>
      </c>
    </row>
    <row r="2143" spans="1:4" ht="41.4" hidden="1">
      <c r="A2143" s="836" t="s">
        <v>4964</v>
      </c>
      <c r="B2143" s="681" t="s">
        <v>3076</v>
      </c>
      <c r="C2143" s="685" t="s">
        <v>1512</v>
      </c>
      <c r="D2143" s="682">
        <f>'C. OBJETO DEL GASTO'!I201</f>
        <v>80000</v>
      </c>
    </row>
    <row r="2144" spans="1:4" ht="27.6" hidden="1">
      <c r="A2144" s="840" t="s">
        <v>4965</v>
      </c>
      <c r="B2144" s="687" t="s">
        <v>3046</v>
      </c>
      <c r="C2144" s="687" t="s">
        <v>2255</v>
      </c>
      <c r="D2144" s="680">
        <f t="shared" ref="D2144:D2149" si="265">D2145</f>
        <v>80000</v>
      </c>
    </row>
    <row r="2145" spans="1:4" hidden="1">
      <c r="A2145" s="840" t="s">
        <v>4965</v>
      </c>
      <c r="B2145" s="687" t="s">
        <v>3047</v>
      </c>
      <c r="C2145" s="687" t="s">
        <v>1501</v>
      </c>
      <c r="D2145" s="680">
        <f t="shared" si="265"/>
        <v>80000</v>
      </c>
    </row>
    <row r="2146" spans="1:4" hidden="1">
      <c r="A2146" s="840" t="s">
        <v>4965</v>
      </c>
      <c r="B2146" s="687" t="s">
        <v>3048</v>
      </c>
      <c r="C2146" s="687" t="s">
        <v>1513</v>
      </c>
      <c r="D2146" s="680">
        <f t="shared" si="265"/>
        <v>80000</v>
      </c>
    </row>
    <row r="2147" spans="1:4" hidden="1">
      <c r="A2147" s="840" t="s">
        <v>4965</v>
      </c>
      <c r="B2147" s="687" t="s">
        <v>3077</v>
      </c>
      <c r="C2147" s="687" t="s">
        <v>2929</v>
      </c>
      <c r="D2147" s="680">
        <f t="shared" si="265"/>
        <v>80000</v>
      </c>
    </row>
    <row r="2148" spans="1:4" hidden="1">
      <c r="A2148" s="840" t="s">
        <v>4965</v>
      </c>
      <c r="B2148" s="687" t="s">
        <v>3078</v>
      </c>
      <c r="C2148" s="684" t="s">
        <v>2527</v>
      </c>
      <c r="D2148" s="680">
        <f t="shared" si="265"/>
        <v>80000</v>
      </c>
    </row>
    <row r="2149" spans="1:4" hidden="1">
      <c r="A2149" s="840" t="s">
        <v>4965</v>
      </c>
      <c r="B2149" s="687" t="s">
        <v>3079</v>
      </c>
      <c r="C2149" s="687" t="s">
        <v>807</v>
      </c>
      <c r="D2149" s="680">
        <f t="shared" si="265"/>
        <v>80000</v>
      </c>
    </row>
    <row r="2150" spans="1:4" ht="27.6" hidden="1">
      <c r="A2150" s="836" t="s">
        <v>4965</v>
      </c>
      <c r="B2150" s="688" t="s">
        <v>3080</v>
      </c>
      <c r="C2150" s="688" t="s">
        <v>2255</v>
      </c>
      <c r="D2150" s="682">
        <f>'C. OBJETO DEL GASTO'!I353</f>
        <v>80000</v>
      </c>
    </row>
    <row r="2151" spans="1:4" hidden="1">
      <c r="A2151" s="840" t="s">
        <v>4982</v>
      </c>
      <c r="B2151" s="679" t="s">
        <v>2544</v>
      </c>
      <c r="C2151" s="684" t="s">
        <v>2274</v>
      </c>
      <c r="D2151" s="680">
        <f t="shared" ref="D2151:D2156" si="266">D2152</f>
        <v>50000</v>
      </c>
    </row>
    <row r="2152" spans="1:4" hidden="1">
      <c r="A2152" s="840" t="s">
        <v>4982</v>
      </c>
      <c r="B2152" s="679" t="s">
        <v>2545</v>
      </c>
      <c r="C2152" s="684" t="s">
        <v>1501</v>
      </c>
      <c r="D2152" s="680">
        <f t="shared" si="266"/>
        <v>50000</v>
      </c>
    </row>
    <row r="2153" spans="1:4" hidden="1">
      <c r="A2153" s="840" t="s">
        <v>4982</v>
      </c>
      <c r="B2153" s="679" t="s">
        <v>2546</v>
      </c>
      <c r="C2153" s="684" t="s">
        <v>1513</v>
      </c>
      <c r="D2153" s="680">
        <f t="shared" si="266"/>
        <v>50000</v>
      </c>
    </row>
    <row r="2154" spans="1:4" hidden="1">
      <c r="A2154" s="840" t="s">
        <v>4982</v>
      </c>
      <c r="B2154" s="679" t="s">
        <v>3081</v>
      </c>
      <c r="C2154" s="684" t="s">
        <v>2929</v>
      </c>
      <c r="D2154" s="680">
        <f t="shared" si="266"/>
        <v>50000</v>
      </c>
    </row>
    <row r="2155" spans="1:4" hidden="1">
      <c r="A2155" s="840" t="s">
        <v>4982</v>
      </c>
      <c r="B2155" s="679" t="s">
        <v>3082</v>
      </c>
      <c r="C2155" s="684" t="s">
        <v>2527</v>
      </c>
      <c r="D2155" s="680">
        <f t="shared" si="266"/>
        <v>50000</v>
      </c>
    </row>
    <row r="2156" spans="1:4" hidden="1">
      <c r="A2156" s="840" t="s">
        <v>4982</v>
      </c>
      <c r="B2156" s="679" t="s">
        <v>3083</v>
      </c>
      <c r="C2156" s="684" t="s">
        <v>807</v>
      </c>
      <c r="D2156" s="680">
        <f t="shared" si="266"/>
        <v>50000</v>
      </c>
    </row>
    <row r="2157" spans="1:4" hidden="1">
      <c r="A2157" s="836" t="s">
        <v>4982</v>
      </c>
      <c r="B2157" s="681" t="s">
        <v>3084</v>
      </c>
      <c r="C2157" s="685" t="s">
        <v>2277</v>
      </c>
      <c r="D2157" s="682">
        <f>'C. OBJETO DEL GASTO'!I432</f>
        <v>50000</v>
      </c>
    </row>
    <row r="2158" spans="1:4" hidden="1">
      <c r="A2158" s="838"/>
      <c r="B2158" s="700" t="s">
        <v>2547</v>
      </c>
      <c r="C2158" s="701" t="s">
        <v>726</v>
      </c>
      <c r="D2158" s="702">
        <f>D2159</f>
        <v>3446653.5444</v>
      </c>
    </row>
    <row r="2159" spans="1:4" hidden="1">
      <c r="B2159" s="843" t="s">
        <v>2550</v>
      </c>
      <c r="C2159" s="694" t="s">
        <v>2551</v>
      </c>
      <c r="D2159" s="842">
        <f>D2160</f>
        <v>3446653.5444</v>
      </c>
    </row>
    <row r="2160" spans="1:4" hidden="1">
      <c r="B2160" s="679" t="s">
        <v>2552</v>
      </c>
      <c r="C2160" s="684" t="s">
        <v>1499</v>
      </c>
      <c r="D2160" s="680">
        <f>D2161</f>
        <v>3446653.5444</v>
      </c>
    </row>
    <row r="2161" spans="1:4" hidden="1">
      <c r="A2161" s="839"/>
      <c r="B2161" s="703" t="s">
        <v>2553</v>
      </c>
      <c r="C2161" s="697" t="s">
        <v>807</v>
      </c>
      <c r="D2161" s="692">
        <f>D2162+D2169+D2176+D2183+D2190+D2197+D2204+D2211+D2218+D2225+D2232+D2239+D2246+D2253+D2260+D2267+D2274+D2281+D2288+D2295</f>
        <v>3446653.5444</v>
      </c>
    </row>
    <row r="2162" spans="1:4" hidden="1">
      <c r="A2162" s="840" t="s">
        <v>4954</v>
      </c>
      <c r="B2162" s="679" t="s">
        <v>4101</v>
      </c>
      <c r="C2162" s="684" t="s">
        <v>2133</v>
      </c>
      <c r="D2162" s="680">
        <f>D2163</f>
        <v>828000</v>
      </c>
    </row>
    <row r="2163" spans="1:4" hidden="1">
      <c r="A2163" s="840" t="s">
        <v>4954</v>
      </c>
      <c r="B2163" s="679" t="s">
        <v>4102</v>
      </c>
      <c r="C2163" s="684" t="s">
        <v>1501</v>
      </c>
      <c r="D2163" s="680">
        <f>D2164</f>
        <v>828000</v>
      </c>
    </row>
    <row r="2164" spans="1:4" hidden="1">
      <c r="A2164" s="840" t="s">
        <v>4954</v>
      </c>
      <c r="B2164" s="679" t="s">
        <v>4103</v>
      </c>
      <c r="C2164" s="684" t="s">
        <v>1502</v>
      </c>
      <c r="D2164" s="680">
        <f>D2165</f>
        <v>828000</v>
      </c>
    </row>
    <row r="2165" spans="1:4" hidden="1">
      <c r="A2165" s="840" t="s">
        <v>4954</v>
      </c>
      <c r="B2165" s="679" t="s">
        <v>4104</v>
      </c>
      <c r="C2165" s="684" t="s">
        <v>2929</v>
      </c>
      <c r="D2165" s="680">
        <f>D2167</f>
        <v>828000</v>
      </c>
    </row>
    <row r="2166" spans="1:4" hidden="1">
      <c r="A2166" s="840" t="s">
        <v>4954</v>
      </c>
      <c r="B2166" s="679" t="s">
        <v>4105</v>
      </c>
      <c r="C2166" s="684" t="s">
        <v>2548</v>
      </c>
      <c r="D2166" s="680">
        <f>D2167</f>
        <v>828000</v>
      </c>
    </row>
    <row r="2167" spans="1:4" hidden="1">
      <c r="A2167" s="840" t="s">
        <v>4954</v>
      </c>
      <c r="B2167" s="679" t="s">
        <v>4106</v>
      </c>
      <c r="C2167" s="684" t="s">
        <v>807</v>
      </c>
      <c r="D2167" s="680">
        <f>D2168</f>
        <v>828000</v>
      </c>
    </row>
    <row r="2168" spans="1:4" hidden="1">
      <c r="A2168" s="836" t="s">
        <v>4954</v>
      </c>
      <c r="B2168" s="681" t="s">
        <v>4107</v>
      </c>
      <c r="C2168" s="685" t="s">
        <v>2133</v>
      </c>
      <c r="D2168" s="682">
        <f>'C. OBJETO DEL GASTO'!M17</f>
        <v>828000</v>
      </c>
    </row>
    <row r="2169" spans="1:4" hidden="1">
      <c r="A2169" s="840" t="s">
        <v>4955</v>
      </c>
      <c r="B2169" s="679" t="s">
        <v>4108</v>
      </c>
      <c r="C2169" s="684" t="s">
        <v>1508</v>
      </c>
      <c r="D2169" s="680">
        <f t="shared" ref="D2169:D2174" si="267">D2170</f>
        <v>69000</v>
      </c>
    </row>
    <row r="2170" spans="1:4" hidden="1">
      <c r="A2170" s="840" t="s">
        <v>4955</v>
      </c>
      <c r="B2170" s="679" t="s">
        <v>4109</v>
      </c>
      <c r="C2170" s="684" t="s">
        <v>1501</v>
      </c>
      <c r="D2170" s="680">
        <f t="shared" si="267"/>
        <v>69000</v>
      </c>
    </row>
    <row r="2171" spans="1:4" hidden="1">
      <c r="A2171" s="840" t="s">
        <v>4955</v>
      </c>
      <c r="B2171" s="679" t="s">
        <v>4110</v>
      </c>
      <c r="C2171" s="684" t="s">
        <v>1502</v>
      </c>
      <c r="D2171" s="680">
        <f t="shared" si="267"/>
        <v>69000</v>
      </c>
    </row>
    <row r="2172" spans="1:4" hidden="1">
      <c r="A2172" s="840" t="s">
        <v>4955</v>
      </c>
      <c r="B2172" s="679" t="s">
        <v>4111</v>
      </c>
      <c r="C2172" s="684" t="s">
        <v>2929</v>
      </c>
      <c r="D2172" s="680">
        <f t="shared" si="267"/>
        <v>69000</v>
      </c>
    </row>
    <row r="2173" spans="1:4" hidden="1">
      <c r="A2173" s="840" t="s">
        <v>4955</v>
      </c>
      <c r="B2173" s="679" t="s">
        <v>4112</v>
      </c>
      <c r="C2173" s="684" t="s">
        <v>2549</v>
      </c>
      <c r="D2173" s="680">
        <f t="shared" si="267"/>
        <v>69000</v>
      </c>
    </row>
    <row r="2174" spans="1:4" hidden="1">
      <c r="A2174" s="840" t="s">
        <v>4955</v>
      </c>
      <c r="B2174" s="679" t="s">
        <v>4113</v>
      </c>
      <c r="C2174" s="684" t="s">
        <v>807</v>
      </c>
      <c r="D2174" s="680">
        <f t="shared" si="267"/>
        <v>69000</v>
      </c>
    </row>
    <row r="2175" spans="1:4" hidden="1">
      <c r="A2175" s="836" t="s">
        <v>4955</v>
      </c>
      <c r="B2175" s="681" t="s">
        <v>4114</v>
      </c>
      <c r="C2175" s="685" t="s">
        <v>1509</v>
      </c>
      <c r="D2175" s="682">
        <f>'C. OBJETO DEL GASTO'!M35</f>
        <v>69000</v>
      </c>
    </row>
    <row r="2176" spans="1:4" hidden="1">
      <c r="A2176" s="840" t="s">
        <v>4955</v>
      </c>
      <c r="B2176" s="679" t="s">
        <v>2554</v>
      </c>
      <c r="C2176" s="684" t="s">
        <v>1506</v>
      </c>
      <c r="D2176" s="680">
        <f t="shared" ref="D2176:D2181" si="268">D2177</f>
        <v>17250</v>
      </c>
    </row>
    <row r="2177" spans="1:4" hidden="1">
      <c r="A2177" s="840" t="s">
        <v>4955</v>
      </c>
      <c r="B2177" s="679" t="s">
        <v>2555</v>
      </c>
      <c r="C2177" s="684" t="s">
        <v>1501</v>
      </c>
      <c r="D2177" s="680">
        <f t="shared" si="268"/>
        <v>17250</v>
      </c>
    </row>
    <row r="2178" spans="1:4" hidden="1">
      <c r="A2178" s="840" t="s">
        <v>4955</v>
      </c>
      <c r="B2178" s="679" t="s">
        <v>2556</v>
      </c>
      <c r="C2178" s="684" t="s">
        <v>1502</v>
      </c>
      <c r="D2178" s="680">
        <f t="shared" si="268"/>
        <v>17250</v>
      </c>
    </row>
    <row r="2179" spans="1:4" hidden="1">
      <c r="A2179" s="840" t="s">
        <v>4955</v>
      </c>
      <c r="B2179" s="679" t="s">
        <v>3251</v>
      </c>
      <c r="C2179" s="684" t="s">
        <v>2929</v>
      </c>
      <c r="D2179" s="680">
        <f t="shared" si="268"/>
        <v>17250</v>
      </c>
    </row>
    <row r="2180" spans="1:4" hidden="1">
      <c r="A2180" s="840" t="s">
        <v>4955</v>
      </c>
      <c r="B2180" s="679" t="s">
        <v>3252</v>
      </c>
      <c r="C2180" s="684" t="s">
        <v>2548</v>
      </c>
      <c r="D2180" s="680">
        <f t="shared" si="268"/>
        <v>17250</v>
      </c>
    </row>
    <row r="2181" spans="1:4" hidden="1">
      <c r="A2181" s="840" t="s">
        <v>4955</v>
      </c>
      <c r="B2181" s="679" t="s">
        <v>3253</v>
      </c>
      <c r="C2181" s="684" t="s">
        <v>807</v>
      </c>
      <c r="D2181" s="680">
        <f t="shared" si="268"/>
        <v>17250</v>
      </c>
    </row>
    <row r="2182" spans="1:4" hidden="1">
      <c r="A2182" s="836" t="s">
        <v>4955</v>
      </c>
      <c r="B2182" s="681" t="s">
        <v>3254</v>
      </c>
      <c r="C2182" s="685" t="s">
        <v>1507</v>
      </c>
      <c r="D2182" s="682">
        <f>'C. OBJETO DEL GASTO'!M34</f>
        <v>17250</v>
      </c>
    </row>
    <row r="2183" spans="1:4" hidden="1">
      <c r="A2183" s="840" t="s">
        <v>4956</v>
      </c>
      <c r="B2183" s="679" t="s">
        <v>2557</v>
      </c>
      <c r="C2183" s="684" t="s">
        <v>1510</v>
      </c>
      <c r="D2183" s="680">
        <f t="shared" ref="D2183:D2188" si="269">D2184</f>
        <v>364713.6</v>
      </c>
    </row>
    <row r="2184" spans="1:4" hidden="1">
      <c r="A2184" s="840" t="s">
        <v>4956</v>
      </c>
      <c r="B2184" s="679" t="s">
        <v>2558</v>
      </c>
      <c r="C2184" s="684" t="s">
        <v>1501</v>
      </c>
      <c r="D2184" s="680">
        <f t="shared" si="269"/>
        <v>364713.6</v>
      </c>
    </row>
    <row r="2185" spans="1:4" hidden="1">
      <c r="A2185" s="840" t="s">
        <v>4956</v>
      </c>
      <c r="B2185" s="679" t="s">
        <v>2559</v>
      </c>
      <c r="C2185" s="684" t="s">
        <v>1502</v>
      </c>
      <c r="D2185" s="680">
        <f t="shared" si="269"/>
        <v>364713.6</v>
      </c>
    </row>
    <row r="2186" spans="1:4" hidden="1">
      <c r="A2186" s="840" t="s">
        <v>4956</v>
      </c>
      <c r="B2186" s="679" t="s">
        <v>3255</v>
      </c>
      <c r="C2186" s="684" t="s">
        <v>2929</v>
      </c>
      <c r="D2186" s="680">
        <f t="shared" si="269"/>
        <v>364713.6</v>
      </c>
    </row>
    <row r="2187" spans="1:4" hidden="1">
      <c r="A2187" s="840" t="s">
        <v>4956</v>
      </c>
      <c r="B2187" s="679" t="s">
        <v>3256</v>
      </c>
      <c r="C2187" s="684" t="s">
        <v>2561</v>
      </c>
      <c r="D2187" s="680">
        <f t="shared" si="269"/>
        <v>364713.6</v>
      </c>
    </row>
    <row r="2188" spans="1:4" hidden="1">
      <c r="A2188" s="840" t="s">
        <v>4956</v>
      </c>
      <c r="B2188" s="679" t="s">
        <v>3257</v>
      </c>
      <c r="C2188" s="684" t="s">
        <v>807</v>
      </c>
      <c r="D2188" s="680">
        <f t="shared" si="269"/>
        <v>364713.6</v>
      </c>
    </row>
    <row r="2189" spans="1:4" hidden="1">
      <c r="A2189" s="836" t="s">
        <v>4956</v>
      </c>
      <c r="B2189" s="681" t="s">
        <v>3258</v>
      </c>
      <c r="C2189" s="685" t="s">
        <v>1511</v>
      </c>
      <c r="D2189" s="682">
        <f>'C. OBJETO DEL GASTO'!M41</f>
        <v>364713.6</v>
      </c>
    </row>
    <row r="2190" spans="1:4" ht="27.6" hidden="1">
      <c r="A2190" s="840" t="s">
        <v>4958</v>
      </c>
      <c r="B2190" s="679" t="s">
        <v>3229</v>
      </c>
      <c r="C2190" s="684" t="s">
        <v>3032</v>
      </c>
      <c r="D2190" s="680">
        <f t="shared" ref="D2190:D2195" si="270">D2191</f>
        <v>37089.9444</v>
      </c>
    </row>
    <row r="2191" spans="1:4" hidden="1">
      <c r="A2191" s="840" t="s">
        <v>4958</v>
      </c>
      <c r="B2191" s="679" t="s">
        <v>3230</v>
      </c>
      <c r="C2191" s="684" t="s">
        <v>1501</v>
      </c>
      <c r="D2191" s="680">
        <f t="shared" si="270"/>
        <v>37089.9444</v>
      </c>
    </row>
    <row r="2192" spans="1:4" hidden="1">
      <c r="A2192" s="840" t="s">
        <v>4958</v>
      </c>
      <c r="B2192" s="679" t="s">
        <v>3231</v>
      </c>
      <c r="C2192" s="684" t="s">
        <v>1502</v>
      </c>
      <c r="D2192" s="680">
        <f t="shared" si="270"/>
        <v>37089.9444</v>
      </c>
    </row>
    <row r="2193" spans="1:4" hidden="1">
      <c r="A2193" s="840" t="s">
        <v>4958</v>
      </c>
      <c r="B2193" s="679" t="s">
        <v>3232</v>
      </c>
      <c r="C2193" s="684" t="s">
        <v>2929</v>
      </c>
      <c r="D2193" s="680">
        <f t="shared" si="270"/>
        <v>37089.9444</v>
      </c>
    </row>
    <row r="2194" spans="1:4" hidden="1">
      <c r="A2194" s="840" t="s">
        <v>4958</v>
      </c>
      <c r="B2194" s="689" t="s">
        <v>3233</v>
      </c>
      <c r="C2194" s="684" t="s">
        <v>2548</v>
      </c>
      <c r="D2194" s="680">
        <f t="shared" si="270"/>
        <v>37089.9444</v>
      </c>
    </row>
    <row r="2195" spans="1:4" hidden="1">
      <c r="A2195" s="840" t="s">
        <v>4958</v>
      </c>
      <c r="B2195" s="679" t="s">
        <v>3235</v>
      </c>
      <c r="C2195" s="684" t="s">
        <v>807</v>
      </c>
      <c r="D2195" s="680">
        <f t="shared" si="270"/>
        <v>37089.9444</v>
      </c>
    </row>
    <row r="2196" spans="1:4" hidden="1">
      <c r="A2196" s="836" t="s">
        <v>4958</v>
      </c>
      <c r="B2196" s="681" t="s">
        <v>3234</v>
      </c>
      <c r="C2196" s="685" t="s">
        <v>90</v>
      </c>
      <c r="D2196" s="682">
        <f>'C. OBJETO DEL GASTO'!M100</f>
        <v>37089.9444</v>
      </c>
    </row>
    <row r="2197" spans="1:4" hidden="1">
      <c r="A2197" s="840" t="s">
        <v>3913</v>
      </c>
      <c r="B2197" s="679" t="s">
        <v>2566</v>
      </c>
      <c r="C2197" s="684" t="s">
        <v>1608</v>
      </c>
      <c r="D2197" s="680">
        <f t="shared" ref="D2197:D2202" si="271">D2198</f>
        <v>180000</v>
      </c>
    </row>
    <row r="2198" spans="1:4" hidden="1">
      <c r="A2198" s="840" t="s">
        <v>3913</v>
      </c>
      <c r="B2198" s="679" t="s">
        <v>2567</v>
      </c>
      <c r="C2198" s="684" t="s">
        <v>1501</v>
      </c>
      <c r="D2198" s="680">
        <f t="shared" si="271"/>
        <v>180000</v>
      </c>
    </row>
    <row r="2199" spans="1:4" hidden="1">
      <c r="A2199" s="840" t="s">
        <v>3913</v>
      </c>
      <c r="B2199" s="679" t="s">
        <v>2568</v>
      </c>
      <c r="C2199" s="684" t="s">
        <v>1513</v>
      </c>
      <c r="D2199" s="680">
        <f t="shared" si="271"/>
        <v>180000</v>
      </c>
    </row>
    <row r="2200" spans="1:4" hidden="1">
      <c r="A2200" s="840" t="s">
        <v>3913</v>
      </c>
      <c r="B2200" s="679" t="s">
        <v>3259</v>
      </c>
      <c r="C2200" s="684" t="s">
        <v>2929</v>
      </c>
      <c r="D2200" s="680">
        <f t="shared" si="271"/>
        <v>180000</v>
      </c>
    </row>
    <row r="2201" spans="1:4" ht="27.6" hidden="1">
      <c r="A2201" s="840" t="s">
        <v>3913</v>
      </c>
      <c r="B2201" s="679" t="s">
        <v>3260</v>
      </c>
      <c r="C2201" s="684" t="s">
        <v>2569</v>
      </c>
      <c r="D2201" s="680">
        <f t="shared" si="271"/>
        <v>180000</v>
      </c>
    </row>
    <row r="2202" spans="1:4" hidden="1">
      <c r="A2202" s="840" t="s">
        <v>3913</v>
      </c>
      <c r="B2202" s="679" t="s">
        <v>3261</v>
      </c>
      <c r="C2202" s="684" t="s">
        <v>807</v>
      </c>
      <c r="D2202" s="680">
        <f t="shared" si="271"/>
        <v>180000</v>
      </c>
    </row>
    <row r="2203" spans="1:4" hidden="1">
      <c r="A2203" s="836" t="s">
        <v>3913</v>
      </c>
      <c r="B2203" s="681" t="s">
        <v>3262</v>
      </c>
      <c r="C2203" s="685" t="s">
        <v>1608</v>
      </c>
      <c r="D2203" s="682">
        <f>'C. OBJETO DEL GASTO'!M105</f>
        <v>180000</v>
      </c>
    </row>
    <row r="2204" spans="1:4" hidden="1">
      <c r="A2204" s="840" t="s">
        <v>4962</v>
      </c>
      <c r="B2204" s="687" t="s">
        <v>3236</v>
      </c>
      <c r="C2204" s="687" t="s">
        <v>2218</v>
      </c>
      <c r="D2204" s="680">
        <f t="shared" ref="D2204:D2209" si="272">D2205</f>
        <v>100000</v>
      </c>
    </row>
    <row r="2205" spans="1:4" hidden="1">
      <c r="A2205" s="840" t="s">
        <v>4962</v>
      </c>
      <c r="B2205" s="687" t="s">
        <v>3237</v>
      </c>
      <c r="C2205" s="687" t="s">
        <v>1501</v>
      </c>
      <c r="D2205" s="680">
        <f t="shared" si="272"/>
        <v>100000</v>
      </c>
    </row>
    <row r="2206" spans="1:4" hidden="1">
      <c r="A2206" s="840" t="s">
        <v>4962</v>
      </c>
      <c r="B2206" s="687" t="s">
        <v>3238</v>
      </c>
      <c r="C2206" s="687" t="s">
        <v>1513</v>
      </c>
      <c r="D2206" s="680">
        <f t="shared" si="272"/>
        <v>100000</v>
      </c>
    </row>
    <row r="2207" spans="1:4" hidden="1">
      <c r="A2207" s="840" t="s">
        <v>4962</v>
      </c>
      <c r="B2207" s="687" t="s">
        <v>3263</v>
      </c>
      <c r="C2207" s="687" t="s">
        <v>2929</v>
      </c>
      <c r="D2207" s="680">
        <f t="shared" si="272"/>
        <v>100000</v>
      </c>
    </row>
    <row r="2208" spans="1:4" hidden="1">
      <c r="A2208" s="840" t="s">
        <v>4962</v>
      </c>
      <c r="B2208" s="687" t="s">
        <v>3264</v>
      </c>
      <c r="C2208" s="684" t="s">
        <v>2548</v>
      </c>
      <c r="D2208" s="680">
        <f t="shared" si="272"/>
        <v>100000</v>
      </c>
    </row>
    <row r="2209" spans="1:4" hidden="1">
      <c r="A2209" s="840" t="s">
        <v>4962</v>
      </c>
      <c r="B2209" s="687" t="s">
        <v>3265</v>
      </c>
      <c r="C2209" s="687" t="s">
        <v>807</v>
      </c>
      <c r="D2209" s="680">
        <f t="shared" si="272"/>
        <v>100000</v>
      </c>
    </row>
    <row r="2210" spans="1:4" hidden="1">
      <c r="A2210" s="836" t="s">
        <v>4962</v>
      </c>
      <c r="B2210" s="688" t="s">
        <v>3266</v>
      </c>
      <c r="C2210" s="688" t="s">
        <v>2218</v>
      </c>
      <c r="D2210" s="682">
        <f>'C. OBJETO DEL GASTO'!M107</f>
        <v>100000</v>
      </c>
    </row>
    <row r="2211" spans="1:4" ht="27.6" hidden="1">
      <c r="A2211" s="840" t="s">
        <v>3914</v>
      </c>
      <c r="B2211" s="679" t="s">
        <v>2570</v>
      </c>
      <c r="C2211" s="684" t="s">
        <v>1560</v>
      </c>
      <c r="D2211" s="680">
        <f t="shared" ref="D2211:D2216" si="273">D2212</f>
        <v>169600</v>
      </c>
    </row>
    <row r="2212" spans="1:4" hidden="1">
      <c r="A2212" s="840" t="s">
        <v>3914</v>
      </c>
      <c r="B2212" s="679" t="s">
        <v>2571</v>
      </c>
      <c r="C2212" s="684" t="s">
        <v>1501</v>
      </c>
      <c r="D2212" s="680">
        <f t="shared" si="273"/>
        <v>169600</v>
      </c>
    </row>
    <row r="2213" spans="1:4" hidden="1">
      <c r="A2213" s="840" t="s">
        <v>3914</v>
      </c>
      <c r="B2213" s="679" t="s">
        <v>2572</v>
      </c>
      <c r="C2213" s="684" t="s">
        <v>1513</v>
      </c>
      <c r="D2213" s="680">
        <f t="shared" si="273"/>
        <v>169600</v>
      </c>
    </row>
    <row r="2214" spans="1:4" hidden="1">
      <c r="A2214" s="840" t="s">
        <v>3914</v>
      </c>
      <c r="B2214" s="679" t="s">
        <v>3267</v>
      </c>
      <c r="C2214" s="684" t="s">
        <v>2929</v>
      </c>
      <c r="D2214" s="680">
        <f t="shared" si="273"/>
        <v>169600</v>
      </c>
    </row>
    <row r="2215" spans="1:4" hidden="1">
      <c r="A2215" s="840" t="s">
        <v>3914</v>
      </c>
      <c r="B2215" s="679" t="s">
        <v>3268</v>
      </c>
      <c r="C2215" s="684" t="s">
        <v>2549</v>
      </c>
      <c r="D2215" s="680">
        <f t="shared" si="273"/>
        <v>169600</v>
      </c>
    </row>
    <row r="2216" spans="1:4" hidden="1">
      <c r="A2216" s="840" t="s">
        <v>3914</v>
      </c>
      <c r="B2216" s="679" t="s">
        <v>3269</v>
      </c>
      <c r="C2216" s="684" t="s">
        <v>807</v>
      </c>
      <c r="D2216" s="680">
        <f t="shared" si="273"/>
        <v>169600</v>
      </c>
    </row>
    <row r="2217" spans="1:4" ht="27.6" hidden="1">
      <c r="A2217" s="836" t="s">
        <v>3914</v>
      </c>
      <c r="B2217" s="681" t="s">
        <v>3270</v>
      </c>
      <c r="C2217" s="685" t="s">
        <v>1560</v>
      </c>
      <c r="D2217" s="682">
        <f>'C. OBJETO DEL GASTO'!M115</f>
        <v>169600</v>
      </c>
    </row>
    <row r="2218" spans="1:4" hidden="1">
      <c r="A2218" s="840" t="s">
        <v>4995</v>
      </c>
      <c r="B2218" s="679" t="s">
        <v>2573</v>
      </c>
      <c r="C2218" s="684" t="s">
        <v>1704</v>
      </c>
      <c r="D2218" s="680">
        <f t="shared" ref="D2218:D2223" si="274">D2219</f>
        <v>80000</v>
      </c>
    </row>
    <row r="2219" spans="1:4" hidden="1">
      <c r="A2219" s="840" t="s">
        <v>4995</v>
      </c>
      <c r="B2219" s="679" t="s">
        <v>2574</v>
      </c>
      <c r="C2219" s="684" t="s">
        <v>1501</v>
      </c>
      <c r="D2219" s="680">
        <f t="shared" si="274"/>
        <v>80000</v>
      </c>
    </row>
    <row r="2220" spans="1:4" hidden="1">
      <c r="A2220" s="840" t="s">
        <v>4995</v>
      </c>
      <c r="B2220" s="679" t="s">
        <v>2575</v>
      </c>
      <c r="C2220" s="684" t="s">
        <v>1513</v>
      </c>
      <c r="D2220" s="680">
        <f t="shared" si="274"/>
        <v>80000</v>
      </c>
    </row>
    <row r="2221" spans="1:4" hidden="1">
      <c r="A2221" s="840" t="s">
        <v>4995</v>
      </c>
      <c r="B2221" s="679" t="s">
        <v>3271</v>
      </c>
      <c r="C2221" s="684" t="s">
        <v>2929</v>
      </c>
      <c r="D2221" s="680">
        <f t="shared" si="274"/>
        <v>80000</v>
      </c>
    </row>
    <row r="2222" spans="1:4" hidden="1">
      <c r="A2222" s="840" t="s">
        <v>4995</v>
      </c>
      <c r="B2222" s="679" t="s">
        <v>3272</v>
      </c>
      <c r="C2222" s="684" t="s">
        <v>2548</v>
      </c>
      <c r="D2222" s="680">
        <f t="shared" si="274"/>
        <v>80000</v>
      </c>
    </row>
    <row r="2223" spans="1:4" hidden="1">
      <c r="A2223" s="840" t="s">
        <v>4995</v>
      </c>
      <c r="B2223" s="679" t="s">
        <v>3273</v>
      </c>
      <c r="C2223" s="684" t="s">
        <v>807</v>
      </c>
      <c r="D2223" s="680">
        <f t="shared" si="274"/>
        <v>80000</v>
      </c>
    </row>
    <row r="2224" spans="1:4" hidden="1">
      <c r="A2224" s="836" t="s">
        <v>4995</v>
      </c>
      <c r="B2224" s="681" t="s">
        <v>3274</v>
      </c>
      <c r="C2224" s="685" t="s">
        <v>1704</v>
      </c>
      <c r="D2224" s="682">
        <f>'C. OBJETO DEL GASTO'!M121</f>
        <v>80000</v>
      </c>
    </row>
    <row r="2225" spans="1:4" hidden="1">
      <c r="A2225" s="840" t="s">
        <v>4976</v>
      </c>
      <c r="B2225" s="687" t="s">
        <v>3239</v>
      </c>
      <c r="C2225" s="687" t="s">
        <v>2223</v>
      </c>
      <c r="D2225" s="680">
        <f t="shared" ref="D2225:D2230" si="275">D2226</f>
        <v>100000</v>
      </c>
    </row>
    <row r="2226" spans="1:4" hidden="1">
      <c r="A2226" s="840" t="s">
        <v>4976</v>
      </c>
      <c r="B2226" s="687" t="s">
        <v>3240</v>
      </c>
      <c r="C2226" s="687" t="s">
        <v>1501</v>
      </c>
      <c r="D2226" s="680">
        <f t="shared" si="275"/>
        <v>100000</v>
      </c>
    </row>
    <row r="2227" spans="1:4" hidden="1">
      <c r="A2227" s="840" t="s">
        <v>4976</v>
      </c>
      <c r="B2227" s="687" t="s">
        <v>3241</v>
      </c>
      <c r="C2227" s="687" t="s">
        <v>1513</v>
      </c>
      <c r="D2227" s="680">
        <f t="shared" si="275"/>
        <v>100000</v>
      </c>
    </row>
    <row r="2228" spans="1:4" hidden="1">
      <c r="A2228" s="840" t="s">
        <v>4976</v>
      </c>
      <c r="B2228" s="687" t="s">
        <v>3275</v>
      </c>
      <c r="C2228" s="687" t="s">
        <v>2929</v>
      </c>
      <c r="D2228" s="680">
        <f t="shared" si="275"/>
        <v>100000</v>
      </c>
    </row>
    <row r="2229" spans="1:4" hidden="1">
      <c r="A2229" s="840" t="s">
        <v>4976</v>
      </c>
      <c r="B2229" s="687" t="s">
        <v>3276</v>
      </c>
      <c r="C2229" s="684" t="s">
        <v>2548</v>
      </c>
      <c r="D2229" s="680">
        <f t="shared" si="275"/>
        <v>100000</v>
      </c>
    </row>
    <row r="2230" spans="1:4" hidden="1">
      <c r="A2230" s="840" t="s">
        <v>4976</v>
      </c>
      <c r="B2230" s="687" t="s">
        <v>3277</v>
      </c>
      <c r="C2230" s="687" t="s">
        <v>807</v>
      </c>
      <c r="D2230" s="680">
        <f t="shared" si="275"/>
        <v>100000</v>
      </c>
    </row>
    <row r="2231" spans="1:4" hidden="1">
      <c r="A2231" s="836" t="s">
        <v>4976</v>
      </c>
      <c r="B2231" s="688" t="s">
        <v>3278</v>
      </c>
      <c r="C2231" s="688" t="s">
        <v>2223</v>
      </c>
      <c r="D2231" s="682">
        <f>'C. OBJETO DEL GASTO'!M130</f>
        <v>100000</v>
      </c>
    </row>
    <row r="2232" spans="1:4" hidden="1">
      <c r="A2232" s="840" t="s">
        <v>4976</v>
      </c>
      <c r="B2232" s="687" t="s">
        <v>3242</v>
      </c>
      <c r="C2232" s="687" t="s">
        <v>2227</v>
      </c>
      <c r="D2232" s="680">
        <f t="shared" ref="D2232:D2237" si="276">D2233</f>
        <v>30000</v>
      </c>
    </row>
    <row r="2233" spans="1:4" hidden="1">
      <c r="A2233" s="840" t="s">
        <v>4976</v>
      </c>
      <c r="B2233" s="687" t="s">
        <v>3243</v>
      </c>
      <c r="C2233" s="687" t="s">
        <v>1501</v>
      </c>
      <c r="D2233" s="680">
        <f t="shared" si="276"/>
        <v>30000</v>
      </c>
    </row>
    <row r="2234" spans="1:4" hidden="1">
      <c r="A2234" s="840" t="s">
        <v>4976</v>
      </c>
      <c r="B2234" s="687" t="s">
        <v>3244</v>
      </c>
      <c r="C2234" s="687" t="s">
        <v>1513</v>
      </c>
      <c r="D2234" s="680">
        <f t="shared" si="276"/>
        <v>30000</v>
      </c>
    </row>
    <row r="2235" spans="1:4" hidden="1">
      <c r="A2235" s="840" t="s">
        <v>4976</v>
      </c>
      <c r="B2235" s="687" t="s">
        <v>3279</v>
      </c>
      <c r="C2235" s="687" t="s">
        <v>2929</v>
      </c>
      <c r="D2235" s="680">
        <f t="shared" si="276"/>
        <v>30000</v>
      </c>
    </row>
    <row r="2236" spans="1:4" hidden="1">
      <c r="A2236" s="840" t="s">
        <v>4976</v>
      </c>
      <c r="B2236" s="687" t="s">
        <v>3280</v>
      </c>
      <c r="C2236" s="684" t="s">
        <v>2548</v>
      </c>
      <c r="D2236" s="680">
        <f t="shared" si="276"/>
        <v>30000</v>
      </c>
    </row>
    <row r="2237" spans="1:4" hidden="1">
      <c r="A2237" s="840" t="s">
        <v>4976</v>
      </c>
      <c r="B2237" s="687" t="s">
        <v>3281</v>
      </c>
      <c r="C2237" s="687" t="s">
        <v>807</v>
      </c>
      <c r="D2237" s="680">
        <f t="shared" si="276"/>
        <v>30000</v>
      </c>
    </row>
    <row r="2238" spans="1:4" hidden="1">
      <c r="A2238" s="836" t="s">
        <v>4976</v>
      </c>
      <c r="B2238" s="688" t="s">
        <v>3282</v>
      </c>
      <c r="C2238" s="688" t="s">
        <v>2227</v>
      </c>
      <c r="D2238" s="682">
        <f>'C. OBJETO DEL GASTO'!M131</f>
        <v>30000</v>
      </c>
    </row>
    <row r="2239" spans="1:4" ht="41.4" hidden="1">
      <c r="A2239" s="840" t="s">
        <v>4964</v>
      </c>
      <c r="B2239" s="679" t="s">
        <v>2576</v>
      </c>
      <c r="C2239" s="684" t="s">
        <v>1512</v>
      </c>
      <c r="D2239" s="680">
        <f t="shared" ref="D2239:D2244" si="277">D2240</f>
        <v>100000</v>
      </c>
    </row>
    <row r="2240" spans="1:4" hidden="1">
      <c r="A2240" s="840" t="s">
        <v>4964</v>
      </c>
      <c r="B2240" s="679" t="s">
        <v>2577</v>
      </c>
      <c r="C2240" s="684" t="s">
        <v>1501</v>
      </c>
      <c r="D2240" s="680">
        <f t="shared" si="277"/>
        <v>100000</v>
      </c>
    </row>
    <row r="2241" spans="1:4" hidden="1">
      <c r="A2241" s="840" t="s">
        <v>4964</v>
      </c>
      <c r="B2241" s="679" t="s">
        <v>2578</v>
      </c>
      <c r="C2241" s="684" t="s">
        <v>1513</v>
      </c>
      <c r="D2241" s="680">
        <f t="shared" si="277"/>
        <v>100000</v>
      </c>
    </row>
    <row r="2242" spans="1:4" hidden="1">
      <c r="A2242" s="840" t="s">
        <v>4964</v>
      </c>
      <c r="B2242" s="679" t="s">
        <v>3283</v>
      </c>
      <c r="C2242" s="684" t="s">
        <v>2929</v>
      </c>
      <c r="D2242" s="680">
        <f t="shared" si="277"/>
        <v>100000</v>
      </c>
    </row>
    <row r="2243" spans="1:4" hidden="1">
      <c r="A2243" s="840" t="s">
        <v>4964</v>
      </c>
      <c r="B2243" s="679" t="s">
        <v>3284</v>
      </c>
      <c r="C2243" s="684" t="s">
        <v>2563</v>
      </c>
      <c r="D2243" s="680">
        <f t="shared" si="277"/>
        <v>100000</v>
      </c>
    </row>
    <row r="2244" spans="1:4" hidden="1">
      <c r="A2244" s="840" t="s">
        <v>4964</v>
      </c>
      <c r="B2244" s="679" t="s">
        <v>3285</v>
      </c>
      <c r="C2244" s="684" t="s">
        <v>807</v>
      </c>
      <c r="D2244" s="680">
        <f t="shared" si="277"/>
        <v>100000</v>
      </c>
    </row>
    <row r="2245" spans="1:4" ht="41.4" hidden="1">
      <c r="A2245" s="836" t="s">
        <v>4964</v>
      </c>
      <c r="B2245" s="681" t="s">
        <v>3286</v>
      </c>
      <c r="C2245" s="685" t="s">
        <v>1512</v>
      </c>
      <c r="D2245" s="682">
        <f>'C. OBJETO DEL GASTO'!M201</f>
        <v>100000</v>
      </c>
    </row>
    <row r="2246" spans="1:4" hidden="1">
      <c r="A2246" s="840" t="s">
        <v>4986</v>
      </c>
      <c r="B2246" s="679" t="s">
        <v>2579</v>
      </c>
      <c r="C2246" s="684" t="s">
        <v>1705</v>
      </c>
      <c r="D2246" s="680">
        <f t="shared" ref="D2246:D2251" si="278">D2247</f>
        <v>100000</v>
      </c>
    </row>
    <row r="2247" spans="1:4" hidden="1">
      <c r="A2247" s="840" t="s">
        <v>4986</v>
      </c>
      <c r="B2247" s="679" t="s">
        <v>2580</v>
      </c>
      <c r="C2247" s="684" t="s">
        <v>1501</v>
      </c>
      <c r="D2247" s="680">
        <f t="shared" si="278"/>
        <v>100000</v>
      </c>
    </row>
    <row r="2248" spans="1:4" hidden="1">
      <c r="A2248" s="840" t="s">
        <v>4986</v>
      </c>
      <c r="B2248" s="679" t="s">
        <v>2581</v>
      </c>
      <c r="C2248" s="684" t="s">
        <v>1513</v>
      </c>
      <c r="D2248" s="680">
        <f t="shared" si="278"/>
        <v>100000</v>
      </c>
    </row>
    <row r="2249" spans="1:4" hidden="1">
      <c r="A2249" s="840" t="s">
        <v>4986</v>
      </c>
      <c r="B2249" s="679" t="s">
        <v>3287</v>
      </c>
      <c r="C2249" s="684" t="s">
        <v>2929</v>
      </c>
      <c r="D2249" s="680">
        <f t="shared" si="278"/>
        <v>100000</v>
      </c>
    </row>
    <row r="2250" spans="1:4" ht="27.6" hidden="1">
      <c r="A2250" s="840" t="s">
        <v>4986</v>
      </c>
      <c r="B2250" s="679" t="s">
        <v>3288</v>
      </c>
      <c r="C2250" s="684" t="s">
        <v>2564</v>
      </c>
      <c r="D2250" s="680">
        <f t="shared" si="278"/>
        <v>100000</v>
      </c>
    </row>
    <row r="2251" spans="1:4" hidden="1">
      <c r="A2251" s="840" t="s">
        <v>4986</v>
      </c>
      <c r="B2251" s="679" t="s">
        <v>3289</v>
      </c>
      <c r="C2251" s="684" t="s">
        <v>807</v>
      </c>
      <c r="D2251" s="680">
        <f t="shared" si="278"/>
        <v>100000</v>
      </c>
    </row>
    <row r="2252" spans="1:4" hidden="1">
      <c r="A2252" s="836" t="s">
        <v>4986</v>
      </c>
      <c r="B2252" s="681" t="s">
        <v>3290</v>
      </c>
      <c r="C2252" s="685" t="s">
        <v>1705</v>
      </c>
      <c r="D2252" s="682">
        <f>'C. OBJETO DEL GASTO'!M207</f>
        <v>100000</v>
      </c>
    </row>
    <row r="2253" spans="1:4" hidden="1">
      <c r="A2253" s="840" t="s">
        <v>4989</v>
      </c>
      <c r="B2253" s="679" t="s">
        <v>2582</v>
      </c>
      <c r="C2253" s="684" t="s">
        <v>1566</v>
      </c>
      <c r="D2253" s="680">
        <f t="shared" ref="D2253:D2258" si="279">D2254</f>
        <v>350000</v>
      </c>
    </row>
    <row r="2254" spans="1:4" hidden="1">
      <c r="A2254" s="840" t="s">
        <v>4989</v>
      </c>
      <c r="B2254" s="679" t="s">
        <v>2583</v>
      </c>
      <c r="C2254" s="684" t="s">
        <v>1501</v>
      </c>
      <c r="D2254" s="680">
        <f t="shared" si="279"/>
        <v>350000</v>
      </c>
    </row>
    <row r="2255" spans="1:4" hidden="1">
      <c r="A2255" s="840" t="s">
        <v>4989</v>
      </c>
      <c r="B2255" s="679" t="s">
        <v>2584</v>
      </c>
      <c r="C2255" s="684" t="s">
        <v>1513</v>
      </c>
      <c r="D2255" s="680">
        <f t="shared" si="279"/>
        <v>350000</v>
      </c>
    </row>
    <row r="2256" spans="1:4" hidden="1">
      <c r="A2256" s="840" t="s">
        <v>4989</v>
      </c>
      <c r="B2256" s="679" t="s">
        <v>3291</v>
      </c>
      <c r="C2256" s="684" t="s">
        <v>2929</v>
      </c>
      <c r="D2256" s="680">
        <f t="shared" si="279"/>
        <v>350000</v>
      </c>
    </row>
    <row r="2257" spans="1:4" hidden="1">
      <c r="A2257" s="840" t="s">
        <v>4989</v>
      </c>
      <c r="B2257" s="679" t="s">
        <v>3292</v>
      </c>
      <c r="C2257" s="684" t="s">
        <v>2548</v>
      </c>
      <c r="D2257" s="680">
        <f t="shared" si="279"/>
        <v>350000</v>
      </c>
    </row>
    <row r="2258" spans="1:4" hidden="1">
      <c r="A2258" s="840" t="s">
        <v>4989</v>
      </c>
      <c r="B2258" s="679" t="s">
        <v>3293</v>
      </c>
      <c r="C2258" s="684" t="s">
        <v>807</v>
      </c>
      <c r="D2258" s="680">
        <f t="shared" si="279"/>
        <v>350000</v>
      </c>
    </row>
    <row r="2259" spans="1:4" hidden="1">
      <c r="A2259" s="836" t="s">
        <v>4989</v>
      </c>
      <c r="B2259" s="681" t="s">
        <v>3294</v>
      </c>
      <c r="C2259" s="685" t="s">
        <v>1566</v>
      </c>
      <c r="D2259" s="682">
        <f>'C. OBJETO DEL GASTO'!M247</f>
        <v>350000</v>
      </c>
    </row>
    <row r="2260" spans="1:4" hidden="1">
      <c r="A2260" s="840" t="s">
        <v>4979</v>
      </c>
      <c r="B2260" s="679" t="s">
        <v>2586</v>
      </c>
      <c r="C2260" s="684" t="s">
        <v>2245</v>
      </c>
      <c r="D2260" s="680">
        <f t="shared" ref="D2260:D2265" si="280">D2261</f>
        <v>41000</v>
      </c>
    </row>
    <row r="2261" spans="1:4" hidden="1">
      <c r="A2261" s="840" t="s">
        <v>4979</v>
      </c>
      <c r="B2261" s="679" t="s">
        <v>2587</v>
      </c>
      <c r="C2261" s="684" t="s">
        <v>1501</v>
      </c>
      <c r="D2261" s="680">
        <f t="shared" si="280"/>
        <v>41000</v>
      </c>
    </row>
    <row r="2262" spans="1:4" hidden="1">
      <c r="A2262" s="840" t="s">
        <v>4979</v>
      </c>
      <c r="B2262" s="679" t="s">
        <v>2588</v>
      </c>
      <c r="C2262" s="684" t="s">
        <v>1513</v>
      </c>
      <c r="D2262" s="680">
        <f t="shared" si="280"/>
        <v>41000</v>
      </c>
    </row>
    <row r="2263" spans="1:4" hidden="1">
      <c r="A2263" s="840" t="s">
        <v>4979</v>
      </c>
      <c r="B2263" s="679" t="s">
        <v>3295</v>
      </c>
      <c r="C2263" s="684" t="s">
        <v>2929</v>
      </c>
      <c r="D2263" s="680">
        <f t="shared" si="280"/>
        <v>41000</v>
      </c>
    </row>
    <row r="2264" spans="1:4" ht="27.6" hidden="1">
      <c r="A2264" s="840" t="s">
        <v>4979</v>
      </c>
      <c r="B2264" s="679" t="s">
        <v>3296</v>
      </c>
      <c r="C2264" s="684" t="s">
        <v>2564</v>
      </c>
      <c r="D2264" s="680">
        <f t="shared" si="280"/>
        <v>41000</v>
      </c>
    </row>
    <row r="2265" spans="1:4" hidden="1">
      <c r="A2265" s="840" t="s">
        <v>4979</v>
      </c>
      <c r="B2265" s="679" t="s">
        <v>3297</v>
      </c>
      <c r="C2265" s="684" t="s">
        <v>807</v>
      </c>
      <c r="D2265" s="680">
        <f t="shared" si="280"/>
        <v>41000</v>
      </c>
    </row>
    <row r="2266" spans="1:4" hidden="1">
      <c r="A2266" s="836" t="s">
        <v>4979</v>
      </c>
      <c r="B2266" s="681" t="s">
        <v>3298</v>
      </c>
      <c r="C2266" s="685" t="s">
        <v>2245</v>
      </c>
      <c r="D2266" s="682">
        <f>'C. OBJETO DEL GASTO'!M254</f>
        <v>41000</v>
      </c>
    </row>
    <row r="2267" spans="1:4" hidden="1">
      <c r="A2267" s="840" t="s">
        <v>4996</v>
      </c>
      <c r="B2267" s="679" t="s">
        <v>2589</v>
      </c>
      <c r="C2267" s="684" t="s">
        <v>2253</v>
      </c>
      <c r="D2267" s="680">
        <f t="shared" ref="D2267:D2272" si="281">D2268</f>
        <v>60000</v>
      </c>
    </row>
    <row r="2268" spans="1:4" hidden="1">
      <c r="A2268" s="840" t="s">
        <v>4996</v>
      </c>
      <c r="B2268" s="679" t="s">
        <v>2590</v>
      </c>
      <c r="C2268" s="684" t="s">
        <v>1501</v>
      </c>
      <c r="D2268" s="680">
        <f t="shared" si="281"/>
        <v>60000</v>
      </c>
    </row>
    <row r="2269" spans="1:4" hidden="1">
      <c r="A2269" s="840" t="s">
        <v>4996</v>
      </c>
      <c r="B2269" s="679" t="s">
        <v>2591</v>
      </c>
      <c r="C2269" s="684" t="s">
        <v>1513</v>
      </c>
      <c r="D2269" s="680">
        <f t="shared" si="281"/>
        <v>60000</v>
      </c>
    </row>
    <row r="2270" spans="1:4" hidden="1">
      <c r="A2270" s="840" t="s">
        <v>4996</v>
      </c>
      <c r="B2270" s="679" t="s">
        <v>3299</v>
      </c>
      <c r="C2270" s="684" t="s">
        <v>2929</v>
      </c>
      <c r="D2270" s="680">
        <f t="shared" si="281"/>
        <v>60000</v>
      </c>
    </row>
    <row r="2271" spans="1:4" hidden="1">
      <c r="A2271" s="840" t="s">
        <v>4996</v>
      </c>
      <c r="B2271" s="679" t="s">
        <v>3300</v>
      </c>
      <c r="C2271" s="684" t="s">
        <v>2549</v>
      </c>
      <c r="D2271" s="680">
        <f t="shared" si="281"/>
        <v>60000</v>
      </c>
    </row>
    <row r="2272" spans="1:4" hidden="1">
      <c r="A2272" s="840" t="s">
        <v>4996</v>
      </c>
      <c r="B2272" s="679" t="s">
        <v>3301</v>
      </c>
      <c r="C2272" s="684" t="s">
        <v>807</v>
      </c>
      <c r="D2272" s="680">
        <f t="shared" si="281"/>
        <v>60000</v>
      </c>
    </row>
    <row r="2273" spans="1:4" hidden="1">
      <c r="A2273" s="836" t="s">
        <v>4996</v>
      </c>
      <c r="B2273" s="681" t="s">
        <v>3302</v>
      </c>
      <c r="C2273" s="685" t="s">
        <v>2253</v>
      </c>
      <c r="D2273" s="682">
        <f>'C. OBJETO DEL GASTO'!M323</f>
        <v>60000</v>
      </c>
    </row>
    <row r="2274" spans="1:4" ht="27.6" hidden="1">
      <c r="A2274" s="840" t="s">
        <v>4965</v>
      </c>
      <c r="B2274" s="687" t="s">
        <v>3245</v>
      </c>
      <c r="C2274" s="687" t="s">
        <v>2255</v>
      </c>
      <c r="D2274" s="680">
        <f t="shared" ref="D2274:D2279" si="282">D2275</f>
        <v>50000</v>
      </c>
    </row>
    <row r="2275" spans="1:4" hidden="1">
      <c r="A2275" s="840" t="s">
        <v>4965</v>
      </c>
      <c r="B2275" s="687" t="s">
        <v>3246</v>
      </c>
      <c r="C2275" s="687" t="s">
        <v>1501</v>
      </c>
      <c r="D2275" s="680">
        <f t="shared" si="282"/>
        <v>50000</v>
      </c>
    </row>
    <row r="2276" spans="1:4" hidden="1">
      <c r="A2276" s="840" t="s">
        <v>4965</v>
      </c>
      <c r="B2276" s="687" t="s">
        <v>3247</v>
      </c>
      <c r="C2276" s="687" t="s">
        <v>1513</v>
      </c>
      <c r="D2276" s="680">
        <f t="shared" si="282"/>
        <v>50000</v>
      </c>
    </row>
    <row r="2277" spans="1:4" hidden="1">
      <c r="A2277" s="840" t="s">
        <v>4965</v>
      </c>
      <c r="B2277" s="687" t="s">
        <v>3303</v>
      </c>
      <c r="C2277" s="687" t="s">
        <v>2929</v>
      </c>
      <c r="D2277" s="680">
        <f t="shared" si="282"/>
        <v>50000</v>
      </c>
    </row>
    <row r="2278" spans="1:4" hidden="1">
      <c r="A2278" s="840" t="s">
        <v>4965</v>
      </c>
      <c r="B2278" s="687" t="s">
        <v>3304</v>
      </c>
      <c r="C2278" s="684" t="s">
        <v>2565</v>
      </c>
      <c r="D2278" s="680">
        <f t="shared" si="282"/>
        <v>50000</v>
      </c>
    </row>
    <row r="2279" spans="1:4" hidden="1">
      <c r="A2279" s="840" t="s">
        <v>4965</v>
      </c>
      <c r="B2279" s="687" t="s">
        <v>3305</v>
      </c>
      <c r="C2279" s="687" t="s">
        <v>807</v>
      </c>
      <c r="D2279" s="680">
        <f t="shared" si="282"/>
        <v>50000</v>
      </c>
    </row>
    <row r="2280" spans="1:4" ht="27.6" hidden="1">
      <c r="A2280" s="836" t="s">
        <v>4965</v>
      </c>
      <c r="B2280" s="688" t="s">
        <v>3306</v>
      </c>
      <c r="C2280" s="688" t="s">
        <v>2255</v>
      </c>
      <c r="D2280" s="682">
        <f>'C. OBJETO DEL GASTO'!M353</f>
        <v>50000</v>
      </c>
    </row>
    <row r="2281" spans="1:4" ht="27.6" hidden="1">
      <c r="A2281" s="840" t="s">
        <v>4981</v>
      </c>
      <c r="B2281" s="687" t="s">
        <v>3248</v>
      </c>
      <c r="C2281" s="687" t="s">
        <v>2259</v>
      </c>
      <c r="D2281" s="680">
        <f t="shared" ref="D2281:D2286" si="283">D2282</f>
        <v>100000</v>
      </c>
    </row>
    <row r="2282" spans="1:4" hidden="1">
      <c r="A2282" s="840" t="s">
        <v>4981</v>
      </c>
      <c r="B2282" s="687" t="s">
        <v>3249</v>
      </c>
      <c r="C2282" s="687" t="s">
        <v>1501</v>
      </c>
      <c r="D2282" s="680">
        <f t="shared" si="283"/>
        <v>100000</v>
      </c>
    </row>
    <row r="2283" spans="1:4" hidden="1">
      <c r="A2283" s="840" t="s">
        <v>4981</v>
      </c>
      <c r="B2283" s="687" t="s">
        <v>3250</v>
      </c>
      <c r="C2283" s="687" t="s">
        <v>1513</v>
      </c>
      <c r="D2283" s="680">
        <f t="shared" si="283"/>
        <v>100000</v>
      </c>
    </row>
    <row r="2284" spans="1:4" hidden="1">
      <c r="A2284" s="840" t="s">
        <v>4981</v>
      </c>
      <c r="B2284" s="687" t="s">
        <v>3307</v>
      </c>
      <c r="C2284" s="687" t="s">
        <v>2929</v>
      </c>
      <c r="D2284" s="680">
        <f t="shared" si="283"/>
        <v>100000</v>
      </c>
    </row>
    <row r="2285" spans="1:4" hidden="1">
      <c r="A2285" s="840" t="s">
        <v>4981</v>
      </c>
      <c r="B2285" s="687" t="s">
        <v>3308</v>
      </c>
      <c r="C2285" s="684" t="s">
        <v>2548</v>
      </c>
      <c r="D2285" s="680">
        <f t="shared" si="283"/>
        <v>100000</v>
      </c>
    </row>
    <row r="2286" spans="1:4" hidden="1">
      <c r="A2286" s="840" t="s">
        <v>4981</v>
      </c>
      <c r="B2286" s="687" t="s">
        <v>3309</v>
      </c>
      <c r="C2286" s="687" t="s">
        <v>807</v>
      </c>
      <c r="D2286" s="680">
        <f t="shared" si="283"/>
        <v>100000</v>
      </c>
    </row>
    <row r="2287" spans="1:4" hidden="1">
      <c r="A2287" s="836" t="s">
        <v>4981</v>
      </c>
      <c r="B2287" s="688" t="s">
        <v>3310</v>
      </c>
      <c r="C2287" s="688" t="s">
        <v>2262</v>
      </c>
      <c r="D2287" s="682">
        <f>'C. OBJETO DEL GASTO'!M398</f>
        <v>100000</v>
      </c>
    </row>
    <row r="2288" spans="1:4" ht="27.6" hidden="1">
      <c r="A2288" s="840" t="s">
        <v>4963</v>
      </c>
      <c r="B2288" s="679" t="s">
        <v>2592</v>
      </c>
      <c r="C2288" s="684" t="s">
        <v>1659</v>
      </c>
      <c r="D2288" s="680">
        <f t="shared" ref="D2288:D2293" si="284">D2289</f>
        <v>270000</v>
      </c>
    </row>
    <row r="2289" spans="1:4" hidden="1">
      <c r="A2289" s="840" t="s">
        <v>4963</v>
      </c>
      <c r="B2289" s="679" t="s">
        <v>2593</v>
      </c>
      <c r="C2289" s="684" t="s">
        <v>1501</v>
      </c>
      <c r="D2289" s="680">
        <f t="shared" si="284"/>
        <v>270000</v>
      </c>
    </row>
    <row r="2290" spans="1:4" hidden="1">
      <c r="A2290" s="840" t="s">
        <v>4963</v>
      </c>
      <c r="B2290" s="679" t="s">
        <v>2594</v>
      </c>
      <c r="C2290" s="684" t="s">
        <v>1513</v>
      </c>
      <c r="D2290" s="680">
        <f t="shared" si="284"/>
        <v>270000</v>
      </c>
    </row>
    <row r="2291" spans="1:4" hidden="1">
      <c r="A2291" s="840" t="s">
        <v>4963</v>
      </c>
      <c r="B2291" s="679" t="s">
        <v>3311</v>
      </c>
      <c r="C2291" s="684" t="s">
        <v>2929</v>
      </c>
      <c r="D2291" s="680">
        <f t="shared" si="284"/>
        <v>270000</v>
      </c>
    </row>
    <row r="2292" spans="1:4" hidden="1">
      <c r="A2292" s="840" t="s">
        <v>4963</v>
      </c>
      <c r="B2292" s="679" t="s">
        <v>3312</v>
      </c>
      <c r="C2292" s="684" t="s">
        <v>2549</v>
      </c>
      <c r="D2292" s="680">
        <f t="shared" si="284"/>
        <v>270000</v>
      </c>
    </row>
    <row r="2293" spans="1:4" hidden="1">
      <c r="A2293" s="840" t="s">
        <v>4963</v>
      </c>
      <c r="B2293" s="679" t="s">
        <v>3313</v>
      </c>
      <c r="C2293" s="684" t="s">
        <v>807</v>
      </c>
      <c r="D2293" s="680">
        <f t="shared" si="284"/>
        <v>270000</v>
      </c>
    </row>
    <row r="2294" spans="1:4" ht="27.6" hidden="1">
      <c r="A2294" s="836" t="s">
        <v>4963</v>
      </c>
      <c r="B2294" s="681" t="s">
        <v>3314</v>
      </c>
      <c r="C2294" s="685" t="s">
        <v>1659</v>
      </c>
      <c r="D2294" s="682">
        <f>'C. OBJETO DEL GASTO'!M406</f>
        <v>270000</v>
      </c>
    </row>
    <row r="2295" spans="1:4" hidden="1">
      <c r="A2295" s="840" t="s">
        <v>4969</v>
      </c>
      <c r="B2295" s="679" t="s">
        <v>2595</v>
      </c>
      <c r="C2295" s="684" t="s">
        <v>1833</v>
      </c>
      <c r="D2295" s="680">
        <f t="shared" ref="D2295:D2300" si="285">D2296</f>
        <v>400000</v>
      </c>
    </row>
    <row r="2296" spans="1:4" hidden="1">
      <c r="A2296" s="840" t="s">
        <v>4969</v>
      </c>
      <c r="B2296" s="679" t="s">
        <v>2596</v>
      </c>
      <c r="C2296" s="684" t="s">
        <v>1501</v>
      </c>
      <c r="D2296" s="680">
        <f t="shared" si="285"/>
        <v>400000</v>
      </c>
    </row>
    <row r="2297" spans="1:4" hidden="1">
      <c r="A2297" s="840" t="s">
        <v>4969</v>
      </c>
      <c r="B2297" s="679" t="s">
        <v>2597</v>
      </c>
      <c r="C2297" s="684" t="s">
        <v>1513</v>
      </c>
      <c r="D2297" s="680">
        <f t="shared" si="285"/>
        <v>400000</v>
      </c>
    </row>
    <row r="2298" spans="1:4" hidden="1">
      <c r="A2298" s="840" t="s">
        <v>4969</v>
      </c>
      <c r="B2298" s="679" t="s">
        <v>3315</v>
      </c>
      <c r="C2298" s="684" t="s">
        <v>2929</v>
      </c>
      <c r="D2298" s="680">
        <f t="shared" si="285"/>
        <v>400000</v>
      </c>
    </row>
    <row r="2299" spans="1:4" hidden="1">
      <c r="A2299" s="840" t="s">
        <v>4969</v>
      </c>
      <c r="B2299" s="679" t="s">
        <v>3316</v>
      </c>
      <c r="C2299" s="684" t="s">
        <v>2548</v>
      </c>
      <c r="D2299" s="680">
        <f t="shared" si="285"/>
        <v>400000</v>
      </c>
    </row>
    <row r="2300" spans="1:4" hidden="1">
      <c r="A2300" s="840" t="s">
        <v>4969</v>
      </c>
      <c r="B2300" s="679" t="s">
        <v>3317</v>
      </c>
      <c r="C2300" s="684" t="s">
        <v>807</v>
      </c>
      <c r="D2300" s="680">
        <f t="shared" si="285"/>
        <v>400000</v>
      </c>
    </row>
    <row r="2301" spans="1:4" hidden="1">
      <c r="A2301" s="836" t="s">
        <v>4969</v>
      </c>
      <c r="B2301" s="681" t="s">
        <v>3318</v>
      </c>
      <c r="C2301" s="685" t="s">
        <v>1833</v>
      </c>
      <c r="D2301" s="682">
        <f>'C. OBJETO DEL GASTO'!M422</f>
        <v>400000</v>
      </c>
    </row>
    <row r="2302" spans="1:4" hidden="1">
      <c r="A2302" s="838"/>
      <c r="B2302" s="700" t="s">
        <v>2857</v>
      </c>
      <c r="C2302" s="701" t="s">
        <v>2858</v>
      </c>
      <c r="D2302" s="702">
        <f>D2303</f>
        <v>1125927.36552</v>
      </c>
    </row>
    <row r="2303" spans="1:4" hidden="1">
      <c r="B2303" s="843" t="s">
        <v>2859</v>
      </c>
      <c r="C2303" s="694" t="s">
        <v>2608</v>
      </c>
      <c r="D2303" s="842">
        <f>D2304</f>
        <v>1125927.36552</v>
      </c>
    </row>
    <row r="2304" spans="1:4" hidden="1">
      <c r="B2304" s="679" t="s">
        <v>2860</v>
      </c>
      <c r="C2304" s="684" t="s">
        <v>2117</v>
      </c>
      <c r="D2304" s="680">
        <f>D2305+D2405</f>
        <v>1125927.36552</v>
      </c>
    </row>
    <row r="2305" spans="1:4" hidden="1">
      <c r="A2305" s="839"/>
      <c r="B2305" s="703" t="s">
        <v>2861</v>
      </c>
      <c r="C2305" s="697" t="s">
        <v>807</v>
      </c>
      <c r="D2305" s="692">
        <f>D2306+D2313+D2320+D2327+D2334+D2341+D2348+D2355+D2362+D2369+D2376+D2383+D2391+D2398</f>
        <v>1055927.36552</v>
      </c>
    </row>
    <row r="2306" spans="1:4" hidden="1">
      <c r="A2306" s="840" t="s">
        <v>4954</v>
      </c>
      <c r="B2306" s="679" t="s">
        <v>2862</v>
      </c>
      <c r="C2306" s="684" t="s">
        <v>2133</v>
      </c>
      <c r="D2306" s="680">
        <f t="shared" ref="D2306:D2311" si="286">D2307</f>
        <v>468000</v>
      </c>
    </row>
    <row r="2307" spans="1:4" hidden="1">
      <c r="A2307" s="840" t="s">
        <v>4954</v>
      </c>
      <c r="B2307" s="679" t="s">
        <v>2863</v>
      </c>
      <c r="C2307" s="684" t="s">
        <v>2613</v>
      </c>
      <c r="D2307" s="680">
        <f t="shared" si="286"/>
        <v>468000</v>
      </c>
    </row>
    <row r="2308" spans="1:4" hidden="1">
      <c r="A2308" s="840" t="s">
        <v>4954</v>
      </c>
      <c r="B2308" s="679" t="s">
        <v>2864</v>
      </c>
      <c r="C2308" s="684" t="s">
        <v>1502</v>
      </c>
      <c r="D2308" s="680">
        <f t="shared" si="286"/>
        <v>468000</v>
      </c>
    </row>
    <row r="2309" spans="1:4" hidden="1">
      <c r="A2309" s="840" t="s">
        <v>4954</v>
      </c>
      <c r="B2309" s="679" t="s">
        <v>4885</v>
      </c>
      <c r="C2309" s="684" t="s">
        <v>2929</v>
      </c>
      <c r="D2309" s="680">
        <f t="shared" si="286"/>
        <v>468000</v>
      </c>
    </row>
    <row r="2310" spans="1:4" hidden="1">
      <c r="A2310" s="840" t="s">
        <v>4954</v>
      </c>
      <c r="B2310" s="679" t="s">
        <v>4886</v>
      </c>
      <c r="C2310" s="684" t="s">
        <v>2867</v>
      </c>
      <c r="D2310" s="680">
        <f t="shared" si="286"/>
        <v>468000</v>
      </c>
    </row>
    <row r="2311" spans="1:4" hidden="1">
      <c r="A2311" s="840" t="s">
        <v>4954</v>
      </c>
      <c r="B2311" s="679" t="s">
        <v>4887</v>
      </c>
      <c r="C2311" s="684" t="s">
        <v>695</v>
      </c>
      <c r="D2311" s="680">
        <f t="shared" si="286"/>
        <v>468000</v>
      </c>
    </row>
    <row r="2312" spans="1:4" hidden="1">
      <c r="A2312" s="836" t="s">
        <v>4954</v>
      </c>
      <c r="B2312" s="681" t="s">
        <v>4888</v>
      </c>
      <c r="C2312" s="685" t="s">
        <v>1505</v>
      </c>
      <c r="D2312" s="682">
        <f>'C. OBJETO DEL GASTO'!AH17</f>
        <v>468000</v>
      </c>
    </row>
    <row r="2313" spans="1:4" hidden="1">
      <c r="A2313" s="840" t="s">
        <v>4955</v>
      </c>
      <c r="B2313" s="679" t="s">
        <v>2870</v>
      </c>
      <c r="C2313" s="684" t="s">
        <v>1506</v>
      </c>
      <c r="D2313" s="680">
        <f t="shared" ref="D2313:D2318" si="287">D2314</f>
        <v>9750</v>
      </c>
    </row>
    <row r="2314" spans="1:4" hidden="1">
      <c r="A2314" s="840" t="s">
        <v>4955</v>
      </c>
      <c r="B2314" s="679" t="s">
        <v>2871</v>
      </c>
      <c r="C2314" s="684" t="s">
        <v>2613</v>
      </c>
      <c r="D2314" s="680">
        <f t="shared" si="287"/>
        <v>9750</v>
      </c>
    </row>
    <row r="2315" spans="1:4" hidden="1">
      <c r="A2315" s="840" t="s">
        <v>4955</v>
      </c>
      <c r="B2315" s="679" t="s">
        <v>2872</v>
      </c>
      <c r="C2315" s="684" t="s">
        <v>1502</v>
      </c>
      <c r="D2315" s="680">
        <f t="shared" si="287"/>
        <v>9750</v>
      </c>
    </row>
    <row r="2316" spans="1:4" hidden="1">
      <c r="A2316" s="840" t="s">
        <v>4955</v>
      </c>
      <c r="B2316" s="679" t="s">
        <v>4889</v>
      </c>
      <c r="C2316" s="684" t="s">
        <v>2929</v>
      </c>
      <c r="D2316" s="680">
        <f t="shared" si="287"/>
        <v>9750</v>
      </c>
    </row>
    <row r="2317" spans="1:4" hidden="1">
      <c r="A2317" s="840" t="s">
        <v>4955</v>
      </c>
      <c r="B2317" s="679" t="s">
        <v>4890</v>
      </c>
      <c r="C2317" s="684" t="s">
        <v>2875</v>
      </c>
      <c r="D2317" s="680">
        <f t="shared" si="287"/>
        <v>9750</v>
      </c>
    </row>
    <row r="2318" spans="1:4" hidden="1">
      <c r="A2318" s="840" t="s">
        <v>4955</v>
      </c>
      <c r="B2318" s="679" t="s">
        <v>4891</v>
      </c>
      <c r="C2318" s="684" t="s">
        <v>695</v>
      </c>
      <c r="D2318" s="680">
        <f t="shared" si="287"/>
        <v>9750</v>
      </c>
    </row>
    <row r="2319" spans="1:4" hidden="1">
      <c r="A2319" s="836" t="s">
        <v>4955</v>
      </c>
      <c r="B2319" s="681" t="s">
        <v>4892</v>
      </c>
      <c r="C2319" s="685" t="s">
        <v>1507</v>
      </c>
      <c r="D2319" s="682">
        <f>'C. OBJETO DEL GASTO'!AH34</f>
        <v>9750</v>
      </c>
    </row>
    <row r="2320" spans="1:4" hidden="1">
      <c r="A2320" s="840" t="s">
        <v>4955</v>
      </c>
      <c r="B2320" s="679" t="s">
        <v>2878</v>
      </c>
      <c r="C2320" s="684" t="s">
        <v>1508</v>
      </c>
      <c r="D2320" s="680">
        <f t="shared" ref="D2320:D2325" si="288">D2321</f>
        <v>58500</v>
      </c>
    </row>
    <row r="2321" spans="1:4" hidden="1">
      <c r="A2321" s="840" t="s">
        <v>4955</v>
      </c>
      <c r="B2321" s="679" t="s">
        <v>2879</v>
      </c>
      <c r="C2321" s="684" t="s">
        <v>2613</v>
      </c>
      <c r="D2321" s="680">
        <f t="shared" si="288"/>
        <v>58500</v>
      </c>
    </row>
    <row r="2322" spans="1:4" hidden="1">
      <c r="A2322" s="840" t="s">
        <v>4955</v>
      </c>
      <c r="B2322" s="679" t="s">
        <v>2880</v>
      </c>
      <c r="C2322" s="684" t="s">
        <v>1502</v>
      </c>
      <c r="D2322" s="680">
        <f t="shared" si="288"/>
        <v>58500</v>
      </c>
    </row>
    <row r="2323" spans="1:4" hidden="1">
      <c r="A2323" s="840" t="s">
        <v>4955</v>
      </c>
      <c r="B2323" s="679" t="s">
        <v>4893</v>
      </c>
      <c r="C2323" s="684" t="s">
        <v>2929</v>
      </c>
      <c r="D2323" s="680">
        <f t="shared" si="288"/>
        <v>58500</v>
      </c>
    </row>
    <row r="2324" spans="1:4" hidden="1">
      <c r="A2324" s="840" t="s">
        <v>4955</v>
      </c>
      <c r="B2324" s="679" t="s">
        <v>4894</v>
      </c>
      <c r="C2324" s="684" t="s">
        <v>2883</v>
      </c>
      <c r="D2324" s="680">
        <f t="shared" si="288"/>
        <v>58500</v>
      </c>
    </row>
    <row r="2325" spans="1:4" hidden="1">
      <c r="A2325" s="840" t="s">
        <v>4955</v>
      </c>
      <c r="B2325" s="679" t="s">
        <v>4895</v>
      </c>
      <c r="C2325" s="684" t="s">
        <v>695</v>
      </c>
      <c r="D2325" s="680">
        <f t="shared" si="288"/>
        <v>58500</v>
      </c>
    </row>
    <row r="2326" spans="1:4" hidden="1">
      <c r="A2326" s="836" t="s">
        <v>4955</v>
      </c>
      <c r="B2326" s="681" t="s">
        <v>4896</v>
      </c>
      <c r="C2326" s="685" t="s">
        <v>1509</v>
      </c>
      <c r="D2326" s="682">
        <f>'C. OBJETO DEL GASTO'!AH35</f>
        <v>58500</v>
      </c>
    </row>
    <row r="2327" spans="1:4" hidden="1">
      <c r="A2327" s="840" t="s">
        <v>4956</v>
      </c>
      <c r="B2327" s="679" t="s">
        <v>2886</v>
      </c>
      <c r="C2327" s="684" t="s">
        <v>1510</v>
      </c>
      <c r="D2327" s="680">
        <f t="shared" ref="D2327:D2332" si="289">D2328</f>
        <v>49490.880000000005</v>
      </c>
    </row>
    <row r="2328" spans="1:4" hidden="1">
      <c r="A2328" s="840" t="s">
        <v>4956</v>
      </c>
      <c r="B2328" s="679" t="s">
        <v>2887</v>
      </c>
      <c r="C2328" s="684" t="s">
        <v>2613</v>
      </c>
      <c r="D2328" s="680">
        <f t="shared" si="289"/>
        <v>49490.880000000005</v>
      </c>
    </row>
    <row r="2329" spans="1:4" hidden="1">
      <c r="A2329" s="840" t="s">
        <v>4956</v>
      </c>
      <c r="B2329" s="679" t="s">
        <v>2888</v>
      </c>
      <c r="C2329" s="684" t="s">
        <v>1502</v>
      </c>
      <c r="D2329" s="680">
        <f t="shared" si="289"/>
        <v>49490.880000000005</v>
      </c>
    </row>
    <row r="2330" spans="1:4" hidden="1">
      <c r="A2330" s="840" t="s">
        <v>4956</v>
      </c>
      <c r="B2330" s="679" t="s">
        <v>4897</v>
      </c>
      <c r="C2330" s="684" t="s">
        <v>2929</v>
      </c>
      <c r="D2330" s="680">
        <f t="shared" si="289"/>
        <v>49490.880000000005</v>
      </c>
    </row>
    <row r="2331" spans="1:4" hidden="1">
      <c r="A2331" s="840" t="s">
        <v>4956</v>
      </c>
      <c r="B2331" s="679" t="s">
        <v>4898</v>
      </c>
      <c r="C2331" s="684" t="s">
        <v>2891</v>
      </c>
      <c r="D2331" s="680">
        <f t="shared" si="289"/>
        <v>49490.880000000005</v>
      </c>
    </row>
    <row r="2332" spans="1:4" hidden="1">
      <c r="A2332" s="840" t="s">
        <v>4956</v>
      </c>
      <c r="B2332" s="679" t="s">
        <v>4899</v>
      </c>
      <c r="C2332" s="684" t="s">
        <v>695</v>
      </c>
      <c r="D2332" s="680">
        <f t="shared" si="289"/>
        <v>49490.880000000005</v>
      </c>
    </row>
    <row r="2333" spans="1:4" hidden="1">
      <c r="A2333" s="836" t="s">
        <v>4956</v>
      </c>
      <c r="B2333" s="681" t="s">
        <v>4900</v>
      </c>
      <c r="C2333" s="685" t="s">
        <v>1511</v>
      </c>
      <c r="D2333" s="682">
        <f>'C. OBJETO DEL GASTO'!AH41</f>
        <v>49490.880000000005</v>
      </c>
    </row>
    <row r="2334" spans="1:4" ht="27.6" hidden="1">
      <c r="A2334" s="840" t="s">
        <v>4958</v>
      </c>
      <c r="B2334" s="679" t="s">
        <v>3992</v>
      </c>
      <c r="C2334" s="684" t="s">
        <v>3032</v>
      </c>
      <c r="D2334" s="680">
        <f t="shared" ref="D2334:D2339" si="290">D2335</f>
        <v>16986.485520000002</v>
      </c>
    </row>
    <row r="2335" spans="1:4" hidden="1">
      <c r="A2335" s="840" t="s">
        <v>4958</v>
      </c>
      <c r="B2335" s="679" t="s">
        <v>3993</v>
      </c>
      <c r="C2335" s="684" t="s">
        <v>1501</v>
      </c>
      <c r="D2335" s="680">
        <f t="shared" si="290"/>
        <v>16986.485520000002</v>
      </c>
    </row>
    <row r="2336" spans="1:4" hidden="1">
      <c r="A2336" s="840" t="s">
        <v>4958</v>
      </c>
      <c r="B2336" s="679" t="s">
        <v>3994</v>
      </c>
      <c r="C2336" s="684" t="s">
        <v>1502</v>
      </c>
      <c r="D2336" s="680">
        <f t="shared" si="290"/>
        <v>16986.485520000002</v>
      </c>
    </row>
    <row r="2337" spans="1:4" hidden="1">
      <c r="A2337" s="840" t="s">
        <v>4958</v>
      </c>
      <c r="B2337" s="679" t="s">
        <v>3995</v>
      </c>
      <c r="C2337" s="684" t="s">
        <v>2929</v>
      </c>
      <c r="D2337" s="680">
        <f t="shared" si="290"/>
        <v>16986.485520000002</v>
      </c>
    </row>
    <row r="2338" spans="1:4" hidden="1">
      <c r="A2338" s="840" t="s">
        <v>4958</v>
      </c>
      <c r="B2338" s="689" t="s">
        <v>3996</v>
      </c>
      <c r="C2338" s="684" t="s">
        <v>2891</v>
      </c>
      <c r="D2338" s="680">
        <f t="shared" si="290"/>
        <v>16986.485520000002</v>
      </c>
    </row>
    <row r="2339" spans="1:4" hidden="1">
      <c r="A2339" s="840" t="s">
        <v>4958</v>
      </c>
      <c r="B2339" s="679" t="s">
        <v>3997</v>
      </c>
      <c r="C2339" s="684" t="s">
        <v>807</v>
      </c>
      <c r="D2339" s="680">
        <f t="shared" si="290"/>
        <v>16986.485520000002</v>
      </c>
    </row>
    <row r="2340" spans="1:4" hidden="1">
      <c r="A2340" s="836" t="s">
        <v>4958</v>
      </c>
      <c r="B2340" s="681" t="s">
        <v>3998</v>
      </c>
      <c r="C2340" s="685" t="s">
        <v>90</v>
      </c>
      <c r="D2340" s="682">
        <f>'C. OBJETO DEL GASTO'!AH100</f>
        <v>16986.485520000002</v>
      </c>
    </row>
    <row r="2341" spans="1:4" hidden="1">
      <c r="A2341" s="840" t="s">
        <v>3913</v>
      </c>
      <c r="B2341" s="679" t="s">
        <v>3999</v>
      </c>
      <c r="C2341" s="684" t="s">
        <v>1608</v>
      </c>
      <c r="D2341" s="680">
        <f t="shared" ref="D2341:D2346" si="291">D2342</f>
        <v>2000</v>
      </c>
    </row>
    <row r="2342" spans="1:4" hidden="1">
      <c r="A2342" s="840" t="s">
        <v>3913</v>
      </c>
      <c r="B2342" s="679" t="s">
        <v>4000</v>
      </c>
      <c r="C2342" s="684" t="s">
        <v>2613</v>
      </c>
      <c r="D2342" s="680">
        <f t="shared" si="291"/>
        <v>2000</v>
      </c>
    </row>
    <row r="2343" spans="1:4" hidden="1">
      <c r="A2343" s="840" t="s">
        <v>3913</v>
      </c>
      <c r="B2343" s="679" t="s">
        <v>4001</v>
      </c>
      <c r="C2343" s="684" t="s">
        <v>1513</v>
      </c>
      <c r="D2343" s="680">
        <f t="shared" si="291"/>
        <v>2000</v>
      </c>
    </row>
    <row r="2344" spans="1:4" hidden="1">
      <c r="A2344" s="840" t="s">
        <v>3913</v>
      </c>
      <c r="B2344" s="679" t="s">
        <v>4901</v>
      </c>
      <c r="C2344" s="684" t="s">
        <v>2929</v>
      </c>
      <c r="D2344" s="680">
        <f t="shared" si="291"/>
        <v>2000</v>
      </c>
    </row>
    <row r="2345" spans="1:4" hidden="1">
      <c r="A2345" s="840" t="s">
        <v>3913</v>
      </c>
      <c r="B2345" s="679" t="s">
        <v>4902</v>
      </c>
      <c r="C2345" s="684" t="s">
        <v>2891</v>
      </c>
      <c r="D2345" s="680">
        <f t="shared" si="291"/>
        <v>2000</v>
      </c>
    </row>
    <row r="2346" spans="1:4" hidden="1">
      <c r="A2346" s="840" t="s">
        <v>3913</v>
      </c>
      <c r="B2346" s="679" t="s">
        <v>4903</v>
      </c>
      <c r="C2346" s="684" t="s">
        <v>695</v>
      </c>
      <c r="D2346" s="680">
        <f t="shared" si="291"/>
        <v>2000</v>
      </c>
    </row>
    <row r="2347" spans="1:4" hidden="1">
      <c r="A2347" s="836" t="s">
        <v>3913</v>
      </c>
      <c r="B2347" s="681" t="s">
        <v>4904</v>
      </c>
      <c r="C2347" s="685" t="s">
        <v>1608</v>
      </c>
      <c r="D2347" s="682">
        <f>'C. OBJETO DEL GASTO'!AH105</f>
        <v>2000</v>
      </c>
    </row>
    <row r="2348" spans="1:4" hidden="1">
      <c r="A2348" s="840" t="s">
        <v>4962</v>
      </c>
      <c r="B2348" s="679" t="s">
        <v>4006</v>
      </c>
      <c r="C2348" s="687" t="s">
        <v>2218</v>
      </c>
      <c r="D2348" s="680">
        <f t="shared" ref="D2348:D2353" si="292">D2349</f>
        <v>90000</v>
      </c>
    </row>
    <row r="2349" spans="1:4" hidden="1">
      <c r="A2349" s="840" t="s">
        <v>4962</v>
      </c>
      <c r="B2349" s="679" t="s">
        <v>4007</v>
      </c>
      <c r="C2349" s="684" t="s">
        <v>2613</v>
      </c>
      <c r="D2349" s="680">
        <f t="shared" si="292"/>
        <v>90000</v>
      </c>
    </row>
    <row r="2350" spans="1:4" hidden="1">
      <c r="A2350" s="840" t="s">
        <v>4962</v>
      </c>
      <c r="B2350" s="679" t="s">
        <v>4008</v>
      </c>
      <c r="C2350" s="684" t="s">
        <v>1513</v>
      </c>
      <c r="D2350" s="680">
        <f t="shared" si="292"/>
        <v>90000</v>
      </c>
    </row>
    <row r="2351" spans="1:4" hidden="1">
      <c r="A2351" s="840" t="s">
        <v>4962</v>
      </c>
      <c r="B2351" s="679" t="s">
        <v>4905</v>
      </c>
      <c r="C2351" s="684" t="s">
        <v>2929</v>
      </c>
      <c r="D2351" s="680">
        <f t="shared" si="292"/>
        <v>90000</v>
      </c>
    </row>
    <row r="2352" spans="1:4" hidden="1">
      <c r="A2352" s="840" t="s">
        <v>4962</v>
      </c>
      <c r="B2352" s="679" t="s">
        <v>4906</v>
      </c>
      <c r="C2352" s="684" t="s">
        <v>2891</v>
      </c>
      <c r="D2352" s="680">
        <f t="shared" si="292"/>
        <v>90000</v>
      </c>
    </row>
    <row r="2353" spans="1:4" hidden="1">
      <c r="A2353" s="840" t="s">
        <v>4962</v>
      </c>
      <c r="B2353" s="679" t="s">
        <v>4907</v>
      </c>
      <c r="C2353" s="684" t="s">
        <v>695</v>
      </c>
      <c r="D2353" s="680">
        <f t="shared" si="292"/>
        <v>90000</v>
      </c>
    </row>
    <row r="2354" spans="1:4" hidden="1">
      <c r="A2354" s="836" t="s">
        <v>4962</v>
      </c>
      <c r="B2354" s="681" t="s">
        <v>4908</v>
      </c>
      <c r="C2354" s="688" t="s">
        <v>2218</v>
      </c>
      <c r="D2354" s="682">
        <f>'C. OBJETO DEL GASTO'!AH107</f>
        <v>90000</v>
      </c>
    </row>
    <row r="2355" spans="1:4" ht="27.6" hidden="1">
      <c r="A2355" s="840" t="s">
        <v>3914</v>
      </c>
      <c r="B2355" s="679" t="s">
        <v>4013</v>
      </c>
      <c r="C2355" s="684" t="s">
        <v>1560</v>
      </c>
      <c r="D2355" s="680">
        <f t="shared" ref="D2355:D2360" si="293">D2356</f>
        <v>1200</v>
      </c>
    </row>
    <row r="2356" spans="1:4" hidden="1">
      <c r="A2356" s="840" t="s">
        <v>3914</v>
      </c>
      <c r="B2356" s="679" t="s">
        <v>4014</v>
      </c>
      <c r="C2356" s="684" t="s">
        <v>2613</v>
      </c>
      <c r="D2356" s="680">
        <f t="shared" si="293"/>
        <v>1200</v>
      </c>
    </row>
    <row r="2357" spans="1:4" hidden="1">
      <c r="A2357" s="840" t="s">
        <v>3914</v>
      </c>
      <c r="B2357" s="679" t="s">
        <v>4015</v>
      </c>
      <c r="C2357" s="684" t="s">
        <v>1513</v>
      </c>
      <c r="D2357" s="680">
        <f t="shared" si="293"/>
        <v>1200</v>
      </c>
    </row>
    <row r="2358" spans="1:4" hidden="1">
      <c r="A2358" s="840" t="s">
        <v>3914</v>
      </c>
      <c r="B2358" s="679" t="s">
        <v>4909</v>
      </c>
      <c r="C2358" s="684" t="s">
        <v>2929</v>
      </c>
      <c r="D2358" s="680">
        <f t="shared" si="293"/>
        <v>1200</v>
      </c>
    </row>
    <row r="2359" spans="1:4" hidden="1">
      <c r="A2359" s="840" t="s">
        <v>3914</v>
      </c>
      <c r="B2359" s="679" t="s">
        <v>4910</v>
      </c>
      <c r="C2359" s="684" t="s">
        <v>2891</v>
      </c>
      <c r="D2359" s="680">
        <f t="shared" si="293"/>
        <v>1200</v>
      </c>
    </row>
    <row r="2360" spans="1:4" hidden="1">
      <c r="A2360" s="840" t="s">
        <v>3914</v>
      </c>
      <c r="B2360" s="679" t="s">
        <v>4911</v>
      </c>
      <c r="C2360" s="684" t="s">
        <v>695</v>
      </c>
      <c r="D2360" s="680">
        <f t="shared" si="293"/>
        <v>1200</v>
      </c>
    </row>
    <row r="2361" spans="1:4" ht="27.6" hidden="1">
      <c r="A2361" s="836" t="s">
        <v>3914</v>
      </c>
      <c r="B2361" s="681" t="s">
        <v>4912</v>
      </c>
      <c r="C2361" s="685" t="s">
        <v>1560</v>
      </c>
      <c r="D2361" s="682">
        <f>'C. OBJETO DEL GASTO'!AH115</f>
        <v>1200</v>
      </c>
    </row>
    <row r="2362" spans="1:4" hidden="1">
      <c r="A2362" s="840" t="s">
        <v>4020</v>
      </c>
      <c r="B2362" s="695" t="s">
        <v>4021</v>
      </c>
      <c r="C2362" s="695" t="s">
        <v>4027</v>
      </c>
      <c r="D2362" s="699">
        <f t="shared" ref="D2362:D2367" si="294">D2363</f>
        <v>100000</v>
      </c>
    </row>
    <row r="2363" spans="1:4" hidden="1">
      <c r="A2363" s="840" t="s">
        <v>4020</v>
      </c>
      <c r="B2363" s="695" t="s">
        <v>4022</v>
      </c>
      <c r="C2363" s="684" t="s">
        <v>2613</v>
      </c>
      <c r="D2363" s="699">
        <f t="shared" si="294"/>
        <v>100000</v>
      </c>
    </row>
    <row r="2364" spans="1:4" hidden="1">
      <c r="A2364" s="840" t="s">
        <v>4020</v>
      </c>
      <c r="B2364" s="695" t="s">
        <v>4023</v>
      </c>
      <c r="C2364" s="695" t="s">
        <v>1513</v>
      </c>
      <c r="D2364" s="699">
        <f t="shared" si="294"/>
        <v>100000</v>
      </c>
    </row>
    <row r="2365" spans="1:4" hidden="1">
      <c r="A2365" s="840" t="s">
        <v>4020</v>
      </c>
      <c r="B2365" s="695" t="s">
        <v>4913</v>
      </c>
      <c r="C2365" s="695" t="s">
        <v>2929</v>
      </c>
      <c r="D2365" s="699">
        <f t="shared" si="294"/>
        <v>100000</v>
      </c>
    </row>
    <row r="2366" spans="1:4" hidden="1">
      <c r="A2366" s="840" t="s">
        <v>4020</v>
      </c>
      <c r="B2366" s="695" t="s">
        <v>4914</v>
      </c>
      <c r="C2366" s="695" t="s">
        <v>2875</v>
      </c>
      <c r="D2366" s="699">
        <f t="shared" si="294"/>
        <v>100000</v>
      </c>
    </row>
    <row r="2367" spans="1:4" hidden="1">
      <c r="A2367" s="840" t="s">
        <v>4020</v>
      </c>
      <c r="B2367" s="695" t="s">
        <v>4915</v>
      </c>
      <c r="C2367" s="695" t="s">
        <v>695</v>
      </c>
      <c r="D2367" s="699">
        <f t="shared" si="294"/>
        <v>100000</v>
      </c>
    </row>
    <row r="2368" spans="1:4" hidden="1">
      <c r="A2368" s="836" t="s">
        <v>4020</v>
      </c>
      <c r="B2368" s="696" t="s">
        <v>4916</v>
      </c>
      <c r="C2368" s="696" t="s">
        <v>2894</v>
      </c>
      <c r="D2368" s="698">
        <f>'C. OBJETO DEL GASTO'!AH179</f>
        <v>100000</v>
      </c>
    </row>
    <row r="2369" spans="1:4" ht="41.4" hidden="1">
      <c r="A2369" s="840" t="s">
        <v>4964</v>
      </c>
      <c r="B2369" s="679" t="s">
        <v>2895</v>
      </c>
      <c r="C2369" s="684" t="s">
        <v>1512</v>
      </c>
      <c r="D2369" s="680">
        <f t="shared" ref="D2369:D2374" si="295">D2370</f>
        <v>100000</v>
      </c>
    </row>
    <row r="2370" spans="1:4" hidden="1">
      <c r="A2370" s="840" t="s">
        <v>4964</v>
      </c>
      <c r="B2370" s="679" t="s">
        <v>2896</v>
      </c>
      <c r="C2370" s="684" t="s">
        <v>2613</v>
      </c>
      <c r="D2370" s="680">
        <f t="shared" si="295"/>
        <v>100000</v>
      </c>
    </row>
    <row r="2371" spans="1:4" hidden="1">
      <c r="A2371" s="840" t="s">
        <v>4964</v>
      </c>
      <c r="B2371" s="679" t="s">
        <v>2897</v>
      </c>
      <c r="C2371" s="684" t="s">
        <v>1513</v>
      </c>
      <c r="D2371" s="680">
        <f t="shared" si="295"/>
        <v>100000</v>
      </c>
    </row>
    <row r="2372" spans="1:4" hidden="1">
      <c r="A2372" s="840" t="s">
        <v>4964</v>
      </c>
      <c r="B2372" s="679" t="s">
        <v>4917</v>
      </c>
      <c r="C2372" s="684" t="s">
        <v>2929</v>
      </c>
      <c r="D2372" s="680">
        <f t="shared" si="295"/>
        <v>100000</v>
      </c>
    </row>
    <row r="2373" spans="1:4" hidden="1">
      <c r="A2373" s="840" t="s">
        <v>4964</v>
      </c>
      <c r="B2373" s="679" t="s">
        <v>4918</v>
      </c>
      <c r="C2373" s="684" t="s">
        <v>2900</v>
      </c>
      <c r="D2373" s="680">
        <f t="shared" si="295"/>
        <v>100000</v>
      </c>
    </row>
    <row r="2374" spans="1:4" hidden="1">
      <c r="A2374" s="840" t="s">
        <v>4964</v>
      </c>
      <c r="B2374" s="679" t="s">
        <v>4919</v>
      </c>
      <c r="C2374" s="684" t="s">
        <v>695</v>
      </c>
      <c r="D2374" s="680">
        <f t="shared" si="295"/>
        <v>100000</v>
      </c>
    </row>
    <row r="2375" spans="1:4" ht="41.4" hidden="1">
      <c r="A2375" s="836" t="s">
        <v>4964</v>
      </c>
      <c r="B2375" s="681" t="s">
        <v>4920</v>
      </c>
      <c r="C2375" s="685" t="s">
        <v>1512</v>
      </c>
      <c r="D2375" s="682">
        <f>'C. OBJETO DEL GASTO'!AH201</f>
        <v>100000</v>
      </c>
    </row>
    <row r="2376" spans="1:4" hidden="1">
      <c r="A2376" s="840" t="s">
        <v>4986</v>
      </c>
      <c r="B2376" s="679" t="s">
        <v>4029</v>
      </c>
      <c r="C2376" s="684" t="s">
        <v>1705</v>
      </c>
      <c r="D2376" s="680">
        <f t="shared" ref="D2376:D2381" si="296">D2377</f>
        <v>84000</v>
      </c>
    </row>
    <row r="2377" spans="1:4" hidden="1">
      <c r="A2377" s="840" t="s">
        <v>4986</v>
      </c>
      <c r="B2377" s="679" t="s">
        <v>4030</v>
      </c>
      <c r="C2377" s="684" t="s">
        <v>2613</v>
      </c>
      <c r="D2377" s="680">
        <f t="shared" si="296"/>
        <v>84000</v>
      </c>
    </row>
    <row r="2378" spans="1:4" hidden="1">
      <c r="A2378" s="840" t="s">
        <v>4986</v>
      </c>
      <c r="B2378" s="679" t="s">
        <v>4031</v>
      </c>
      <c r="C2378" s="684" t="s">
        <v>1513</v>
      </c>
      <c r="D2378" s="680">
        <f t="shared" si="296"/>
        <v>84000</v>
      </c>
    </row>
    <row r="2379" spans="1:4" hidden="1">
      <c r="A2379" s="840" t="s">
        <v>4986</v>
      </c>
      <c r="B2379" s="679" t="s">
        <v>4921</v>
      </c>
      <c r="C2379" s="684" t="s">
        <v>2929</v>
      </c>
      <c r="D2379" s="680">
        <f t="shared" si="296"/>
        <v>84000</v>
      </c>
    </row>
    <row r="2380" spans="1:4" hidden="1">
      <c r="A2380" s="840" t="s">
        <v>4986</v>
      </c>
      <c r="B2380" s="679" t="s">
        <v>4922</v>
      </c>
      <c r="C2380" s="684" t="s">
        <v>2900</v>
      </c>
      <c r="D2380" s="680">
        <f t="shared" si="296"/>
        <v>84000</v>
      </c>
    </row>
    <row r="2381" spans="1:4" hidden="1">
      <c r="A2381" s="840" t="s">
        <v>4986</v>
      </c>
      <c r="B2381" s="679" t="s">
        <v>4923</v>
      </c>
      <c r="C2381" s="684" t="s">
        <v>807</v>
      </c>
      <c r="D2381" s="680">
        <f t="shared" si="296"/>
        <v>84000</v>
      </c>
    </row>
    <row r="2382" spans="1:4" hidden="1">
      <c r="A2382" s="836" t="s">
        <v>4986</v>
      </c>
      <c r="B2382" s="681" t="s">
        <v>4924</v>
      </c>
      <c r="C2382" s="685" t="s">
        <v>1705</v>
      </c>
      <c r="D2382" s="682">
        <f>'C. OBJETO DEL GASTO'!AH207</f>
        <v>84000</v>
      </c>
    </row>
    <row r="2383" spans="1:4" hidden="1">
      <c r="A2383" s="840" t="s">
        <v>4966</v>
      </c>
      <c r="B2383" s="679" t="s">
        <v>4036</v>
      </c>
      <c r="C2383" s="684" t="s">
        <v>2238</v>
      </c>
      <c r="D2383" s="680">
        <f>D2384</f>
        <v>16000</v>
      </c>
    </row>
    <row r="2384" spans="1:4" hidden="1">
      <c r="A2384" s="840" t="s">
        <v>4966</v>
      </c>
      <c r="B2384" s="679" t="s">
        <v>4037</v>
      </c>
      <c r="C2384" s="684" t="s">
        <v>2613</v>
      </c>
      <c r="D2384" s="680">
        <f>D2385</f>
        <v>16000</v>
      </c>
    </row>
    <row r="2385" spans="1:4" hidden="1">
      <c r="A2385" s="840" t="s">
        <v>4966</v>
      </c>
      <c r="B2385" s="679" t="s">
        <v>4038</v>
      </c>
      <c r="C2385" s="684" t="s">
        <v>1513</v>
      </c>
      <c r="D2385" s="680">
        <f>D2386</f>
        <v>16000</v>
      </c>
    </row>
    <row r="2386" spans="1:4" hidden="1">
      <c r="A2386" s="840" t="s">
        <v>4966</v>
      </c>
      <c r="B2386" s="679" t="s">
        <v>4925</v>
      </c>
      <c r="C2386" s="684" t="s">
        <v>2929</v>
      </c>
      <c r="D2386" s="680">
        <f>D2387</f>
        <v>16000</v>
      </c>
    </row>
    <row r="2387" spans="1:4" hidden="1">
      <c r="A2387" s="840" t="s">
        <v>4966</v>
      </c>
      <c r="B2387" s="679" t="s">
        <v>4926</v>
      </c>
      <c r="C2387" s="684" t="s">
        <v>2900</v>
      </c>
      <c r="D2387" s="680">
        <f>D2388</f>
        <v>16000</v>
      </c>
    </row>
    <row r="2388" spans="1:4" hidden="1">
      <c r="A2388" s="840" t="s">
        <v>4966</v>
      </c>
      <c r="B2388" s="679" t="s">
        <v>4927</v>
      </c>
      <c r="C2388" s="684" t="s">
        <v>695</v>
      </c>
      <c r="D2388" s="680">
        <f>D2389+D2390</f>
        <v>16000</v>
      </c>
    </row>
    <row r="2389" spans="1:4" hidden="1">
      <c r="A2389" s="836" t="s">
        <v>4966</v>
      </c>
      <c r="B2389" s="681" t="s">
        <v>4928</v>
      </c>
      <c r="C2389" s="685" t="s">
        <v>2238</v>
      </c>
      <c r="D2389" s="682">
        <f>'C. OBJETO DEL GASTO'!AH236</f>
        <v>4000</v>
      </c>
    </row>
    <row r="2390" spans="1:4" hidden="1">
      <c r="A2390" s="836" t="s">
        <v>4966</v>
      </c>
      <c r="B2390" s="681" t="s">
        <v>4929</v>
      </c>
      <c r="C2390" s="685" t="s">
        <v>2914</v>
      </c>
      <c r="D2390" s="682">
        <f>'C. OBJETO DEL GASTO'!AH237</f>
        <v>12000</v>
      </c>
    </row>
    <row r="2391" spans="1:4" ht="27.6" hidden="1">
      <c r="A2391" s="840" t="s">
        <v>4965</v>
      </c>
      <c r="B2391" s="679" t="s">
        <v>4044</v>
      </c>
      <c r="C2391" s="684" t="s">
        <v>2255</v>
      </c>
      <c r="D2391" s="680">
        <f t="shared" ref="D2391:D2396" si="297">D2392</f>
        <v>30000</v>
      </c>
    </row>
    <row r="2392" spans="1:4" hidden="1">
      <c r="A2392" s="840" t="s">
        <v>4965</v>
      </c>
      <c r="B2392" s="679" t="s">
        <v>4045</v>
      </c>
      <c r="C2392" s="684" t="s">
        <v>2613</v>
      </c>
      <c r="D2392" s="680">
        <f t="shared" si="297"/>
        <v>30000</v>
      </c>
    </row>
    <row r="2393" spans="1:4" hidden="1">
      <c r="A2393" s="840" t="s">
        <v>4965</v>
      </c>
      <c r="B2393" s="679" t="s">
        <v>4046</v>
      </c>
      <c r="C2393" s="684" t="s">
        <v>1513</v>
      </c>
      <c r="D2393" s="680">
        <f t="shared" si="297"/>
        <v>30000</v>
      </c>
    </row>
    <row r="2394" spans="1:4" hidden="1">
      <c r="A2394" s="840" t="s">
        <v>4965</v>
      </c>
      <c r="B2394" s="679" t="s">
        <v>4930</v>
      </c>
      <c r="C2394" s="684" t="s">
        <v>2929</v>
      </c>
      <c r="D2394" s="680">
        <f t="shared" si="297"/>
        <v>30000</v>
      </c>
    </row>
    <row r="2395" spans="1:4" hidden="1">
      <c r="A2395" s="840" t="s">
        <v>4965</v>
      </c>
      <c r="B2395" s="679" t="s">
        <v>4931</v>
      </c>
      <c r="C2395" s="684" t="s">
        <v>2900</v>
      </c>
      <c r="D2395" s="680">
        <f t="shared" si="297"/>
        <v>30000</v>
      </c>
    </row>
    <row r="2396" spans="1:4" hidden="1">
      <c r="A2396" s="840" t="s">
        <v>4965</v>
      </c>
      <c r="B2396" s="679" t="s">
        <v>4932</v>
      </c>
      <c r="C2396" s="684" t="s">
        <v>695</v>
      </c>
      <c r="D2396" s="680">
        <f t="shared" si="297"/>
        <v>30000</v>
      </c>
    </row>
    <row r="2397" spans="1:4" ht="27.6" hidden="1">
      <c r="A2397" s="836" t="s">
        <v>4965</v>
      </c>
      <c r="B2397" s="681" t="s">
        <v>4933</v>
      </c>
      <c r="C2397" s="685" t="s">
        <v>2255</v>
      </c>
      <c r="D2397" s="682">
        <f>'C. OBJETO DEL GASTO'!AH353</f>
        <v>30000</v>
      </c>
    </row>
    <row r="2398" spans="1:4" ht="27.6" hidden="1">
      <c r="A2398" s="840" t="s">
        <v>4963</v>
      </c>
      <c r="B2398" s="679" t="s">
        <v>2903</v>
      </c>
      <c r="C2398" s="684" t="s">
        <v>1659</v>
      </c>
      <c r="D2398" s="680">
        <f t="shared" ref="D2398:D2403" si="298">D2399</f>
        <v>30000</v>
      </c>
    </row>
    <row r="2399" spans="1:4" hidden="1">
      <c r="A2399" s="840" t="s">
        <v>4963</v>
      </c>
      <c r="B2399" s="679" t="s">
        <v>2904</v>
      </c>
      <c r="C2399" s="684" t="s">
        <v>2613</v>
      </c>
      <c r="D2399" s="680">
        <f t="shared" si="298"/>
        <v>30000</v>
      </c>
    </row>
    <row r="2400" spans="1:4" hidden="1">
      <c r="A2400" s="840" t="s">
        <v>4963</v>
      </c>
      <c r="B2400" s="679" t="s">
        <v>2905</v>
      </c>
      <c r="C2400" s="684" t="s">
        <v>1513</v>
      </c>
      <c r="D2400" s="680">
        <f t="shared" si="298"/>
        <v>30000</v>
      </c>
    </row>
    <row r="2401" spans="1:4" hidden="1">
      <c r="A2401" s="840" t="s">
        <v>4963</v>
      </c>
      <c r="B2401" s="679" t="s">
        <v>4934</v>
      </c>
      <c r="C2401" s="684" t="s">
        <v>2929</v>
      </c>
      <c r="D2401" s="680">
        <f t="shared" si="298"/>
        <v>30000</v>
      </c>
    </row>
    <row r="2402" spans="1:4" hidden="1">
      <c r="A2402" s="840" t="s">
        <v>4963</v>
      </c>
      <c r="B2402" s="679" t="s">
        <v>4935</v>
      </c>
      <c r="C2402" s="684" t="s">
        <v>2908</v>
      </c>
      <c r="D2402" s="680">
        <f t="shared" si="298"/>
        <v>30000</v>
      </c>
    </row>
    <row r="2403" spans="1:4" hidden="1">
      <c r="A2403" s="840" t="s">
        <v>4963</v>
      </c>
      <c r="B2403" s="679" t="s">
        <v>4936</v>
      </c>
      <c r="C2403" s="684" t="s">
        <v>695</v>
      </c>
      <c r="D2403" s="680">
        <f t="shared" si="298"/>
        <v>30000</v>
      </c>
    </row>
    <row r="2404" spans="1:4" ht="27.6" hidden="1">
      <c r="A2404" s="836" t="s">
        <v>4963</v>
      </c>
      <c r="B2404" s="681" t="s">
        <v>4937</v>
      </c>
      <c r="C2404" s="685" t="s">
        <v>1659</v>
      </c>
      <c r="D2404" s="682">
        <f>'C. OBJETO DEL GASTO'!AH406</f>
        <v>30000</v>
      </c>
    </row>
    <row r="2405" spans="1:4" hidden="1">
      <c r="A2405" s="841"/>
      <c r="B2405" s="704" t="s">
        <v>4051</v>
      </c>
      <c r="C2405" s="705" t="s">
        <v>1568</v>
      </c>
      <c r="D2405" s="691">
        <f>D2406+D2413+D2420</f>
        <v>70000</v>
      </c>
    </row>
    <row r="2406" spans="1:4" hidden="1">
      <c r="A2406" s="840" t="s">
        <v>4983</v>
      </c>
      <c r="B2406" s="679" t="s">
        <v>4055</v>
      </c>
      <c r="C2406" s="687" t="s">
        <v>2282</v>
      </c>
      <c r="D2406" s="680">
        <f t="shared" ref="D2406:D2411" si="299">D2407</f>
        <v>30000</v>
      </c>
    </row>
    <row r="2407" spans="1:4" hidden="1">
      <c r="A2407" s="840" t="s">
        <v>4983</v>
      </c>
      <c r="B2407" s="679" t="s">
        <v>4056</v>
      </c>
      <c r="C2407" s="684" t="s">
        <v>2613</v>
      </c>
      <c r="D2407" s="680">
        <f t="shared" si="299"/>
        <v>30000</v>
      </c>
    </row>
    <row r="2408" spans="1:4" hidden="1">
      <c r="A2408" s="840" t="s">
        <v>4983</v>
      </c>
      <c r="B2408" s="679" t="s">
        <v>4058</v>
      </c>
      <c r="C2408" s="687" t="s">
        <v>2283</v>
      </c>
      <c r="D2408" s="680">
        <f t="shared" si="299"/>
        <v>30000</v>
      </c>
    </row>
    <row r="2409" spans="1:4" hidden="1">
      <c r="A2409" s="840" t="s">
        <v>4983</v>
      </c>
      <c r="B2409" s="679" t="s">
        <v>4938</v>
      </c>
      <c r="C2409" s="684" t="s">
        <v>2929</v>
      </c>
      <c r="D2409" s="680">
        <f t="shared" si="299"/>
        <v>30000</v>
      </c>
    </row>
    <row r="2410" spans="1:4" hidden="1">
      <c r="A2410" s="840" t="s">
        <v>4983</v>
      </c>
      <c r="B2410" s="679" t="s">
        <v>4939</v>
      </c>
      <c r="C2410" s="684" t="s">
        <v>2908</v>
      </c>
      <c r="D2410" s="680">
        <f t="shared" si="299"/>
        <v>30000</v>
      </c>
    </row>
    <row r="2411" spans="1:4" hidden="1">
      <c r="A2411" s="840" t="s">
        <v>4983</v>
      </c>
      <c r="B2411" s="679" t="s">
        <v>4940</v>
      </c>
      <c r="C2411" s="684" t="s">
        <v>695</v>
      </c>
      <c r="D2411" s="680">
        <f t="shared" si="299"/>
        <v>30000</v>
      </c>
    </row>
    <row r="2412" spans="1:4" hidden="1">
      <c r="A2412" s="836" t="s">
        <v>4983</v>
      </c>
      <c r="B2412" s="681" t="s">
        <v>4941</v>
      </c>
      <c r="C2412" s="685" t="s">
        <v>2284</v>
      </c>
      <c r="D2412" s="682">
        <f>'C. OBJETO DEL GASTO'!AH563</f>
        <v>30000</v>
      </c>
    </row>
    <row r="2413" spans="1:4" hidden="1">
      <c r="A2413" s="840" t="s">
        <v>4997</v>
      </c>
      <c r="B2413" s="679" t="s">
        <v>4063</v>
      </c>
      <c r="C2413" s="687" t="s">
        <v>4062</v>
      </c>
      <c r="D2413" s="680">
        <f t="shared" ref="D2413:D2418" si="300">D2414</f>
        <v>40000</v>
      </c>
    </row>
    <row r="2414" spans="1:4" hidden="1">
      <c r="A2414" s="840" t="s">
        <v>4997</v>
      </c>
      <c r="B2414" s="679" t="s">
        <v>4064</v>
      </c>
      <c r="C2414" s="684" t="s">
        <v>2613</v>
      </c>
      <c r="D2414" s="680">
        <f t="shared" si="300"/>
        <v>40000</v>
      </c>
    </row>
    <row r="2415" spans="1:4" hidden="1">
      <c r="A2415" s="840" t="s">
        <v>4997</v>
      </c>
      <c r="B2415" s="679" t="s">
        <v>4065</v>
      </c>
      <c r="C2415" s="687" t="s">
        <v>1569</v>
      </c>
      <c r="D2415" s="680">
        <f t="shared" si="300"/>
        <v>40000</v>
      </c>
    </row>
    <row r="2416" spans="1:4" hidden="1">
      <c r="A2416" s="840" t="s">
        <v>4997</v>
      </c>
      <c r="B2416" s="679" t="s">
        <v>4942</v>
      </c>
      <c r="C2416" s="684" t="s">
        <v>2929</v>
      </c>
      <c r="D2416" s="680">
        <f t="shared" si="300"/>
        <v>40000</v>
      </c>
    </row>
    <row r="2417" spans="1:4" hidden="1">
      <c r="A2417" s="840" t="s">
        <v>4997</v>
      </c>
      <c r="B2417" s="679" t="s">
        <v>4943</v>
      </c>
      <c r="C2417" s="684" t="s">
        <v>2908</v>
      </c>
      <c r="D2417" s="680">
        <f t="shared" si="300"/>
        <v>40000</v>
      </c>
    </row>
    <row r="2418" spans="1:4" hidden="1">
      <c r="A2418" s="840" t="s">
        <v>4997</v>
      </c>
      <c r="B2418" s="679" t="s">
        <v>4944</v>
      </c>
      <c r="C2418" s="684" t="s">
        <v>695</v>
      </c>
      <c r="D2418" s="680">
        <f t="shared" si="300"/>
        <v>40000</v>
      </c>
    </row>
    <row r="2419" spans="1:4" hidden="1">
      <c r="A2419" s="836" t="s">
        <v>4997</v>
      </c>
      <c r="B2419" s="681" t="s">
        <v>4945</v>
      </c>
      <c r="C2419" s="685" t="s">
        <v>4062</v>
      </c>
      <c r="D2419" s="682">
        <f>'C. OBJETO DEL GASTO'!AH567</f>
        <v>40000</v>
      </c>
    </row>
    <row r="2420" spans="1:4" ht="27.6" hidden="1">
      <c r="A2420" s="840" t="s">
        <v>4988</v>
      </c>
      <c r="B2420" s="679" t="s">
        <v>4052</v>
      </c>
      <c r="C2420" s="684" t="s">
        <v>3918</v>
      </c>
      <c r="D2420" s="680">
        <f t="shared" ref="D2420:D2425" si="301">D2421</f>
        <v>0</v>
      </c>
    </row>
    <row r="2421" spans="1:4" hidden="1">
      <c r="A2421" s="840" t="s">
        <v>4988</v>
      </c>
      <c r="B2421" s="679" t="s">
        <v>4053</v>
      </c>
      <c r="C2421" s="684" t="s">
        <v>2613</v>
      </c>
      <c r="D2421" s="680">
        <f t="shared" si="301"/>
        <v>0</v>
      </c>
    </row>
    <row r="2422" spans="1:4" hidden="1">
      <c r="A2422" s="840" t="s">
        <v>4988</v>
      </c>
      <c r="B2422" s="679" t="s">
        <v>4054</v>
      </c>
      <c r="C2422" s="684" t="s">
        <v>3922</v>
      </c>
      <c r="D2422" s="680">
        <f t="shared" si="301"/>
        <v>0</v>
      </c>
    </row>
    <row r="2423" spans="1:4" hidden="1">
      <c r="A2423" s="840" t="s">
        <v>4988</v>
      </c>
      <c r="B2423" s="679" t="s">
        <v>4946</v>
      </c>
      <c r="C2423" s="684" t="s">
        <v>2929</v>
      </c>
      <c r="D2423" s="680">
        <f t="shared" si="301"/>
        <v>0</v>
      </c>
    </row>
    <row r="2424" spans="1:4" hidden="1">
      <c r="A2424" s="840" t="s">
        <v>4988</v>
      </c>
      <c r="B2424" s="679" t="s">
        <v>4947</v>
      </c>
      <c r="C2424" s="684" t="s">
        <v>2908</v>
      </c>
      <c r="D2424" s="680">
        <f t="shared" si="301"/>
        <v>0</v>
      </c>
    </row>
    <row r="2425" spans="1:4" hidden="1">
      <c r="A2425" s="840" t="s">
        <v>4988</v>
      </c>
      <c r="B2425" s="679" t="s">
        <v>4948</v>
      </c>
      <c r="C2425" s="684" t="s">
        <v>695</v>
      </c>
      <c r="D2425" s="680">
        <f t="shared" si="301"/>
        <v>0</v>
      </c>
    </row>
    <row r="2426" spans="1:4" ht="27.6" hidden="1">
      <c r="A2426" s="836" t="s">
        <v>4988</v>
      </c>
      <c r="B2426" s="681" t="s">
        <v>4949</v>
      </c>
      <c r="C2426" s="685" t="s">
        <v>3918</v>
      </c>
      <c r="D2426" s="682">
        <f>'C. OBJETO DEL GASTO'!AH587</f>
        <v>0</v>
      </c>
    </row>
    <row r="2427" spans="1:4">
      <c r="C2427" s="482"/>
      <c r="D2427" s="29"/>
    </row>
    <row r="2428" spans="1:4">
      <c r="C2428" s="482"/>
      <c r="D2428" s="29"/>
    </row>
    <row r="2429" spans="1:4">
      <c r="C2429" s="482"/>
    </row>
    <row r="2430" spans="1:4">
      <c r="C2430" s="482"/>
    </row>
    <row r="2431" spans="1:4">
      <c r="C2431" s="482"/>
    </row>
    <row r="2432" spans="1:4">
      <c r="C2432" s="482"/>
    </row>
    <row r="2433" spans="2:4">
      <c r="C2433" s="482"/>
    </row>
    <row r="2434" spans="2:4">
      <c r="B2434" s="690"/>
      <c r="C2434" s="690"/>
      <c r="D2434" s="682"/>
    </row>
    <row r="2435" spans="2:4">
      <c r="C2435" s="482"/>
    </row>
    <row r="2436" spans="2:4">
      <c r="C2436" s="482"/>
    </row>
    <row r="2437" spans="2:4">
      <c r="C2437" s="482"/>
    </row>
    <row r="2438" spans="2:4">
      <c r="C2438" s="482"/>
    </row>
    <row r="2439" spans="2:4">
      <c r="C2439" s="482"/>
    </row>
    <row r="2440" spans="2:4">
      <c r="C2440" s="482"/>
    </row>
    <row r="2441" spans="2:4">
      <c r="C2441" s="482"/>
    </row>
    <row r="2442" spans="2:4">
      <c r="C2442" s="482"/>
    </row>
    <row r="2443" spans="2:4">
      <c r="B2443" s="690"/>
      <c r="C2443" s="690"/>
    </row>
    <row r="2444" spans="2:4">
      <c r="B2444" s="690"/>
      <c r="C2444" s="690"/>
    </row>
    <row r="2445" spans="2:4">
      <c r="B2445" s="690"/>
      <c r="C2445" s="690"/>
    </row>
  </sheetData>
  <autoFilter ref="A12:D2426">
    <filterColumn colId="1">
      <filters>
        <filter val="12 31111 6 M15 PRE01"/>
        <filter val="12 31111 6 M15 PRE01 131"/>
        <filter val="12 31111 6 M15 PRE01 131 E"/>
        <filter val="12 31111 6 M15 PRE01 131 E 1"/>
        <filter val="12 31111 6 M15 PRE01 131 E 1 11302"/>
        <filter val="12 31111 6 M15 PRE01 131 E 1 11302 15"/>
        <filter val="12 31111 6 M15 PRE01 131 E 1 11302 15 2111100"/>
        <filter val="12 31111 6 M15 PRE01 131 E 1 11302 15 2111100 2023"/>
        <filter val="12 31111 6 M15 PRE01 131 E 1 11302 15 2111100 2023 01010102"/>
        <filter val="12 31111 6 M15 PRE01 131 E 1 11302 15 2111100 2023 01010102 001"/>
        <filter val="12 31111 6 M15 PRE01 131 E 1 11302 15 2111100 2023 01010102 001 001"/>
        <filter val="12 31111 6 M15 PRE01 131 E 1 13201"/>
        <filter val="12 31111 6 M15 PRE01 131 E 1 13201 15"/>
        <filter val="12 31111 6 M15 PRE01 131 E 1 13201 15 2111100"/>
        <filter val="12 31111 6 M15 PRE01 131 E 1 13201 15 2111100 2023"/>
        <filter val="12 31111 6 M15 PRE01 131 E 1 13201 15 2111100 2023 01010201"/>
        <filter val="12 31111 6 M15 PRE01 131 E 1 13201 15 2111100 2023 01010201 001"/>
        <filter val="12 31111 6 M15 PRE01 131 E 1 13201 15 2111100 2023 01010201 001 001"/>
        <filter val="12 31111 6 M15 PRE01 131 E 1 13202"/>
        <filter val="12 31111 6 M15 PRE01 131 E 1 13202 15"/>
        <filter val="12 31111 6 M15 PRE01 131 E 1 13202 15 2111100"/>
        <filter val="12 31111 6 M15 PRE01 131 E 1 13202 15 2111100 2023"/>
        <filter val="12 31111 6 M15 PRE01 131 E 1 13202 15 2111100 2023 01010102"/>
        <filter val="12 31111 6 M15 PRE01 131 E 1 13202 15 2111100 2023 01010102 001"/>
        <filter val="12 31111 6 M15 PRE01 131 E 1 13202 15 2111100 2023 01010102 001 001"/>
        <filter val="12 31111 6 M15 PRE01 131 E 1 13407"/>
        <filter val="12 31111 6 M15 PRE01 131 E 1 13407 15"/>
        <filter val="12 31111 6 M15 PRE01 131 E 1 13407 15 2111100"/>
        <filter val="12 31111 6 M15 PRE01 131 E 1 13407 15 2111100 2023"/>
        <filter val="12 31111 6 M15 PRE01 131 E 1 13407 15 2111100 2023 01010201"/>
        <filter val="12 31111 6 M15 PRE01 131 E 1 13407 15 2111100 2023 01010201 001"/>
        <filter val="12 31111 6 M15 PRE01 131 E 1 13407 15 2111100 2023 01010201 001 001"/>
        <filter val="12 31111 6 M15 PRE01 131 E 1 15202"/>
        <filter val="12 31111 6 M15 PRE01 131 E 1 15202 15"/>
        <filter val="12 31111 6 M15 PRE01 131 E 1 15202 15 2111100"/>
        <filter val="12 31111 6 M15 PRE01 131 E 1 15202 15 2111100 2023"/>
        <filter val="12 31111 6 M15 PRE01 131 E 1 15202 15 2111100 2023 01010101"/>
        <filter val="12 31111 6 M15 PRE01 131 E 1 15202 15 2111100 2023 01010101 001"/>
        <filter val="12 31111 6 M15 PRE01 131 E 1 15202 15 2111100 2023 01010101 001 001"/>
        <filter val="12 31111 6 M15 PRE01 131 E 1 18101"/>
        <filter val="12 31111 6 M15 PRE01 131 E 1 18101 15"/>
        <filter val="12 31111 6 M15 PRE01 131 E 1 18101 15 2111100"/>
        <filter val="12 31111 6 M15 PRE01 131 E 1 18101 15 2111100 2023"/>
        <filter val="12 31111 6 M15 PRE01 131 E 1 18101 15 2111100 2023  01010102"/>
        <filter val="12 31111 6 M15 PRE01 131 E 1 18101 15 2111100 2023  01010102 001"/>
        <filter val="12 31111 6 M15 PRE01 131 E 1 18101 15 2111100 2023  01010102 001 001"/>
        <filter val="12 31111 6 M15 PRE01 131 E 1 21101"/>
        <filter val="12 31111 6 M15 PRE01 131 E 1 21101 15"/>
        <filter val="12 31111 6 M15 PRE01 131 E 1 21101 15 2112000"/>
        <filter val="12 31111 6 M15 PRE01 131 E 1 21101 15 2112000 2023"/>
        <filter val="12 31111 6 M15 PRE01 131 E 1 21101 15 2112000 2023 01010201"/>
        <filter val="12 31111 6 M15 PRE01 131 E 1 21101 15 2112000 2023 01010201 001"/>
        <filter val="12 31111 6 M15 PRE01 131 E 1 21101 15 2112000 2023 01010201 001 001"/>
        <filter val="12 31111 6 M15 PRE01 131 E 1 21401"/>
        <filter val="12 31111 6 M15 PRE01 131 E 1 21401 15"/>
        <filter val="12 31111 6 M15 PRE01 131 E 1 21401 15 2112000"/>
        <filter val="12 31111 6 M15 PRE01 131 E 1 21401 15 2112000 2023"/>
        <filter val="12 31111 6 M15 PRE01 131 E 1 21401 15 2112000 2023 01010101"/>
        <filter val="12 31111 6 M15 PRE01 131 E 1 21401 15 2112000 2023 01010101 001"/>
        <filter val="12 31111 6 M15 PRE01 131 E 1 21401 15 2112000 2023 01010101 001 001"/>
        <filter val="12 31111 6 M15 PRE01 131 E 1 22107"/>
        <filter val="12 31111 6 M15 PRE01 131 E 1 22107 15"/>
        <filter val="12 31111 6 M15 PRE01 131 E 1 22107 15 2112000"/>
        <filter val="12 31111 6 M15 PRE01 131 E 1 22107 15 2112000 2023"/>
        <filter val="12 31111 6 M15 PRE01 131 E 1 22107 15 2112000 2023 01010101"/>
        <filter val="12 31111 6 M15 PRE01 131 E 1 22107 15 2112000 2023 01010101 001"/>
        <filter val="12 31111 6 M15 PRE01 131 E 1 22107 15 2112000 2023 01010101 001 001"/>
        <filter val="12 31111 6 M15 PRE01 131 E 1 22108"/>
        <filter val="12 31111 6 M15 PRE01 131 E 1 22108 15"/>
        <filter val="12 31111 6 M15 PRE01 131 E 1 22108 15 2112000"/>
        <filter val="12 31111 6 M15 PRE01 131 E 1 22108 15 2112000 2023"/>
        <filter val="12 31111 6 M15 PRE01 131 E 1 22108 15 2112000 2023 01010101"/>
        <filter val="12 31111 6 M15 PRE01 131 E 1 22108 15 2112000 2023 01010101 001"/>
        <filter val="12 31111 6 M15 PRE01 131 E 1 22108 15 2112000 2023 01010101 001 001"/>
        <filter val="12 31111 6 M15 PRE01 131 E 1 24901"/>
        <filter val="12 31111 6 M15 PRE01 131 E 1 24901 15"/>
        <filter val="12 31111 6 M15 PRE01 131 E 1 24901 15 2112000"/>
        <filter val="12 31111 6 M15 PRE01 131 E 1 24901 15 2112000 2023"/>
        <filter val="12 31111 6 M15 PRE01 131 E 1 24901 15 2112000 2023 01010101"/>
        <filter val="12 31111 6 M15 PRE01 131 E 1 24901 15 2112000 2023 01010101 001"/>
        <filter val="12 31111 6 M15 PRE01 131 E 1 24901 15 2112000 2023 01010101 001 002"/>
        <filter val="12 31111 6 M15 PRE01 131 E 1 26102"/>
        <filter val="12 31111 6 M15 PRE01 131 E 1 26102 15"/>
        <filter val="12 31111 6 M15 PRE01 131 E 1 26102 15 2112000"/>
        <filter val="12 31111 6 M15 PRE01 131 E 1 26102 15 2112000 2023"/>
        <filter val="12 31111 6 M15 PRE01 131 E 1 26102 15 2112000 2023 01010202"/>
        <filter val="12 31111 6 M15 PRE01 131 E 1 26102 15 2112000 2023 01010202 001"/>
        <filter val="12 31111 6 M15 PRE01 131 E 1 26102 15 2112000 2023 01010202 001 001"/>
        <filter val="12 31111 6 M15 PRE01 131 E 1 29601"/>
        <filter val="12 31111 6 M15 PRE01 131 E 1 29601 15"/>
        <filter val="12 31111 6 M15 PRE01 131 E 1 29601 15 2112000"/>
        <filter val="12 31111 6 M15 PRE01 131 E 1 29601 15 2112000 2023"/>
        <filter val="12 31111 6 M15 PRE01 131 E 1 29601 15 2112000 2023 01010101"/>
        <filter val="12 31111 6 M15 PRE01 131 E 1 29601 15 2112000 2023 01010101 001"/>
        <filter val="12 31111 6 M15 PRE01 131 E 1 29601 15 2112000 2023 01010101 001 001"/>
        <filter val="12 31111 6 M15 PRE01 131 E 1 29601 15 2112000 2023 01010101 001 002"/>
        <filter val="12 31111 6 M15 PRE01 131 E 1 31101"/>
        <filter val="12 31111 6 M15 PRE01 131 E 1 31101 15"/>
        <filter val="12 31111 6 M15 PRE01 131 E 1 31101 15 2112000"/>
        <filter val="12 31111 6 M15 PRE01 131 E 1 31101 15 2112000 2023"/>
        <filter val="12 31111 6 M15 PRE01 131 E 1 31101 15 2112000 2023 01010102"/>
        <filter val="12 31111 6 M15 PRE01 131 E 1 31101 15 2112000 2023 01010102 001"/>
        <filter val="12 31111 6 M15 PRE01 131 E 1 31101 15 2112000 2023 01010102 001 001"/>
        <filter val="12 31111 6 M15 PRE01 131 E 1 31101 15 2112000 2023 01010102 001 002"/>
        <filter val="12 31111 6 M15 PRE01 131 E 1 31401"/>
        <filter val="12 31111 6 M15 PRE01 131 E 1 31401 15"/>
        <filter val="12 31111 6 M15 PRE01 131 E 1 31401 15 2112000"/>
        <filter val="12 31111 6 M15 PRE01 131 E 1 31401 15 2112000 2023"/>
        <filter val="12 31111 6 M15 PRE01 131 E 1 31401 15 2112000 2023 01010101"/>
        <filter val="12 31111 6 M15 PRE01 131 E 1 31401 15 2112000 2023 01010101 001"/>
        <filter val="12 31111 6 M15 PRE01 131 E 1 31401 15 2112000 2023 01010101 001 001"/>
        <filter val="12 31111 6 M15 PRE01 131 E 1 32201"/>
        <filter val="12 31111 6 M15 PRE01 131 E 1 32201 15"/>
        <filter val="12 31111 6 M15 PRE01 131 E 1 32201 15 2112000"/>
        <filter val="12 31111 6 M15 PRE01 131 E 1 32201 15 2112000 2023"/>
        <filter val="12 31111 6 M15 PRE01 131 E 1 32201 15 2112000 2023 01010102"/>
        <filter val="12 31111 6 M15 PRE01 131 E 1 32201 15 2112000 2023 01010102 001"/>
        <filter val="12 31111 6 M15 PRE01 131 E 1 32201 15 2112000 2023 01010102 001 001"/>
        <filter val="12 31111 6 M15 PRE01 131 E 1 35501"/>
        <filter val="12 31111 6 M15 PRE01 131 E 1 35501 15"/>
        <filter val="12 31111 6 M15 PRE01 131 E 1 35501 15 2112000"/>
        <filter val="12 31111 6 M15 PRE01 131 E 1 35501 15 2112000 2023"/>
        <filter val="12 31111 6 M15 PRE01 131 E 1 35501 15 2112000 2023 01010101"/>
        <filter val="12 31111 6 M15 PRE01 131 E 1 35501 15 2112000 2023 01010101 001"/>
        <filter val="12 31111 6 M15 PRE01 131 E 1 35501 15 2112000 2023 01010101 001 001"/>
        <filter val="12 31111 6 M15 PRE01 131 E 1 37201"/>
        <filter val="12 31111 6 M15 PRE01 131 E 1 37201 15"/>
        <filter val="12 31111 6 M15 PRE01 131 E 1 37201 15 2112000"/>
        <filter val="12 31111 6 M15 PRE01 131 E 1 37201 15 2112000 2023"/>
        <filter val="12 31111 6 M15 PRE01 131 E 1 37201 15 2112000 2023 01010102"/>
        <filter val="12 31111 6 M15 PRE01 131 E 1 37201 15 2112000 2023 01010102 001"/>
        <filter val="12 31111 6 M15 PRE01 131 E 1 37201 15 2112000 2023 01010102 001 001"/>
        <filter val="12 31111 6 M15 PRE01 131 E 1 37504"/>
        <filter val="12 31111 6 M15 PRE01 131 E 1 37504 15"/>
        <filter val="12 31111 6 M15 PRE01 131 E 1 37504 15 2112000"/>
        <filter val="12 31111 6 M15 PRE01 131 E 1 37504 15 2112000 2023"/>
        <filter val="12 31111 6 M15 PRE01 131 E 1 37504 15 2112000 2023 01010102"/>
        <filter val="12 31111 6 M15 PRE01 131 E 1 37504 15 2112000 2023 01010102 001"/>
        <filter val="12 31111 6 M15 PRE01 131 E 1 37504 15 2112000 2023 01010102 001 001"/>
        <filter val="12 31111 6 M15 PRE01 131 E 1 38201"/>
        <filter val="12 31111 6 M15 PRE01 131 E 1 38201 15"/>
        <filter val="12 31111 6 M15 PRE01 131 E 1 38201 15 2112000"/>
        <filter val="12 31111 6 M15 PRE01 131 E 1 38201 15 2112000 2023"/>
        <filter val="12 31111 6 M15 PRE01 131 E 1 38201 15 2112000 2023 01010201"/>
        <filter val="12 31111 6 M15 PRE01 131 E 1 38201 15 2112000 2023 01010201 001"/>
        <filter val="12 31111 6 M15 PRE01 131 E 1 38201 15 2112000 2023 01010201 001 001"/>
        <filter val="12 31111 6 M15 PRE01 131 E 1 38202"/>
        <filter val="12 31111 6 M15 PRE01 131 E 1 38202 15"/>
        <filter val="12 31111 6 M15 PRE01 131 E 1 38202 15 2112000"/>
        <filter val="12 31111 6 M15 PRE01 131 E 1 38202 15 2112000 2023"/>
        <filter val="12 31111 6 M15 PRE01 131 E 1 38202 15 2112000 2023 01010201"/>
        <filter val="12 31111 6 M15 PRE01 131 E 1 38202 15 2112000 2023 01010201 001"/>
        <filter val="12 31111 6 M15 PRE01 131 E 1 38202 15 2112000 2023 01010201 001 001"/>
        <filter val="12 31111 6 M15 PRE01 131 E 1 38501"/>
        <filter val="12 31111 6 M15 PRE01 131 E 1 38501 15"/>
        <filter val="12 31111 6 M15 PRE01 131 E 1 38501 15 2112000"/>
        <filter val="12 31111 6 M15 PRE01 131 E 1 38501 15 2112000 2023"/>
        <filter val="12 31111 6 M15 PRE01 131 E 1 38501 15 2112000 2023 01010202"/>
        <filter val="12 31111 6 M15 PRE01 131 E 1 38501 15 2112000 2023 01010202 001"/>
        <filter val="12 31111 6 M15 PRE01 131 E 1 38501 15 2112000 2023 01010202 001 001"/>
        <filter val="12 31111 6 M15 PRE01 131 E 1 44101"/>
        <filter val="12 31111 6 M15 PRE01 131 E 1 44101 15"/>
        <filter val="12 31111 6 M15 PRE01 131 E 1 44101 15 2151100"/>
        <filter val="12 31111 6 M15 PRE01 131 E 1 44101 15 2151100 2023"/>
        <filter val="12 31111 6 M15 PRE01 131 E 1 44101 15 2151100 2023 01010101"/>
        <filter val="12 31111 6 M15 PRE01 131 E 1 44101 15 2151100 2023 01010101 001"/>
        <filter val="12 31111 6 M15 PRE01 131 E 1 44101 15 2151100 2023 01010101 001 001"/>
        <filter val="12 31111 6 M15 PRE01 131 E 2"/>
        <filter val="12 31111 6 M15 PRE01 131 E 2 51101"/>
        <filter val="12 31111 6 M15 PRE01 131 E 2 51101 15"/>
        <filter val="12 31111 6 M15 PRE01 131 E 2 51101 15 2222300"/>
        <filter val="12 31111 6 M15 PRE01 131 E 2 51101 15 2222300 2023"/>
        <filter val="12 31111 6 M15 PRE01 131 E 2 51101 15 2222300 2023 01010101"/>
        <filter val="12 31111 6 M15 PRE01 131 E 2 51101 15 2222300 2023 01010101 001"/>
        <filter val="12 31111 6 M15 PRE01 131 E 2 51101 15 2222300 2023 01010101 001 001"/>
        <filter val="12 31111 6 M15 PRE01 131 E 2 56501"/>
        <filter val="12 31111 6 M15 PRE01 131 E 2 56501 15"/>
        <filter val="12 31111 6 M15 PRE01 131 E 2 56501 15 2222300"/>
        <filter val="12 31111 6 M15 PRE01 131 E 2 56501 15 2222300 2023"/>
        <filter val="12 31111 6 M15 PRE01 131 E 2 56501 15 2222300 2023 01010102"/>
        <filter val="12 31111 6 M15 PRE01 131 E 2 56501 15 2222300 2023 01010102 001"/>
        <filter val="12 31111 6 M15 PRE01 131 E 2 56501 15 2222300 2023 01010102 001 001"/>
        <filter val="12 31111 6 M15 PRE01 131 E 2 58101"/>
        <filter val="12 31111 6 M15 PRE01 131 E 2 58101 15"/>
        <filter val="12 31111 6 M15 PRE01 131 E 2 58101 15 2251100"/>
        <filter val="12 31111 6 M15 PRE01 131 E 2 58101 15 2251100 2023"/>
        <filter val="12 31111 6 M15 PRE01 131 E 2 58101 15 2251100 2023 01010102"/>
        <filter val="12 31111 6 M15 PRE01 131 E 2 58101 15 2251100 2023 01010102 001"/>
        <filter val="12 31111 6 M15 PRE01 131 E 2 58101 15 2251100 2023 01010102 001 001"/>
      </filters>
    </filterColumn>
  </autoFilter>
  <mergeCells count="9">
    <mergeCell ref="B11:C11"/>
    <mergeCell ref="B8:B10"/>
    <mergeCell ref="C8:C10"/>
    <mergeCell ref="D8:D10"/>
    <mergeCell ref="A2:D2"/>
    <mergeCell ref="A3:D3"/>
    <mergeCell ref="A4:D4"/>
    <mergeCell ref="A5:D5"/>
    <mergeCell ref="A6:D6"/>
  </mergeCells>
  <pageMargins left="0.70866141732283472" right="0.70866141732283472" top="0.74803149606299213" bottom="0.74803149606299213" header="0.31496062992125984" footer="0.31496062992125984"/>
  <pageSetup scale="55"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W917"/>
  <sheetViews>
    <sheetView view="pageBreakPreview" zoomScale="86" zoomScaleNormal="115" zoomScaleSheetLayoutView="86" workbookViewId="0">
      <pane xSplit="7" ySplit="6" topLeftCell="AE7" activePane="bottomRight" state="frozen"/>
      <selection pane="topRight" activeCell="H1" sqref="H1"/>
      <selection pane="bottomLeft" activeCell="A7" sqref="A7"/>
      <selection pane="bottomRight" activeCell="AP11" sqref="AP11"/>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4.5546875" style="17" customWidth="1"/>
    <col min="8" max="11" width="11.44140625" style="5" customWidth="1"/>
    <col min="12" max="14" width="13.44140625" style="5" customWidth="1"/>
    <col min="15" max="15" width="12.44140625" style="5" customWidth="1"/>
    <col min="16" max="16" width="13.88671875" style="5" customWidth="1"/>
    <col min="17" max="17" width="11.44140625" style="5" customWidth="1"/>
    <col min="18" max="18" width="12.88671875" style="5" customWidth="1"/>
    <col min="19" max="30" width="11.44140625" style="5" customWidth="1"/>
    <col min="31" max="31" width="12.109375" style="5" customWidth="1"/>
    <col min="32" max="34" width="11.44140625" style="5" customWidth="1"/>
    <col min="35" max="35" width="12.109375" style="5" customWidth="1"/>
    <col min="36" max="36" width="14.88671875" style="5" customWidth="1"/>
    <col min="37" max="37" width="17.88671875" customWidth="1"/>
    <col min="38" max="38" width="14.44140625" customWidth="1"/>
    <col min="39" max="39" width="14.109375" style="29" customWidth="1"/>
    <col min="40" max="40" width="14" style="29" customWidth="1"/>
    <col min="41" max="41" width="15.6640625" style="29" customWidth="1"/>
    <col min="42" max="42" width="18.33203125" style="29" customWidth="1"/>
    <col min="43" max="43" width="16.44140625" style="31" customWidth="1"/>
    <col min="44" max="44" width="13.6640625" customWidth="1"/>
    <col min="45" max="45" width="14" style="37" bestFit="1" customWidth="1"/>
    <col min="46" max="46" width="13.33203125" customWidth="1"/>
    <col min="47" max="48" width="13.6640625" bestFit="1" customWidth="1"/>
    <col min="49" max="49" width="21.33203125" bestFit="1" customWidth="1"/>
  </cols>
  <sheetData>
    <row r="1" spans="1:49" ht="21">
      <c r="A1" s="28" t="s">
        <v>692</v>
      </c>
      <c r="S1" s="54"/>
      <c r="T1" s="54"/>
      <c r="U1" s="54"/>
      <c r="V1" s="54"/>
      <c r="W1" s="54"/>
      <c r="X1" s="54"/>
      <c r="Y1" s="54"/>
      <c r="Z1" s="54"/>
      <c r="AA1" s="54"/>
      <c r="AB1" s="54"/>
      <c r="AC1" s="54"/>
      <c r="AH1" s="54"/>
    </row>
    <row r="2" spans="1:49">
      <c r="A2" s="16" t="s">
        <v>1357</v>
      </c>
      <c r="P2" s="8"/>
      <c r="S2" s="54"/>
      <c r="T2" s="54"/>
      <c r="U2" s="54"/>
      <c r="V2" s="54"/>
      <c r="W2" s="54"/>
      <c r="X2" s="54"/>
      <c r="Y2" s="54"/>
      <c r="Z2" s="54"/>
      <c r="AA2" s="54"/>
      <c r="AB2" s="54"/>
      <c r="AC2" s="54"/>
      <c r="AE2" s="54"/>
      <c r="AH2" s="54"/>
      <c r="AI2" s="54"/>
      <c r="AM2" s="30"/>
      <c r="AN2" s="30"/>
      <c r="AP2" s="40"/>
      <c r="AR2" s="56"/>
      <c r="AT2" s="37"/>
      <c r="AU2" s="37"/>
      <c r="AV2" s="37"/>
      <c r="AW2" s="42"/>
    </row>
    <row r="3" spans="1:49" ht="15" thickBot="1">
      <c r="A3" s="16"/>
      <c r="S3" s="54"/>
      <c r="T3" s="54"/>
      <c r="U3" s="54"/>
      <c r="V3" s="54"/>
      <c r="W3" s="54"/>
      <c r="X3" s="54"/>
      <c r="Y3" s="54"/>
      <c r="Z3" s="54"/>
      <c r="AA3" s="54"/>
      <c r="AB3" s="54"/>
      <c r="AC3" s="54"/>
      <c r="AH3" s="54"/>
      <c r="AR3" s="37"/>
      <c r="AT3" s="37"/>
      <c r="AU3" s="37"/>
      <c r="AW3" s="56"/>
    </row>
    <row r="4" spans="1:49" s="44" customFormat="1" ht="23.4">
      <c r="A4" s="997" t="s">
        <v>6</v>
      </c>
      <c r="B4" s="994" t="s">
        <v>7</v>
      </c>
      <c r="C4" s="994" t="s">
        <v>8</v>
      </c>
      <c r="D4" s="994" t="s">
        <v>9</v>
      </c>
      <c r="E4" s="994" t="s">
        <v>10</v>
      </c>
      <c r="F4" s="994" t="s">
        <v>10</v>
      </c>
      <c r="G4" s="988" t="s">
        <v>8</v>
      </c>
      <c r="H4" s="87" t="s">
        <v>1358</v>
      </c>
      <c r="I4" s="87" t="s">
        <v>1362</v>
      </c>
      <c r="J4" s="87" t="s">
        <v>1364</v>
      </c>
      <c r="K4" s="87" t="s">
        <v>1365</v>
      </c>
      <c r="L4" s="87" t="s">
        <v>1366</v>
      </c>
      <c r="M4" s="87" t="s">
        <v>1367</v>
      </c>
      <c r="N4" s="87" t="s">
        <v>1368</v>
      </c>
      <c r="O4" s="87" t="s">
        <v>1370</v>
      </c>
      <c r="P4" s="87" t="s">
        <v>1371</v>
      </c>
      <c r="Q4" s="87" t="s">
        <v>1372</v>
      </c>
      <c r="R4" s="87" t="s">
        <v>1373</v>
      </c>
      <c r="S4" s="447" t="s">
        <v>1375</v>
      </c>
      <c r="T4" s="87" t="s">
        <v>1376</v>
      </c>
      <c r="U4" s="87" t="s">
        <v>1377</v>
      </c>
      <c r="V4" s="87" t="s">
        <v>1378</v>
      </c>
      <c r="W4" s="87" t="s">
        <v>1379</v>
      </c>
      <c r="X4" s="87" t="s">
        <v>1380</v>
      </c>
      <c r="Y4" s="87" t="s">
        <v>1381</v>
      </c>
      <c r="Z4" s="87" t="s">
        <v>1382</v>
      </c>
      <c r="AA4" s="87" t="s">
        <v>1383</v>
      </c>
      <c r="AB4" s="87" t="s">
        <v>1384</v>
      </c>
      <c r="AC4" s="87" t="s">
        <v>1385</v>
      </c>
      <c r="AD4" s="87" t="s">
        <v>1386</v>
      </c>
      <c r="AE4" s="87" t="s">
        <v>1389</v>
      </c>
      <c r="AF4" s="87" t="s">
        <v>1392</v>
      </c>
      <c r="AG4" s="87" t="s">
        <v>1393</v>
      </c>
      <c r="AH4" s="87" t="s">
        <v>1394</v>
      </c>
      <c r="AI4" s="87" t="s">
        <v>1395</v>
      </c>
      <c r="AJ4" s="88" t="s">
        <v>789</v>
      </c>
      <c r="AM4" s="991" t="s">
        <v>0</v>
      </c>
      <c r="AN4" s="992"/>
      <c r="AO4" s="992"/>
      <c r="AP4" s="993"/>
      <c r="AQ4" s="53"/>
      <c r="AS4" s="45"/>
      <c r="AW4" s="57"/>
    </row>
    <row r="5" spans="1:49" s="78" customFormat="1" ht="55.2">
      <c r="A5" s="998"/>
      <c r="B5" s="995"/>
      <c r="C5" s="995"/>
      <c r="D5" s="995"/>
      <c r="E5" s="995"/>
      <c r="F5" s="995"/>
      <c r="G5" s="989"/>
      <c r="H5" s="986" t="str">
        <f>'TABULADOR SUELDOS GC'!C8</f>
        <v>PRESIDENCIA MUNICIPAL</v>
      </c>
      <c r="I5" s="986" t="str">
        <f>'TABULADOR SUELDOS GC'!C40</f>
        <v>SINDICATURA MUNICIPAL</v>
      </c>
      <c r="J5" s="986" t="str">
        <f>'TABULADOR SUELDOS GC'!C75</f>
        <v>REGIDURÍAS</v>
      </c>
      <c r="K5" s="986" t="str">
        <f>'TABULADOR SUELDOS GC'!C109</f>
        <v>SECRETARIA GENERAL</v>
      </c>
      <c r="L5" s="986" t="str">
        <f>'TABULADOR SUELDOS GC'!C143</f>
        <v>OFICIALIA MAYOR</v>
      </c>
      <c r="M5" s="986" t="str">
        <f>'TABULADOR SUELDOS GC'!C175</f>
        <v>TESORERIA MUNICIPAL</v>
      </c>
      <c r="N5" s="986" t="str">
        <f>'TABULADOR SUELDOS GC'!C210</f>
        <v>ORGANO DE CONTROL INTERNO</v>
      </c>
      <c r="O5" s="986" t="str">
        <f>'TABULADOR SUELDOS GC'!C245</f>
        <v>DIRECCION DE OBRAS PUBLICAS</v>
      </c>
      <c r="P5" s="986" t="str">
        <f>'TABULADOR SUELDOS GC'!C274</f>
        <v>EVALUACION DEL DESEMPEÑO</v>
      </c>
      <c r="Q5" s="986" t="str">
        <f>'TABULADOR SUELDOS GC'!C305</f>
        <v>DIRECCION DEL REGISTRO CIVIL</v>
      </c>
      <c r="R5" s="986" t="str">
        <f>'TABULADOR SUELDOS GC'!C336</f>
        <v>DIF MUNICIPAL</v>
      </c>
      <c r="S5" s="986" t="str">
        <f>'TABULADOR SUELDOS GC'!C369</f>
        <v>DIRECCION DE SERVICIOS PUBLICOS</v>
      </c>
      <c r="T5" s="986" t="str">
        <f>'TABULADOR SUELDOS GC'!C429</f>
        <v>DIRECCION DE CATASTRO</v>
      </c>
      <c r="U5" s="986" t="str">
        <f>'TABULADOR SUELDOS GC'!C463</f>
        <v>DIRECCION DE SALUD</v>
      </c>
      <c r="V5" s="986" t="str">
        <f>'TABULADOR SUELDOS GC'!C498</f>
        <v>DIRECCION DE DESARROLLO SOCIAL</v>
      </c>
      <c r="W5" s="986" t="str">
        <f>'TABULADOR SUELDOS GC'!C532</f>
        <v>DIRECCION DE DESARROLLO RURAL</v>
      </c>
      <c r="X5" s="986" t="str">
        <f>'TABULADOR SUELDOS GC'!C567</f>
        <v>DIRECCIÓN DE PLANEACIÓN</v>
      </c>
      <c r="Y5" s="986" t="str">
        <f>'TABULADOR SUELDOS GC'!C608</f>
        <v>DIRECCION DE CULTURA</v>
      </c>
      <c r="Z5" s="986" t="str">
        <f>'TABULADOR SUELDOS GC'!C641</f>
        <v>DIRECCION DE EDUCACIÓN</v>
      </c>
      <c r="AA5" s="986" t="str">
        <f>'TABULADOR SUELDOS GC'!C676</f>
        <v>DIRECCION DE ECOLOGIA</v>
      </c>
      <c r="AB5" s="986" t="str">
        <f>'TABULADOR SUELDOS GC'!C709</f>
        <v>DIRECCION DE LA MUJER</v>
      </c>
      <c r="AC5" s="986" t="str">
        <f>'TABULADOR SUELDOS GC'!C742</f>
        <v>DIRECCION DEL DEPORTE</v>
      </c>
      <c r="AD5" s="986" t="str">
        <f>'TABULADOR SUELDOS GC'!C775</f>
        <v>DIRECCION DE COMUNICACION SOCIAL Y TRANSPARENCIA</v>
      </c>
      <c r="AE5" s="986" t="str">
        <f>'TABULADOR SUELDOS GC'!C808</f>
        <v>DIRECCION DE AGUA POTABLE</v>
      </c>
      <c r="AF5" s="986" t="str">
        <f>'TABULADOR SUELDOS FORTAMUN'!C8</f>
        <v xml:space="preserve"> DIRECCION DE SEGURIDAD PUBLICA</v>
      </c>
      <c r="AG5" s="986" t="s">
        <v>784</v>
      </c>
      <c r="AH5" s="986" t="str">
        <f>'TABULADOR SUELDOS FORTAMUN'!C69</f>
        <v>DIRECCION DE TRANSITO MUNICIPAL</v>
      </c>
      <c r="AI5" s="986" t="str">
        <f>'TABULADOR SUELDOS FORTAMUN'!C113</f>
        <v>DIRECCION DE PREVENCION SOCIAL DEL DELITO</v>
      </c>
      <c r="AJ5" s="984" t="s">
        <v>788</v>
      </c>
      <c r="AL5" s="445" t="s">
        <v>1398</v>
      </c>
      <c r="AM5" s="444" t="s">
        <v>1399</v>
      </c>
      <c r="AN5" s="443" t="s">
        <v>1400</v>
      </c>
      <c r="AO5" s="443" t="s">
        <v>4</v>
      </c>
      <c r="AP5" s="443" t="s">
        <v>5</v>
      </c>
      <c r="AQ5" s="32" t="s">
        <v>11</v>
      </c>
      <c r="AS5" s="79"/>
      <c r="AT5" s="80"/>
    </row>
    <row r="6" spans="1:49" ht="17.25" customHeight="1" thickBot="1">
      <c r="A6" s="999"/>
      <c r="B6" s="996"/>
      <c r="C6" s="996"/>
      <c r="D6" s="996"/>
      <c r="E6" s="996"/>
      <c r="F6" s="996"/>
      <c r="G6" s="990"/>
      <c r="H6" s="987"/>
      <c r="I6" s="987"/>
      <c r="J6" s="987"/>
      <c r="K6" s="987"/>
      <c r="L6" s="987"/>
      <c r="M6" s="987"/>
      <c r="N6" s="987"/>
      <c r="O6" s="987"/>
      <c r="P6" s="987"/>
      <c r="Q6" s="987"/>
      <c r="R6" s="987"/>
      <c r="S6" s="987"/>
      <c r="T6" s="987"/>
      <c r="U6" s="987"/>
      <c r="V6" s="987"/>
      <c r="W6" s="987"/>
      <c r="X6" s="987"/>
      <c r="Y6" s="987"/>
      <c r="Z6" s="987"/>
      <c r="AA6" s="987"/>
      <c r="AB6" s="987"/>
      <c r="AC6" s="987"/>
      <c r="AD6" s="987"/>
      <c r="AE6" s="987"/>
      <c r="AF6" s="987"/>
      <c r="AG6" s="987"/>
      <c r="AH6" s="987"/>
      <c r="AI6" s="987"/>
      <c r="AJ6" s="985"/>
      <c r="AL6" s="36">
        <f>'[4]CLAS. FUENTE FINANCIAMIENTO'!$I$12</f>
        <v>4523625.8452000013</v>
      </c>
      <c r="AM6" s="34">
        <f>'[4]CLAS. FUENTE FINANCIAMIENTO'!$I$14</f>
        <v>30646027.266299993</v>
      </c>
      <c r="AN6" s="35">
        <f>'[4]CLAS. FUENTE FINANCIAMIENTO'!$I$15</f>
        <v>2789917.9515</v>
      </c>
      <c r="AO6" s="35">
        <f>[4]ANALITICO!$I$297</f>
        <v>11804465.835000001</v>
      </c>
      <c r="AP6" s="36">
        <f>[4]ANALITICO!$I$284</f>
        <v>33942506.219999999</v>
      </c>
      <c r="AQ6" s="55">
        <f>SUM(AL6:AP6)</f>
        <v>83706543.118000001</v>
      </c>
      <c r="AR6" s="69"/>
    </row>
    <row r="7" spans="1:49">
      <c r="A7" s="4"/>
      <c r="B7" s="4"/>
      <c r="C7" s="4"/>
      <c r="D7" s="4"/>
      <c r="E7" s="4"/>
      <c r="F7" s="4"/>
      <c r="G7" s="18"/>
      <c r="H7" s="2"/>
      <c r="I7" s="2"/>
      <c r="J7" s="2"/>
      <c r="K7" s="2"/>
      <c r="L7" s="2"/>
      <c r="M7" s="81"/>
      <c r="N7" s="3"/>
      <c r="O7" s="82"/>
      <c r="P7" s="38"/>
      <c r="Q7" s="82"/>
      <c r="R7" s="2"/>
      <c r="S7" s="85"/>
      <c r="T7" s="86"/>
      <c r="U7" s="86"/>
      <c r="V7" s="86"/>
      <c r="W7" s="86"/>
      <c r="X7" s="86"/>
      <c r="Y7" s="86"/>
      <c r="Z7" s="86"/>
      <c r="AA7" s="86"/>
      <c r="AB7" s="86"/>
      <c r="AC7" s="86"/>
      <c r="AD7" s="83"/>
      <c r="AE7" s="82"/>
      <c r="AF7" s="83"/>
      <c r="AG7" s="84"/>
      <c r="AH7" s="86"/>
      <c r="AI7" s="82"/>
      <c r="AJ7" s="3"/>
      <c r="AM7" s="69">
        <f>H8+I8+J8+K8+L8+M8+N8+O8+P8+Q8+R8+S8+T8+U8+V8+W8+X8+Y8+Z8+AA8+AB8+AC8+AD8+AE8</f>
        <v>71902077.286489978</v>
      </c>
      <c r="AN7" s="30"/>
      <c r="AO7" s="69">
        <f>AF8+AG8+AH8+AI8</f>
        <v>11804465.83392</v>
      </c>
      <c r="AP7" s="69">
        <f>O683+O686+O687+O693+O694+O714</f>
        <v>33942506.219999999</v>
      </c>
      <c r="AQ7" s="33">
        <f>AJ8</f>
        <v>83706543.12040998</v>
      </c>
      <c r="AS7" s="38"/>
    </row>
    <row r="8" spans="1:49">
      <c r="A8" s="15"/>
      <c r="B8" s="15"/>
      <c r="C8" s="15"/>
      <c r="D8" s="15"/>
      <c r="E8" s="15"/>
      <c r="F8" s="15"/>
      <c r="G8" s="19" t="s">
        <v>1396</v>
      </c>
      <c r="H8" s="52">
        <f>+H9+H102+H244+H469+H560+H678+H717+H763+H809</f>
        <v>13453418.16168</v>
      </c>
      <c r="I8" s="52">
        <f t="shared" ref="I8:AI8" si="0">+I9+I102+I244+I469+I560+I678+I717+I763+I809</f>
        <v>883619.52792000002</v>
      </c>
      <c r="J8" s="52">
        <f t="shared" si="0"/>
        <v>2347811.4852800001</v>
      </c>
      <c r="K8" s="52">
        <f t="shared" si="0"/>
        <v>1001951.27516</v>
      </c>
      <c r="L8" s="52">
        <f t="shared" si="0"/>
        <v>326657.61543999997</v>
      </c>
      <c r="M8" s="52">
        <f t="shared" si="0"/>
        <v>3446653.5444</v>
      </c>
      <c r="N8" s="52">
        <f t="shared" si="0"/>
        <v>225632.86543999999</v>
      </c>
      <c r="O8" s="52">
        <f>+O9+O102+O244+O469+O560+O678+O717+O763+O809</f>
        <v>36917693.220479995</v>
      </c>
      <c r="P8" s="52">
        <f t="shared" si="0"/>
        <v>276816.61543999997</v>
      </c>
      <c r="Q8" s="52">
        <f t="shared" si="0"/>
        <v>648547.85024000006</v>
      </c>
      <c r="R8" s="52">
        <f t="shared" si="0"/>
        <v>2151565.0108449999</v>
      </c>
      <c r="S8" s="52">
        <f t="shared" si="0"/>
        <v>4493795.0558100007</v>
      </c>
      <c r="T8" s="52">
        <f t="shared" si="0"/>
        <v>228770.25023999999</v>
      </c>
      <c r="U8" s="52">
        <f t="shared" si="0"/>
        <v>301616.75024000002</v>
      </c>
      <c r="V8" s="52">
        <f t="shared" si="0"/>
        <v>323929.91551999998</v>
      </c>
      <c r="W8" s="52">
        <f t="shared" si="0"/>
        <v>273445.50023999996</v>
      </c>
      <c r="X8" s="52">
        <f t="shared" si="0"/>
        <v>110736.50936</v>
      </c>
      <c r="Y8" s="52">
        <f t="shared" si="0"/>
        <v>236738.30024000001</v>
      </c>
      <c r="Z8" s="52">
        <f t="shared" si="0"/>
        <v>1004202.40757</v>
      </c>
      <c r="AA8" s="52">
        <f t="shared" si="0"/>
        <v>110736.50936</v>
      </c>
      <c r="AB8" s="52">
        <f t="shared" si="0"/>
        <v>151640.00023999999</v>
      </c>
      <c r="AC8" s="52">
        <f t="shared" si="0"/>
        <v>465274.25023999996</v>
      </c>
      <c r="AD8" s="52">
        <f t="shared" si="0"/>
        <v>630645.50959999999</v>
      </c>
      <c r="AE8" s="52">
        <f t="shared" si="0"/>
        <v>1890179.1555049999</v>
      </c>
      <c r="AF8" s="52">
        <f>+AF9+AF102+AF244+AF469+AF560+AF678+AF717+AF763+AF809</f>
        <v>8436122.3527199998</v>
      </c>
      <c r="AG8" s="52">
        <f t="shared" si="0"/>
        <v>2014604.8654399998</v>
      </c>
      <c r="AH8" s="52">
        <f t="shared" si="0"/>
        <v>1125927.36552</v>
      </c>
      <c r="AI8" s="52">
        <f t="shared" si="0"/>
        <v>227811.25023999999</v>
      </c>
      <c r="AJ8" s="52">
        <f>SUM(H8:AI8)</f>
        <v>83706543.12040998</v>
      </c>
      <c r="AK8" s="482" t="s">
        <v>1406</v>
      </c>
      <c r="AL8" s="40">
        <f>AL6+AM6+AN6-AM7+AP7</f>
        <v>-3.4899860620498657E-3</v>
      </c>
      <c r="AM8" s="40"/>
      <c r="AN8" s="40"/>
      <c r="AO8" s="40"/>
      <c r="AW8" s="37"/>
    </row>
    <row r="9" spans="1:49">
      <c r="A9" s="14">
        <v>1</v>
      </c>
      <c r="B9" s="11">
        <v>1</v>
      </c>
      <c r="C9" s="11"/>
      <c r="D9" s="9"/>
      <c r="E9" s="9"/>
      <c r="F9" s="9"/>
      <c r="G9" s="20" t="s">
        <v>12</v>
      </c>
      <c r="H9" s="10">
        <f>+H10+H20+H30+H53+H66+H88+H91+H98</f>
        <v>3007670.47168</v>
      </c>
      <c r="I9" s="10">
        <f t="shared" ref="I9:AI9" si="1">+I10+I20+I30+I53+I66+I88+I91+I98</f>
        <v>666119.52792000002</v>
      </c>
      <c r="J9" s="10">
        <f t="shared" si="1"/>
        <v>2290311.4852800001</v>
      </c>
      <c r="K9" s="10">
        <f t="shared" si="1"/>
        <v>914451.27515999996</v>
      </c>
      <c r="L9" s="10">
        <f t="shared" si="1"/>
        <v>303457.61543999997</v>
      </c>
      <c r="M9" s="10">
        <f t="shared" si="1"/>
        <v>1316053.5444</v>
      </c>
      <c r="N9" s="10">
        <f t="shared" si="1"/>
        <v>141132.86543999999</v>
      </c>
      <c r="O9" s="10">
        <f t="shared" si="1"/>
        <v>485187.00047999999</v>
      </c>
      <c r="P9" s="10">
        <f t="shared" si="1"/>
        <v>273616.61543999997</v>
      </c>
      <c r="Q9" s="10">
        <f t="shared" si="1"/>
        <v>448547.85024</v>
      </c>
      <c r="R9" s="10">
        <f t="shared" si="1"/>
        <v>1402065.0108450002</v>
      </c>
      <c r="S9" s="10">
        <f t="shared" si="1"/>
        <v>2602595.0558100003</v>
      </c>
      <c r="T9" s="10">
        <f t="shared" si="1"/>
        <v>186770.25023999999</v>
      </c>
      <c r="U9" s="10">
        <f t="shared" si="1"/>
        <v>298416.75024000002</v>
      </c>
      <c r="V9" s="10">
        <f t="shared" si="1"/>
        <v>320729.91551999998</v>
      </c>
      <c r="W9" s="10">
        <f t="shared" si="1"/>
        <v>230245.50023999999</v>
      </c>
      <c r="X9" s="10">
        <f t="shared" si="1"/>
        <v>107536.50936</v>
      </c>
      <c r="Y9" s="10">
        <f t="shared" si="1"/>
        <v>233538.30024000001</v>
      </c>
      <c r="Z9" s="10">
        <f t="shared" si="1"/>
        <v>1001002.40757</v>
      </c>
      <c r="AA9" s="10">
        <f t="shared" si="1"/>
        <v>107536.50936</v>
      </c>
      <c r="AB9" s="10">
        <f t="shared" si="1"/>
        <v>148440.00023999999</v>
      </c>
      <c r="AC9" s="10">
        <f t="shared" si="1"/>
        <v>162074.25023999999</v>
      </c>
      <c r="AD9" s="10">
        <f t="shared" si="1"/>
        <v>627445.50959999999</v>
      </c>
      <c r="AE9" s="10">
        <f t="shared" si="1"/>
        <v>1826979.1555049999</v>
      </c>
      <c r="AF9" s="10">
        <f t="shared" si="1"/>
        <v>5747168.4127199994</v>
      </c>
      <c r="AG9" s="10">
        <f t="shared" si="1"/>
        <v>931404.86543999997</v>
      </c>
      <c r="AH9" s="10">
        <f t="shared" si="1"/>
        <v>602727.36551999999</v>
      </c>
      <c r="AI9" s="10">
        <f t="shared" si="1"/>
        <v>216611.25023999999</v>
      </c>
      <c r="AJ9" s="10">
        <f>SUM(H9:AI9)</f>
        <v>26599835.270410001</v>
      </c>
      <c r="AK9" s="482" t="s">
        <v>1407</v>
      </c>
      <c r="AL9" s="483">
        <f>AO6-AO7</f>
        <v>1.0800007730722427E-3</v>
      </c>
      <c r="AM9" s="30"/>
      <c r="AW9" s="37"/>
    </row>
    <row r="10" spans="1:49">
      <c r="A10" s="14">
        <v>1</v>
      </c>
      <c r="B10" s="1">
        <v>1</v>
      </c>
      <c r="C10" s="1">
        <v>1</v>
      </c>
      <c r="G10" s="21" t="s">
        <v>13</v>
      </c>
      <c r="H10" s="7">
        <f>+H11+H13+H15+H18</f>
        <v>799200</v>
      </c>
      <c r="I10" s="7">
        <f t="shared" ref="I10:AI10" si="2">+I11+I13+I15+I18</f>
        <v>432000</v>
      </c>
      <c r="J10" s="7">
        <f t="shared" si="2"/>
        <v>1440000</v>
      </c>
      <c r="K10" s="7">
        <f t="shared" si="2"/>
        <v>516923.52</v>
      </c>
      <c r="L10" s="7">
        <f t="shared" si="2"/>
        <v>228000</v>
      </c>
      <c r="M10" s="7">
        <f t="shared" si="2"/>
        <v>828000</v>
      </c>
      <c r="N10" s="7">
        <f t="shared" si="2"/>
        <v>96000</v>
      </c>
      <c r="O10" s="7">
        <f t="shared" si="2"/>
        <v>360000</v>
      </c>
      <c r="P10" s="7">
        <f t="shared" si="2"/>
        <v>180000</v>
      </c>
      <c r="Q10" s="7">
        <f t="shared" si="2"/>
        <v>350400</v>
      </c>
      <c r="R10" s="7">
        <f t="shared" si="2"/>
        <v>976198.32000000007</v>
      </c>
      <c r="S10" s="7">
        <f t="shared" si="2"/>
        <v>2118309.6</v>
      </c>
      <c r="T10" s="7">
        <f t="shared" si="2"/>
        <v>120000</v>
      </c>
      <c r="U10" s="7">
        <f t="shared" si="2"/>
        <v>240000</v>
      </c>
      <c r="V10" s="7">
        <f t="shared" si="2"/>
        <v>259200</v>
      </c>
      <c r="W10" s="7">
        <f t="shared" si="2"/>
        <v>180000</v>
      </c>
      <c r="X10" s="7">
        <f t="shared" si="2"/>
        <v>72000</v>
      </c>
      <c r="Y10" s="7">
        <f t="shared" si="2"/>
        <v>141600</v>
      </c>
      <c r="Z10" s="7">
        <f t="shared" si="2"/>
        <v>701821.91999999993</v>
      </c>
      <c r="AA10" s="7">
        <f t="shared" si="2"/>
        <v>72000</v>
      </c>
      <c r="AB10" s="7">
        <f t="shared" si="2"/>
        <v>108000</v>
      </c>
      <c r="AC10" s="7">
        <f t="shared" si="2"/>
        <v>120000</v>
      </c>
      <c r="AD10" s="7">
        <f t="shared" si="2"/>
        <v>420000</v>
      </c>
      <c r="AE10" s="7">
        <f t="shared" si="2"/>
        <v>1211902.32</v>
      </c>
      <c r="AF10" s="7">
        <f t="shared" si="2"/>
        <v>3866400</v>
      </c>
      <c r="AG10" s="7">
        <f t="shared" si="2"/>
        <v>595200</v>
      </c>
      <c r="AH10" s="7">
        <f t="shared" si="2"/>
        <v>468000</v>
      </c>
      <c r="AI10" s="7">
        <f t="shared" si="2"/>
        <v>120000</v>
      </c>
      <c r="AJ10" s="7">
        <f>SUM(H10:AI10)</f>
        <v>17021155.68</v>
      </c>
      <c r="AK10" s="482" t="s">
        <v>1408</v>
      </c>
      <c r="AL10" s="40">
        <f>AP6-AP7</f>
        <v>0</v>
      </c>
      <c r="AW10" s="37"/>
    </row>
    <row r="11" spans="1:49">
      <c r="A11" s="14">
        <v>1</v>
      </c>
      <c r="B11" s="1">
        <v>1</v>
      </c>
      <c r="C11" s="1">
        <v>1</v>
      </c>
      <c r="D11" s="1">
        <v>111</v>
      </c>
      <c r="G11" s="21" t="s">
        <v>14</v>
      </c>
      <c r="H11" s="6">
        <f>+H12</f>
        <v>0</v>
      </c>
      <c r="I11" s="6">
        <f t="shared" ref="I11" si="3">+I12</f>
        <v>0</v>
      </c>
      <c r="J11" s="6">
        <f>+J12</f>
        <v>0</v>
      </c>
      <c r="K11" s="6">
        <f t="shared" ref="K11:AI11" si="4">+K12</f>
        <v>0</v>
      </c>
      <c r="L11" s="6">
        <f t="shared" si="4"/>
        <v>0</v>
      </c>
      <c r="M11" s="6">
        <f t="shared" si="4"/>
        <v>0</v>
      </c>
      <c r="N11" s="6">
        <f t="shared" si="4"/>
        <v>0</v>
      </c>
      <c r="O11" s="6">
        <f t="shared" si="4"/>
        <v>0</v>
      </c>
      <c r="P11" s="6">
        <f t="shared" si="4"/>
        <v>0</v>
      </c>
      <c r="Q11" s="6">
        <f t="shared" si="4"/>
        <v>0</v>
      </c>
      <c r="R11" s="6">
        <f t="shared" si="4"/>
        <v>0</v>
      </c>
      <c r="S11" s="6">
        <f t="shared" si="4"/>
        <v>0</v>
      </c>
      <c r="T11" s="6">
        <f t="shared" si="4"/>
        <v>0</v>
      </c>
      <c r="U11" s="6">
        <f t="shared" si="4"/>
        <v>0</v>
      </c>
      <c r="V11" s="6">
        <f t="shared" si="4"/>
        <v>0</v>
      </c>
      <c r="W11" s="6">
        <f t="shared" si="4"/>
        <v>0</v>
      </c>
      <c r="X11" s="6">
        <f t="shared" si="4"/>
        <v>0</v>
      </c>
      <c r="Y11" s="6">
        <f t="shared" si="4"/>
        <v>0</v>
      </c>
      <c r="Z11" s="6">
        <f t="shared" si="4"/>
        <v>0</v>
      </c>
      <c r="AA11" s="6">
        <f t="shared" si="4"/>
        <v>0</v>
      </c>
      <c r="AB11" s="6">
        <f t="shared" si="4"/>
        <v>0</v>
      </c>
      <c r="AC11" s="6">
        <f t="shared" si="4"/>
        <v>0</v>
      </c>
      <c r="AD11" s="6">
        <f t="shared" si="4"/>
        <v>0</v>
      </c>
      <c r="AE11" s="6">
        <f t="shared" si="4"/>
        <v>0</v>
      </c>
      <c r="AF11" s="6">
        <f t="shared" si="4"/>
        <v>0</v>
      </c>
      <c r="AG11" s="6">
        <f t="shared" si="4"/>
        <v>0</v>
      </c>
      <c r="AH11" s="6">
        <f t="shared" si="4"/>
        <v>0</v>
      </c>
      <c r="AI11" s="6">
        <f t="shared" si="4"/>
        <v>0</v>
      </c>
      <c r="AJ11" s="6">
        <f>SUM(H11:AI11)</f>
        <v>0</v>
      </c>
      <c r="AR11" s="41"/>
      <c r="AW11" s="37"/>
    </row>
    <row r="12" spans="1:49">
      <c r="A12" s="14">
        <v>1</v>
      </c>
      <c r="B12" s="1">
        <v>1</v>
      </c>
      <c r="C12" s="1">
        <v>1</v>
      </c>
      <c r="D12" s="1">
        <v>111</v>
      </c>
      <c r="E12" s="1">
        <v>1</v>
      </c>
      <c r="G12" s="17" t="s">
        <v>14</v>
      </c>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f t="shared" ref="AJ12:AJ14" si="5">SUM(H12:AI12)</f>
        <v>0</v>
      </c>
    </row>
    <row r="13" spans="1:49">
      <c r="A13" s="14">
        <v>1</v>
      </c>
      <c r="B13" s="1">
        <v>1</v>
      </c>
      <c r="C13" s="1">
        <v>1</v>
      </c>
      <c r="D13" s="1">
        <v>112</v>
      </c>
      <c r="G13" s="21" t="s">
        <v>15</v>
      </c>
      <c r="H13" s="6">
        <f t="shared" ref="H13:J13" si="6">H14</f>
        <v>0</v>
      </c>
      <c r="I13" s="6">
        <f t="shared" si="6"/>
        <v>0</v>
      </c>
      <c r="J13" s="6">
        <f t="shared" si="6"/>
        <v>0</v>
      </c>
      <c r="K13" s="6">
        <f>K14</f>
        <v>0</v>
      </c>
      <c r="L13" s="6">
        <f t="shared" ref="L13:AI13" si="7">L14</f>
        <v>0</v>
      </c>
      <c r="M13" s="6">
        <f t="shared" si="7"/>
        <v>0</v>
      </c>
      <c r="N13" s="6">
        <f t="shared" si="7"/>
        <v>0</v>
      </c>
      <c r="O13" s="6">
        <f t="shared" si="7"/>
        <v>0</v>
      </c>
      <c r="P13" s="6">
        <f t="shared" si="7"/>
        <v>0</v>
      </c>
      <c r="Q13" s="6">
        <f t="shared" si="7"/>
        <v>0</v>
      </c>
      <c r="R13" s="6">
        <f t="shared" si="7"/>
        <v>0</v>
      </c>
      <c r="S13" s="6">
        <f t="shared" si="7"/>
        <v>0</v>
      </c>
      <c r="T13" s="6">
        <f t="shared" si="7"/>
        <v>0</v>
      </c>
      <c r="U13" s="6">
        <f t="shared" si="7"/>
        <v>0</v>
      </c>
      <c r="V13" s="6">
        <f t="shared" si="7"/>
        <v>0</v>
      </c>
      <c r="W13" s="6">
        <f t="shared" si="7"/>
        <v>0</v>
      </c>
      <c r="X13" s="6">
        <f t="shared" si="7"/>
        <v>0</v>
      </c>
      <c r="Y13" s="6">
        <f t="shared" si="7"/>
        <v>0</v>
      </c>
      <c r="Z13" s="6">
        <f t="shared" si="7"/>
        <v>0</v>
      </c>
      <c r="AA13" s="6">
        <f t="shared" si="7"/>
        <v>0</v>
      </c>
      <c r="AB13" s="6">
        <f t="shared" si="7"/>
        <v>0</v>
      </c>
      <c r="AC13" s="6">
        <f t="shared" si="7"/>
        <v>0</v>
      </c>
      <c r="AD13" s="6">
        <f t="shared" si="7"/>
        <v>0</v>
      </c>
      <c r="AE13" s="6">
        <f t="shared" si="7"/>
        <v>0</v>
      </c>
      <c r="AF13" s="6">
        <f t="shared" si="7"/>
        <v>0</v>
      </c>
      <c r="AG13" s="6">
        <f t="shared" si="7"/>
        <v>0</v>
      </c>
      <c r="AH13" s="6">
        <f t="shared" si="7"/>
        <v>0</v>
      </c>
      <c r="AI13" s="6">
        <f t="shared" si="7"/>
        <v>0</v>
      </c>
      <c r="AJ13" s="6">
        <f t="shared" si="5"/>
        <v>0</v>
      </c>
    </row>
    <row r="14" spans="1:49">
      <c r="A14" s="14">
        <v>1</v>
      </c>
      <c r="B14" s="1">
        <v>1</v>
      </c>
      <c r="C14" s="1">
        <v>1</v>
      </c>
      <c r="D14" s="1">
        <v>112</v>
      </c>
      <c r="E14" s="1">
        <v>1</v>
      </c>
      <c r="G14" s="17" t="s">
        <v>15</v>
      </c>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f t="shared" si="5"/>
        <v>0</v>
      </c>
    </row>
    <row r="15" spans="1:49">
      <c r="A15" s="14">
        <v>1</v>
      </c>
      <c r="B15" s="1">
        <v>1</v>
      </c>
      <c r="C15" s="1">
        <v>1</v>
      </c>
      <c r="D15" s="1">
        <v>113</v>
      </c>
      <c r="G15" s="21" t="s">
        <v>16</v>
      </c>
      <c r="H15" s="6">
        <f>SUM(H16:H17)</f>
        <v>799200</v>
      </c>
      <c r="I15" s="6">
        <f t="shared" ref="I15:AI15" si="8">SUM(I16:I17)</f>
        <v>432000</v>
      </c>
      <c r="J15" s="6">
        <f t="shared" si="8"/>
        <v>1440000</v>
      </c>
      <c r="K15" s="6">
        <f t="shared" si="8"/>
        <v>516923.52</v>
      </c>
      <c r="L15" s="6">
        <f t="shared" si="8"/>
        <v>228000</v>
      </c>
      <c r="M15" s="6">
        <f t="shared" si="8"/>
        <v>828000</v>
      </c>
      <c r="N15" s="6">
        <f t="shared" si="8"/>
        <v>96000</v>
      </c>
      <c r="O15" s="6">
        <f t="shared" si="8"/>
        <v>360000</v>
      </c>
      <c r="P15" s="6">
        <f t="shared" si="8"/>
        <v>180000</v>
      </c>
      <c r="Q15" s="6">
        <f t="shared" si="8"/>
        <v>350400</v>
      </c>
      <c r="R15" s="6">
        <f t="shared" si="8"/>
        <v>976198.32000000007</v>
      </c>
      <c r="S15" s="6">
        <f t="shared" si="8"/>
        <v>2118309.6</v>
      </c>
      <c r="T15" s="6">
        <f t="shared" si="8"/>
        <v>120000</v>
      </c>
      <c r="U15" s="6">
        <f t="shared" si="8"/>
        <v>240000</v>
      </c>
      <c r="V15" s="6">
        <f t="shared" si="8"/>
        <v>259200</v>
      </c>
      <c r="W15" s="6">
        <f t="shared" si="8"/>
        <v>180000</v>
      </c>
      <c r="X15" s="6">
        <f t="shared" si="8"/>
        <v>72000</v>
      </c>
      <c r="Y15" s="6">
        <f t="shared" si="8"/>
        <v>141600</v>
      </c>
      <c r="Z15" s="6">
        <f t="shared" si="8"/>
        <v>701821.91999999993</v>
      </c>
      <c r="AA15" s="6">
        <f t="shared" si="8"/>
        <v>72000</v>
      </c>
      <c r="AB15" s="6">
        <f t="shared" si="8"/>
        <v>108000</v>
      </c>
      <c r="AC15" s="6">
        <f t="shared" si="8"/>
        <v>120000</v>
      </c>
      <c r="AD15" s="6">
        <f t="shared" si="8"/>
        <v>420000</v>
      </c>
      <c r="AE15" s="6">
        <f t="shared" si="8"/>
        <v>1211902.32</v>
      </c>
      <c r="AF15" s="6">
        <f t="shared" si="8"/>
        <v>3866400</v>
      </c>
      <c r="AG15" s="6">
        <f t="shared" si="8"/>
        <v>595200</v>
      </c>
      <c r="AH15" s="6">
        <f t="shared" si="8"/>
        <v>468000</v>
      </c>
      <c r="AI15" s="6">
        <f t="shared" si="8"/>
        <v>120000</v>
      </c>
      <c r="AJ15" s="6">
        <f>SUM(H15:AI15)</f>
        <v>17021155.68</v>
      </c>
      <c r="AR15" s="37"/>
    </row>
    <row r="16" spans="1:49">
      <c r="A16" s="14">
        <v>1</v>
      </c>
      <c r="B16" s="1">
        <v>1</v>
      </c>
      <c r="C16" s="1">
        <v>1</v>
      </c>
      <c r="D16" s="1">
        <v>113</v>
      </c>
      <c r="E16" s="1">
        <v>1</v>
      </c>
      <c r="G16" s="17" t="s">
        <v>17</v>
      </c>
      <c r="H16" s="8"/>
      <c r="I16" s="8"/>
      <c r="J16" s="8"/>
      <c r="K16" s="8">
        <f>'TABULADOR SUELDOS GC'!G119+'TABULADOR SUELDOS GC'!G120</f>
        <v>180923.52000000002</v>
      </c>
      <c r="L16" s="8">
        <v>0</v>
      </c>
      <c r="M16" s="8">
        <v>0</v>
      </c>
      <c r="N16" s="8">
        <v>0</v>
      </c>
      <c r="O16" s="8">
        <v>0</v>
      </c>
      <c r="P16" s="8">
        <v>0</v>
      </c>
      <c r="Q16" s="8">
        <v>0</v>
      </c>
      <c r="R16" s="8">
        <f>'TABULADOR SUELDOS GC'!G354+'TABULADOR SUELDOS GC'!G355</f>
        <v>162598.32</v>
      </c>
      <c r="S16" s="8">
        <f>'TABULADOR SUELDOS GC'!G410+'TABULADOR SUELDOS GC'!G411</f>
        <v>131109.6</v>
      </c>
      <c r="T16" s="8"/>
      <c r="U16" s="8"/>
      <c r="V16" s="8"/>
      <c r="W16" s="8"/>
      <c r="X16" s="8"/>
      <c r="Y16" s="8"/>
      <c r="Z16" s="8">
        <f>'TABULADOR SUELDOS GC'!G655+'TABULADOR SUELDOS GC'!G656</f>
        <v>260221.91999999998</v>
      </c>
      <c r="AA16" s="8"/>
      <c r="AB16" s="8"/>
      <c r="AC16" s="8"/>
      <c r="AD16" s="8"/>
      <c r="AE16" s="8">
        <f>'TABULADOR SUELDOS GC'!G820+'TABULADOR SUELDOS GC'!G821+'TABULADOR SUELDOS GC'!G822+'TABULADOR SUELDOS GC'!G823+'TABULADOR SUELDOS GC'!G824</f>
        <v>777502.32000000007</v>
      </c>
      <c r="AF16" s="8">
        <v>0</v>
      </c>
      <c r="AG16" s="8">
        <v>0</v>
      </c>
      <c r="AH16" s="8"/>
      <c r="AI16" s="8"/>
      <c r="AJ16" s="8">
        <f>SUM(H16:AI16)</f>
        <v>1512355.6800000002</v>
      </c>
      <c r="AR16" s="42"/>
    </row>
    <row r="17" spans="1:45">
      <c r="A17" s="14">
        <v>1</v>
      </c>
      <c r="B17" s="1">
        <v>1</v>
      </c>
      <c r="C17" s="1">
        <v>1</v>
      </c>
      <c r="D17" s="1">
        <v>113</v>
      </c>
      <c r="E17" s="1">
        <v>2</v>
      </c>
      <c r="G17" s="17" t="s">
        <v>18</v>
      </c>
      <c r="H17" s="8">
        <f>'TABULADOR SUELDOS GC'!G33</f>
        <v>799200</v>
      </c>
      <c r="I17" s="8">
        <f>'TABULADOR SUELDOS GC'!G63</f>
        <v>432000</v>
      </c>
      <c r="J17" s="8">
        <f>'TABULADOR SUELDOS GC'!G99</f>
        <v>1440000</v>
      </c>
      <c r="K17" s="8">
        <f>'TABULADOR SUELDOS GC'!G114+'TABULADOR SUELDOS GC'!G115+'TABULADOR SUELDOS GC'!G116+'TABULADOR SUELDOS GC'!G117+'TABULADOR SUELDOS GC'!G118</f>
        <v>336000</v>
      </c>
      <c r="L17" s="8">
        <f>'TABULADOR SUELDOS GC'!G168</f>
        <v>228000</v>
      </c>
      <c r="M17" s="8">
        <f>'TABULADOR SUELDOS GC'!G198</f>
        <v>828000</v>
      </c>
      <c r="N17" s="8">
        <f>'TABULADOR SUELDOS GC'!G233</f>
        <v>96000</v>
      </c>
      <c r="O17" s="8">
        <f>'TABULADOR SUELDOS GC'!G271</f>
        <v>360000</v>
      </c>
      <c r="P17" s="8">
        <f>'TABULADOR SUELDOS GC'!G300</f>
        <v>180000</v>
      </c>
      <c r="Q17" s="8">
        <f>'TABULADOR SUELDOS GC'!G331</f>
        <v>350400</v>
      </c>
      <c r="R17" s="8">
        <f>'TABULADOR SUELDOS GC'!G341+'TABULADOR SUELDOS GC'!G342+'TABULADOR SUELDOS GC'!G343+'TABULADOR SUELDOS GC'!G344+'TABULADOR SUELDOS GC'!G345+'TABULADOR SUELDOS GC'!G346+'TABULADOR SUELDOS GC'!G347+'TABULADOR SUELDOS GC'!G348+'TABULADOR SUELDOS GC'!G349+'TABULADOR SUELDOS GC'!G350+'TABULADOR SUELDOS GC'!G351+'TABULADOR SUELDOS GC'!G352+'TABULADOR SUELDOS GC'!G353</f>
        <v>813600</v>
      </c>
      <c r="S17" s="8">
        <f>'TABULADOR SUELDOS GC'!G374+'TABULADOR SUELDOS GC'!G375+'TABULADOR SUELDOS GC'!G376+'TABULADOR SUELDOS GC'!G377+'TABULADOR SUELDOS GC'!G378+'TABULADOR SUELDOS GC'!G379+'TABULADOR SUELDOS GC'!G380+'TABULADOR SUELDOS GC'!G381+'TABULADOR SUELDOS GC'!G382+'TABULADOR SUELDOS GC'!G383+'TABULADOR SUELDOS GC'!G384+'TABULADOR SUELDOS GC'!G385+'TABULADOR SUELDOS GC'!G386+'TABULADOR SUELDOS GC'!G387+'TABULADOR SUELDOS GC'!G388+'TABULADOR SUELDOS GC'!G389+'TABULADOR SUELDOS GC'!G390+'TABULADOR SUELDOS GC'!G391+'TABULADOR SUELDOS GC'!G392+'TABULADOR SUELDOS GC'!G393+'TABULADOR SUELDOS GC'!G394+'TABULADOR SUELDOS GC'!G395+'TABULADOR SUELDOS GC'!G396+'TABULADOR SUELDOS GC'!G397+'TABULADOR SUELDOS GC'!G398+'TABULADOR SUELDOS GC'!G399+'TABULADOR SUELDOS GC'!G400+'TABULADOR SUELDOS GC'!G401+'TABULADOR SUELDOS GC'!G402+'TABULADOR SUELDOS GC'!G403+'TABULADOR SUELDOS GC'!G404+'TABULADOR SUELDOS GC'!G405+'TABULADOR SUELDOS GC'!G406+'TABULADOR SUELDOS GC'!G407+'TABULADOR SUELDOS GC'!G408+'TABULADOR SUELDOS GC'!G409</f>
        <v>1987200</v>
      </c>
      <c r="T17" s="8">
        <f>'TABULADOR SUELDOS GC'!G453</f>
        <v>120000</v>
      </c>
      <c r="U17" s="8">
        <f>'TABULADOR SUELDOS GC'!G486</f>
        <v>240000</v>
      </c>
      <c r="V17" s="8">
        <f>'TABULADOR SUELDOS GC'!G522</f>
        <v>259200</v>
      </c>
      <c r="W17" s="8">
        <f>'TABULADOR SUELDOS GC'!G555</f>
        <v>180000</v>
      </c>
      <c r="X17" s="8">
        <f>'TABULADOR SUELDOS GC'!G586</f>
        <v>72000</v>
      </c>
      <c r="Y17" s="8">
        <f>'TABULADOR SUELDOS GC'!G633</f>
        <v>141600</v>
      </c>
      <c r="Z17" s="8">
        <f>'TABULADOR SUELDOS GC'!G646+'TABULADOR SUELDOS GC'!G647+'TABULADOR SUELDOS GC'!G648+'TABULADOR SUELDOS GC'!G649+'TABULADOR SUELDOS GC'!G650+'TABULADOR SUELDOS GC'!G651+'TABULADOR SUELDOS GC'!G652+'TABULADOR SUELDOS GC'!G653+'TABULADOR SUELDOS GC'!G654</f>
        <v>441600</v>
      </c>
      <c r="AA17" s="8">
        <f>'TABULADOR SUELDOS GC'!G701</f>
        <v>72000</v>
      </c>
      <c r="AB17" s="8">
        <f>'TABULADOR SUELDOS GC'!G734</f>
        <v>108000</v>
      </c>
      <c r="AC17" s="8">
        <f>'TABULADOR SUELDOS GC'!G766</f>
        <v>120000</v>
      </c>
      <c r="AD17" s="8">
        <f>'TABULADOR SUELDOS GC'!G800</f>
        <v>420000</v>
      </c>
      <c r="AE17" s="8">
        <f>'TABULADOR SUELDOS GC'!G813+'TABULADOR SUELDOS GC'!G814+'TABULADOR SUELDOS GC'!G815+'TABULADOR SUELDOS GC'!G816+'TABULADOR SUELDOS GC'!G817+'TABULADOR SUELDOS GC'!G818+'TABULADOR SUELDOS GC'!G819</f>
        <v>434400</v>
      </c>
      <c r="AF17" s="8">
        <f>'TABULADOR SUELDOS FORTAMUN'!E26</f>
        <v>3866400</v>
      </c>
      <c r="AG17" s="8">
        <f>'TABULADOR SUELDOS FORTAMUN'!E56</f>
        <v>595200</v>
      </c>
      <c r="AH17" s="8">
        <f>'TABULADOR SUELDOS FORTAMUN'!E87</f>
        <v>468000</v>
      </c>
      <c r="AI17" s="8">
        <f>'TABULADOR SUELDOS FORTAMUN'!E135</f>
        <v>120000</v>
      </c>
      <c r="AJ17" s="8">
        <f>SUM(H17:AI17)</f>
        <v>15508800</v>
      </c>
      <c r="AM17" s="30"/>
      <c r="AO17" s="30"/>
      <c r="AP17" s="30"/>
      <c r="AQ17" s="33"/>
      <c r="AR17" s="42"/>
      <c r="AS17" s="38"/>
    </row>
    <row r="18" spans="1:45">
      <c r="A18" s="14">
        <v>1</v>
      </c>
      <c r="B18" s="1">
        <v>1</v>
      </c>
      <c r="C18" s="1">
        <v>1</v>
      </c>
      <c r="D18" s="1">
        <v>114</v>
      </c>
      <c r="G18" s="21" t="s">
        <v>19</v>
      </c>
      <c r="H18" s="6">
        <f>+H19</f>
        <v>0</v>
      </c>
      <c r="I18" s="6">
        <f t="shared" ref="I18:AI18" si="9">+I19</f>
        <v>0</v>
      </c>
      <c r="J18" s="6">
        <f t="shared" si="9"/>
        <v>0</v>
      </c>
      <c r="K18" s="6">
        <f t="shared" si="9"/>
        <v>0</v>
      </c>
      <c r="L18" s="6">
        <f t="shared" si="9"/>
        <v>0</v>
      </c>
      <c r="M18" s="6">
        <f t="shared" si="9"/>
        <v>0</v>
      </c>
      <c r="N18" s="6">
        <f t="shared" si="9"/>
        <v>0</v>
      </c>
      <c r="O18" s="6">
        <f t="shared" si="9"/>
        <v>0</v>
      </c>
      <c r="P18" s="6">
        <f t="shared" si="9"/>
        <v>0</v>
      </c>
      <c r="Q18" s="6">
        <f t="shared" si="9"/>
        <v>0</v>
      </c>
      <c r="R18" s="6">
        <f t="shared" si="9"/>
        <v>0</v>
      </c>
      <c r="S18" s="6">
        <f t="shared" si="9"/>
        <v>0</v>
      </c>
      <c r="T18" s="6">
        <f t="shared" si="9"/>
        <v>0</v>
      </c>
      <c r="U18" s="6">
        <f t="shared" si="9"/>
        <v>0</v>
      </c>
      <c r="V18" s="6">
        <f t="shared" si="9"/>
        <v>0</v>
      </c>
      <c r="W18" s="6">
        <f t="shared" si="9"/>
        <v>0</v>
      </c>
      <c r="X18" s="6">
        <f t="shared" si="9"/>
        <v>0</v>
      </c>
      <c r="Y18" s="6">
        <f t="shared" si="9"/>
        <v>0</v>
      </c>
      <c r="Z18" s="6">
        <f t="shared" si="9"/>
        <v>0</v>
      </c>
      <c r="AA18" s="6">
        <f t="shared" si="9"/>
        <v>0</v>
      </c>
      <c r="AB18" s="6">
        <f t="shared" si="9"/>
        <v>0</v>
      </c>
      <c r="AC18" s="6">
        <f t="shared" si="9"/>
        <v>0</v>
      </c>
      <c r="AD18" s="6">
        <f t="shared" si="9"/>
        <v>0</v>
      </c>
      <c r="AE18" s="6">
        <f t="shared" si="9"/>
        <v>0</v>
      </c>
      <c r="AF18" s="6">
        <f t="shared" si="9"/>
        <v>0</v>
      </c>
      <c r="AG18" s="6">
        <f t="shared" si="9"/>
        <v>0</v>
      </c>
      <c r="AH18" s="6">
        <f t="shared" si="9"/>
        <v>0</v>
      </c>
      <c r="AI18" s="6">
        <f t="shared" si="9"/>
        <v>0</v>
      </c>
      <c r="AJ18" s="6">
        <f t="shared" ref="AJ18:AJ36" si="10">SUM(H18:AI18)</f>
        <v>0</v>
      </c>
      <c r="AM18" s="30"/>
    </row>
    <row r="19" spans="1:45">
      <c r="A19" s="14">
        <v>1</v>
      </c>
      <c r="B19" s="1">
        <v>1</v>
      </c>
      <c r="C19" s="1">
        <v>1</v>
      </c>
      <c r="D19" s="1">
        <v>114</v>
      </c>
      <c r="E19" s="1">
        <v>1</v>
      </c>
      <c r="G19" s="17" t="s">
        <v>20</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f t="shared" si="10"/>
        <v>0</v>
      </c>
      <c r="AM19" s="30"/>
    </row>
    <row r="20" spans="1:45">
      <c r="A20" s="14">
        <v>1</v>
      </c>
      <c r="B20" s="1">
        <v>1</v>
      </c>
      <c r="C20" s="1">
        <v>2</v>
      </c>
      <c r="E20" s="4"/>
      <c r="F20" s="4"/>
      <c r="G20" s="21" t="s">
        <v>21</v>
      </c>
      <c r="H20" s="7">
        <f>+H21+H23+H26+H28</f>
        <v>0</v>
      </c>
      <c r="I20" s="7">
        <f t="shared" ref="I20:AI20" si="11">+I21+I23+I26+I28</f>
        <v>0</v>
      </c>
      <c r="J20" s="7">
        <f t="shared" si="11"/>
        <v>0</v>
      </c>
      <c r="K20" s="7">
        <f t="shared" si="11"/>
        <v>0</v>
      </c>
      <c r="L20" s="7">
        <f t="shared" si="11"/>
        <v>0</v>
      </c>
      <c r="M20" s="7">
        <f t="shared" si="11"/>
        <v>0</v>
      </c>
      <c r="N20" s="7">
        <f t="shared" si="11"/>
        <v>0</v>
      </c>
      <c r="O20" s="7">
        <f t="shared" si="11"/>
        <v>0</v>
      </c>
      <c r="P20" s="7">
        <f t="shared" si="11"/>
        <v>0</v>
      </c>
      <c r="Q20" s="7">
        <f t="shared" si="11"/>
        <v>0</v>
      </c>
      <c r="R20" s="7">
        <f t="shared" si="11"/>
        <v>0</v>
      </c>
      <c r="S20" s="7">
        <f t="shared" si="11"/>
        <v>0</v>
      </c>
      <c r="T20" s="7">
        <f t="shared" si="11"/>
        <v>0</v>
      </c>
      <c r="U20" s="7">
        <f t="shared" si="11"/>
        <v>0</v>
      </c>
      <c r="V20" s="7">
        <f t="shared" si="11"/>
        <v>0</v>
      </c>
      <c r="W20" s="7">
        <f t="shared" si="11"/>
        <v>0</v>
      </c>
      <c r="X20" s="7">
        <f t="shared" si="11"/>
        <v>0</v>
      </c>
      <c r="Y20" s="7">
        <f t="shared" si="11"/>
        <v>0</v>
      </c>
      <c r="Z20" s="7">
        <f t="shared" si="11"/>
        <v>0</v>
      </c>
      <c r="AA20" s="7">
        <f t="shared" si="11"/>
        <v>0</v>
      </c>
      <c r="AB20" s="7">
        <f t="shared" si="11"/>
        <v>0</v>
      </c>
      <c r="AC20" s="7">
        <f t="shared" si="11"/>
        <v>0</v>
      </c>
      <c r="AD20" s="7">
        <f t="shared" si="11"/>
        <v>0</v>
      </c>
      <c r="AE20" s="7">
        <f t="shared" si="11"/>
        <v>0</v>
      </c>
      <c r="AF20" s="7">
        <f t="shared" si="11"/>
        <v>0</v>
      </c>
      <c r="AG20" s="7">
        <f t="shared" si="11"/>
        <v>0</v>
      </c>
      <c r="AH20" s="7">
        <f t="shared" si="11"/>
        <v>0</v>
      </c>
      <c r="AI20" s="7">
        <f t="shared" si="11"/>
        <v>0</v>
      </c>
      <c r="AJ20" s="7">
        <f t="shared" si="10"/>
        <v>0</v>
      </c>
      <c r="AM20" s="30"/>
    </row>
    <row r="21" spans="1:45">
      <c r="A21" s="14">
        <v>1</v>
      </c>
      <c r="B21" s="1">
        <v>1</v>
      </c>
      <c r="C21" s="1">
        <v>2</v>
      </c>
      <c r="D21" s="1">
        <v>121</v>
      </c>
      <c r="G21" s="21" t="s">
        <v>22</v>
      </c>
      <c r="H21" s="6">
        <f>SUM(H22)</f>
        <v>0</v>
      </c>
      <c r="I21" s="6">
        <f t="shared" ref="I21:AI21" si="12">SUM(I22)</f>
        <v>0</v>
      </c>
      <c r="J21" s="6">
        <f t="shared" si="12"/>
        <v>0</v>
      </c>
      <c r="K21" s="6">
        <f t="shared" si="12"/>
        <v>0</v>
      </c>
      <c r="L21" s="6">
        <f t="shared" si="12"/>
        <v>0</v>
      </c>
      <c r="M21" s="6">
        <f t="shared" si="12"/>
        <v>0</v>
      </c>
      <c r="N21" s="6">
        <f t="shared" si="12"/>
        <v>0</v>
      </c>
      <c r="O21" s="6">
        <f t="shared" si="12"/>
        <v>0</v>
      </c>
      <c r="P21" s="6">
        <f t="shared" si="12"/>
        <v>0</v>
      </c>
      <c r="Q21" s="6">
        <f t="shared" si="12"/>
        <v>0</v>
      </c>
      <c r="R21" s="6">
        <f t="shared" si="12"/>
        <v>0</v>
      </c>
      <c r="S21" s="6">
        <f t="shared" si="12"/>
        <v>0</v>
      </c>
      <c r="T21" s="6">
        <f t="shared" si="12"/>
        <v>0</v>
      </c>
      <c r="U21" s="6">
        <f t="shared" si="12"/>
        <v>0</v>
      </c>
      <c r="V21" s="6">
        <f t="shared" si="12"/>
        <v>0</v>
      </c>
      <c r="W21" s="6">
        <f t="shared" si="12"/>
        <v>0</v>
      </c>
      <c r="X21" s="6">
        <f t="shared" si="12"/>
        <v>0</v>
      </c>
      <c r="Y21" s="6">
        <f t="shared" si="12"/>
        <v>0</v>
      </c>
      <c r="Z21" s="6">
        <f t="shared" si="12"/>
        <v>0</v>
      </c>
      <c r="AA21" s="6">
        <f t="shared" si="12"/>
        <v>0</v>
      </c>
      <c r="AB21" s="6">
        <f t="shared" si="12"/>
        <v>0</v>
      </c>
      <c r="AC21" s="6">
        <f t="shared" si="12"/>
        <v>0</v>
      </c>
      <c r="AD21" s="6">
        <f t="shared" si="12"/>
        <v>0</v>
      </c>
      <c r="AE21" s="6">
        <f t="shared" si="12"/>
        <v>0</v>
      </c>
      <c r="AF21" s="6">
        <f t="shared" si="12"/>
        <v>0</v>
      </c>
      <c r="AG21" s="6">
        <f t="shared" si="12"/>
        <v>0</v>
      </c>
      <c r="AH21" s="6">
        <f t="shared" si="12"/>
        <v>0</v>
      </c>
      <c r="AI21" s="6">
        <f t="shared" si="12"/>
        <v>0</v>
      </c>
      <c r="AJ21" s="6">
        <f t="shared" si="10"/>
        <v>0</v>
      </c>
      <c r="AM21" s="30"/>
    </row>
    <row r="22" spans="1:45">
      <c r="A22" s="14">
        <v>1</v>
      </c>
      <c r="B22" s="1">
        <v>1</v>
      </c>
      <c r="C22" s="1">
        <v>2</v>
      </c>
      <c r="D22" s="1">
        <v>121</v>
      </c>
      <c r="E22" s="1">
        <v>1</v>
      </c>
      <c r="G22" s="17" t="s">
        <v>23</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f t="shared" si="10"/>
        <v>0</v>
      </c>
      <c r="AM22" s="30"/>
    </row>
    <row r="23" spans="1:45">
      <c r="A23" s="14">
        <v>1</v>
      </c>
      <c r="B23" s="1">
        <v>1</v>
      </c>
      <c r="C23" s="1">
        <v>2</v>
      </c>
      <c r="D23" s="1">
        <v>122</v>
      </c>
      <c r="E23" s="4"/>
      <c r="F23" s="4"/>
      <c r="G23" s="21" t="s">
        <v>24</v>
      </c>
      <c r="H23" s="6">
        <f>SUM(H24:H25)</f>
        <v>0</v>
      </c>
      <c r="I23" s="6">
        <f t="shared" ref="I23:AI23" si="13">SUM(I24:I25)</f>
        <v>0</v>
      </c>
      <c r="J23" s="6">
        <f t="shared" si="13"/>
        <v>0</v>
      </c>
      <c r="K23" s="6">
        <f t="shared" si="13"/>
        <v>0</v>
      </c>
      <c r="L23" s="6">
        <f>SUM(L24:L25)</f>
        <v>0</v>
      </c>
      <c r="M23" s="6">
        <f t="shared" si="13"/>
        <v>0</v>
      </c>
      <c r="N23" s="6">
        <f t="shared" si="13"/>
        <v>0</v>
      </c>
      <c r="O23" s="6">
        <f t="shared" si="13"/>
        <v>0</v>
      </c>
      <c r="P23" s="6">
        <f t="shared" si="13"/>
        <v>0</v>
      </c>
      <c r="Q23" s="6">
        <f t="shared" si="13"/>
        <v>0</v>
      </c>
      <c r="R23" s="6">
        <f t="shared" si="13"/>
        <v>0</v>
      </c>
      <c r="S23" s="6">
        <f t="shared" si="13"/>
        <v>0</v>
      </c>
      <c r="T23" s="6">
        <f t="shared" si="13"/>
        <v>0</v>
      </c>
      <c r="U23" s="6">
        <f t="shared" si="13"/>
        <v>0</v>
      </c>
      <c r="V23" s="6">
        <f t="shared" si="13"/>
        <v>0</v>
      </c>
      <c r="W23" s="6">
        <f t="shared" si="13"/>
        <v>0</v>
      </c>
      <c r="X23" s="6">
        <f t="shared" si="13"/>
        <v>0</v>
      </c>
      <c r="Y23" s="6">
        <f t="shared" si="13"/>
        <v>0</v>
      </c>
      <c r="Z23" s="6">
        <f t="shared" si="13"/>
        <v>0</v>
      </c>
      <c r="AA23" s="6">
        <f t="shared" si="13"/>
        <v>0</v>
      </c>
      <c r="AB23" s="6">
        <f t="shared" si="13"/>
        <v>0</v>
      </c>
      <c r="AC23" s="6">
        <f t="shared" si="13"/>
        <v>0</v>
      </c>
      <c r="AD23" s="6">
        <f t="shared" si="13"/>
        <v>0</v>
      </c>
      <c r="AE23" s="6">
        <f t="shared" si="13"/>
        <v>0</v>
      </c>
      <c r="AF23" s="6">
        <f t="shared" si="13"/>
        <v>0</v>
      </c>
      <c r="AG23" s="6">
        <f t="shared" si="13"/>
        <v>0</v>
      </c>
      <c r="AH23" s="6">
        <f t="shared" si="13"/>
        <v>0</v>
      </c>
      <c r="AI23" s="6">
        <f t="shared" si="13"/>
        <v>0</v>
      </c>
      <c r="AJ23" s="6">
        <f t="shared" si="10"/>
        <v>0</v>
      </c>
      <c r="AM23" s="30"/>
    </row>
    <row r="24" spans="1:45">
      <c r="A24" s="14">
        <v>1</v>
      </c>
      <c r="B24" s="1">
        <v>1</v>
      </c>
      <c r="C24" s="1">
        <v>2</v>
      </c>
      <c r="D24" s="1">
        <v>122</v>
      </c>
      <c r="E24" s="1">
        <v>1</v>
      </c>
      <c r="G24" s="17" t="s">
        <v>25</v>
      </c>
      <c r="H24" s="8"/>
      <c r="I24" s="8"/>
      <c r="J24" s="8"/>
      <c r="K24" s="8"/>
      <c r="L24" s="8"/>
      <c r="M24" s="8"/>
      <c r="N24" s="8"/>
      <c r="O24" s="8"/>
      <c r="P24" s="8"/>
      <c r="Q24" s="8"/>
      <c r="R24" s="8"/>
      <c r="S24" s="8"/>
      <c r="T24" s="8"/>
      <c r="U24" s="8"/>
      <c r="V24" s="8"/>
      <c r="W24" s="8"/>
      <c r="X24" s="8"/>
      <c r="Y24" s="8"/>
      <c r="Z24" s="8"/>
      <c r="AA24" s="8"/>
      <c r="AB24" s="8"/>
      <c r="AC24" s="8"/>
      <c r="AD24" s="8">
        <v>0</v>
      </c>
      <c r="AE24" s="8"/>
      <c r="AF24" s="8"/>
      <c r="AG24" s="8"/>
      <c r="AH24" s="8"/>
      <c r="AI24" s="8"/>
      <c r="AJ24" s="8">
        <f t="shared" si="10"/>
        <v>0</v>
      </c>
      <c r="AM24" s="30"/>
      <c r="AO24" s="30"/>
    </row>
    <row r="25" spans="1:45">
      <c r="A25" s="14">
        <v>1</v>
      </c>
      <c r="B25" s="1">
        <v>1</v>
      </c>
      <c r="C25" s="1">
        <v>2</v>
      </c>
      <c r="D25" s="1">
        <v>122</v>
      </c>
      <c r="E25" s="1">
        <v>2</v>
      </c>
      <c r="G25" s="17" t="s">
        <v>26</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f t="shared" si="10"/>
        <v>0</v>
      </c>
      <c r="AM25" s="30"/>
    </row>
    <row r="26" spans="1:45">
      <c r="A26" s="14">
        <v>1</v>
      </c>
      <c r="B26" s="1">
        <v>1</v>
      </c>
      <c r="C26" s="1">
        <v>2</v>
      </c>
      <c r="D26" s="1">
        <v>123</v>
      </c>
      <c r="E26" s="4"/>
      <c r="F26" s="4"/>
      <c r="G26" s="21" t="s">
        <v>27</v>
      </c>
      <c r="H26" s="6">
        <f>+H27</f>
        <v>0</v>
      </c>
      <c r="I26" s="6">
        <f t="shared" ref="I26:AI26" si="14">+I27</f>
        <v>0</v>
      </c>
      <c r="J26" s="6">
        <f t="shared" si="14"/>
        <v>0</v>
      </c>
      <c r="K26" s="6">
        <f t="shared" si="14"/>
        <v>0</v>
      </c>
      <c r="L26" s="6">
        <f t="shared" si="14"/>
        <v>0</v>
      </c>
      <c r="M26" s="6">
        <f t="shared" si="14"/>
        <v>0</v>
      </c>
      <c r="N26" s="6">
        <f t="shared" si="14"/>
        <v>0</v>
      </c>
      <c r="O26" s="6">
        <f t="shared" si="14"/>
        <v>0</v>
      </c>
      <c r="P26" s="6">
        <f t="shared" si="14"/>
        <v>0</v>
      </c>
      <c r="Q26" s="6">
        <f t="shared" si="14"/>
        <v>0</v>
      </c>
      <c r="R26" s="6">
        <f t="shared" si="14"/>
        <v>0</v>
      </c>
      <c r="S26" s="6">
        <f t="shared" si="14"/>
        <v>0</v>
      </c>
      <c r="T26" s="6">
        <f t="shared" si="14"/>
        <v>0</v>
      </c>
      <c r="U26" s="6">
        <f t="shared" si="14"/>
        <v>0</v>
      </c>
      <c r="V26" s="6">
        <f t="shared" si="14"/>
        <v>0</v>
      </c>
      <c r="W26" s="6">
        <f t="shared" si="14"/>
        <v>0</v>
      </c>
      <c r="X26" s="6">
        <f t="shared" si="14"/>
        <v>0</v>
      </c>
      <c r="Y26" s="6">
        <f t="shared" si="14"/>
        <v>0</v>
      </c>
      <c r="Z26" s="6">
        <f t="shared" si="14"/>
        <v>0</v>
      </c>
      <c r="AA26" s="6">
        <f t="shared" si="14"/>
        <v>0</v>
      </c>
      <c r="AB26" s="6">
        <f t="shared" si="14"/>
        <v>0</v>
      </c>
      <c r="AC26" s="6">
        <f t="shared" si="14"/>
        <v>0</v>
      </c>
      <c r="AD26" s="6">
        <f t="shared" si="14"/>
        <v>0</v>
      </c>
      <c r="AE26" s="6">
        <f t="shared" si="14"/>
        <v>0</v>
      </c>
      <c r="AF26" s="6">
        <f t="shared" si="14"/>
        <v>0</v>
      </c>
      <c r="AG26" s="6">
        <f t="shared" si="14"/>
        <v>0</v>
      </c>
      <c r="AH26" s="6">
        <f t="shared" si="14"/>
        <v>0</v>
      </c>
      <c r="AI26" s="6">
        <f t="shared" si="14"/>
        <v>0</v>
      </c>
      <c r="AJ26" s="6">
        <f t="shared" si="10"/>
        <v>0</v>
      </c>
      <c r="AM26" s="30"/>
    </row>
    <row r="27" spans="1:45">
      <c r="A27" s="14">
        <v>1</v>
      </c>
      <c r="B27" s="1">
        <v>1</v>
      </c>
      <c r="C27" s="1">
        <v>2</v>
      </c>
      <c r="D27" s="1">
        <v>123</v>
      </c>
      <c r="E27" s="1">
        <v>1</v>
      </c>
      <c r="G27" s="17" t="s">
        <v>28</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f t="shared" si="10"/>
        <v>0</v>
      </c>
      <c r="AM27" s="30"/>
    </row>
    <row r="28" spans="1:45">
      <c r="A28" s="14">
        <v>1</v>
      </c>
      <c r="B28" s="1">
        <v>1</v>
      </c>
      <c r="C28" s="1">
        <v>2</v>
      </c>
      <c r="D28" s="1">
        <v>124</v>
      </c>
      <c r="G28" s="21" t="s">
        <v>29</v>
      </c>
      <c r="H28" s="6">
        <f>+H29</f>
        <v>0</v>
      </c>
      <c r="I28" s="6">
        <f t="shared" ref="I28:AI28" si="15">+I29</f>
        <v>0</v>
      </c>
      <c r="J28" s="6">
        <f t="shared" si="15"/>
        <v>0</v>
      </c>
      <c r="K28" s="6">
        <f t="shared" si="15"/>
        <v>0</v>
      </c>
      <c r="L28" s="6">
        <f t="shared" si="15"/>
        <v>0</v>
      </c>
      <c r="M28" s="6">
        <f t="shared" si="15"/>
        <v>0</v>
      </c>
      <c r="N28" s="6">
        <f t="shared" si="15"/>
        <v>0</v>
      </c>
      <c r="O28" s="6">
        <f t="shared" si="15"/>
        <v>0</v>
      </c>
      <c r="P28" s="6">
        <f t="shared" si="15"/>
        <v>0</v>
      </c>
      <c r="Q28" s="6">
        <f t="shared" si="15"/>
        <v>0</v>
      </c>
      <c r="R28" s="6">
        <f t="shared" si="15"/>
        <v>0</v>
      </c>
      <c r="S28" s="6">
        <f t="shared" si="15"/>
        <v>0</v>
      </c>
      <c r="T28" s="6">
        <f t="shared" si="15"/>
        <v>0</v>
      </c>
      <c r="U28" s="6">
        <f t="shared" si="15"/>
        <v>0</v>
      </c>
      <c r="V28" s="6">
        <f t="shared" si="15"/>
        <v>0</v>
      </c>
      <c r="W28" s="6">
        <f t="shared" si="15"/>
        <v>0</v>
      </c>
      <c r="X28" s="6">
        <f t="shared" si="15"/>
        <v>0</v>
      </c>
      <c r="Y28" s="6">
        <f t="shared" si="15"/>
        <v>0</v>
      </c>
      <c r="Z28" s="6">
        <f t="shared" si="15"/>
        <v>0</v>
      </c>
      <c r="AA28" s="6">
        <f t="shared" si="15"/>
        <v>0</v>
      </c>
      <c r="AB28" s="6">
        <f t="shared" si="15"/>
        <v>0</v>
      </c>
      <c r="AC28" s="6">
        <f t="shared" si="15"/>
        <v>0</v>
      </c>
      <c r="AD28" s="6">
        <f t="shared" si="15"/>
        <v>0</v>
      </c>
      <c r="AE28" s="6">
        <f t="shared" si="15"/>
        <v>0</v>
      </c>
      <c r="AF28" s="6">
        <f t="shared" si="15"/>
        <v>0</v>
      </c>
      <c r="AG28" s="6">
        <f t="shared" si="15"/>
        <v>0</v>
      </c>
      <c r="AH28" s="6">
        <f t="shared" si="15"/>
        <v>0</v>
      </c>
      <c r="AI28" s="6">
        <f t="shared" si="15"/>
        <v>0</v>
      </c>
      <c r="AJ28" s="6">
        <f t="shared" si="10"/>
        <v>0</v>
      </c>
      <c r="AM28" s="30"/>
    </row>
    <row r="29" spans="1:45">
      <c r="A29" s="14">
        <v>1</v>
      </c>
      <c r="B29" s="1">
        <v>1</v>
      </c>
      <c r="C29" s="1">
        <v>2</v>
      </c>
      <c r="D29" s="1">
        <v>124</v>
      </c>
      <c r="E29" s="1">
        <v>1</v>
      </c>
      <c r="G29" s="17" t="s">
        <v>29</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f t="shared" si="10"/>
        <v>0</v>
      </c>
      <c r="AM29" s="30"/>
    </row>
    <row r="30" spans="1:45">
      <c r="A30" s="14">
        <v>1</v>
      </c>
      <c r="B30" s="1">
        <v>1</v>
      </c>
      <c r="C30" s="1">
        <v>3</v>
      </c>
      <c r="G30" s="21" t="s">
        <v>30</v>
      </c>
      <c r="H30" s="7">
        <f>+H31+H33+H38+H40+H43+H45+H47+H49</f>
        <v>423025.92000000004</v>
      </c>
      <c r="I30" s="7">
        <f t="shared" ref="I30:AI30" si="16">+I31+I33+I38+I40+I43+I45+I47+I49</f>
        <v>215346.47999999998</v>
      </c>
      <c r="J30" s="7">
        <f t="shared" si="16"/>
        <v>785764.32000000007</v>
      </c>
      <c r="K30" s="7">
        <f t="shared" si="16"/>
        <v>311834.52</v>
      </c>
      <c r="L30" s="7">
        <f t="shared" si="16"/>
        <v>66905.36</v>
      </c>
      <c r="M30" s="7">
        <f t="shared" si="16"/>
        <v>450963.6</v>
      </c>
      <c r="N30" s="7">
        <f t="shared" si="16"/>
        <v>41155.360000000001</v>
      </c>
      <c r="O30" s="7">
        <f t="shared" si="16"/>
        <v>111513.12</v>
      </c>
      <c r="P30" s="7">
        <f t="shared" si="16"/>
        <v>85905.36</v>
      </c>
      <c r="Q30" s="7">
        <f t="shared" si="16"/>
        <v>85506.559999999998</v>
      </c>
      <c r="R30" s="7">
        <f t="shared" si="16"/>
        <v>335979.28500000003</v>
      </c>
      <c r="S30" s="7">
        <f t="shared" si="16"/>
        <v>367586.29000000004</v>
      </c>
      <c r="T30" s="7">
        <f t="shared" si="16"/>
        <v>61506.559999999998</v>
      </c>
      <c r="U30" s="7">
        <f t="shared" si="16"/>
        <v>50006.559999999998</v>
      </c>
      <c r="V30" s="7">
        <f t="shared" si="16"/>
        <v>52490.880000000005</v>
      </c>
      <c r="W30" s="7">
        <f t="shared" si="16"/>
        <v>43756.56</v>
      </c>
      <c r="X30" s="7">
        <f t="shared" si="16"/>
        <v>32505.840000000004</v>
      </c>
      <c r="Y30" s="7">
        <f t="shared" si="16"/>
        <v>85356.56</v>
      </c>
      <c r="Z30" s="7">
        <f t="shared" si="16"/>
        <v>191751.81</v>
      </c>
      <c r="AA30" s="7">
        <f t="shared" si="16"/>
        <v>32505.840000000004</v>
      </c>
      <c r="AB30" s="7">
        <f t="shared" si="16"/>
        <v>36256.559999999998</v>
      </c>
      <c r="AC30" s="7">
        <f t="shared" si="16"/>
        <v>37506.559999999998</v>
      </c>
      <c r="AD30" s="7">
        <f t="shared" si="16"/>
        <v>189762.4</v>
      </c>
      <c r="AE30" s="7">
        <f t="shared" si="16"/>
        <v>325098.82500000001</v>
      </c>
      <c r="AF30" s="7">
        <f t="shared" si="16"/>
        <v>1718797.6800000002</v>
      </c>
      <c r="AG30" s="7">
        <f t="shared" si="16"/>
        <v>309955.36</v>
      </c>
      <c r="AH30" s="7">
        <f t="shared" si="16"/>
        <v>117740.88</v>
      </c>
      <c r="AI30" s="7">
        <f t="shared" si="16"/>
        <v>90506.559999999998</v>
      </c>
      <c r="AJ30" s="7">
        <f t="shared" si="10"/>
        <v>6656991.6100000003</v>
      </c>
      <c r="AM30" s="30"/>
    </row>
    <row r="31" spans="1:45">
      <c r="A31" s="14">
        <v>1</v>
      </c>
      <c r="B31" s="1">
        <v>1</v>
      </c>
      <c r="C31" s="1">
        <v>3</v>
      </c>
      <c r="D31" s="1">
        <v>131</v>
      </c>
      <c r="E31" s="4"/>
      <c r="F31" s="4"/>
      <c r="G31" s="21" t="s">
        <v>31</v>
      </c>
      <c r="H31" s="6">
        <f>SUM(H32:H32)</f>
        <v>0</v>
      </c>
      <c r="I31" s="6">
        <f t="shared" ref="I31:AI31" si="17">SUM(I32:I32)</f>
        <v>0</v>
      </c>
      <c r="J31" s="6">
        <f t="shared" si="17"/>
        <v>0</v>
      </c>
      <c r="K31" s="6">
        <f t="shared" si="17"/>
        <v>0</v>
      </c>
      <c r="L31" s="6">
        <f t="shared" si="17"/>
        <v>0</v>
      </c>
      <c r="M31" s="6">
        <f t="shared" si="17"/>
        <v>0</v>
      </c>
      <c r="N31" s="6">
        <f t="shared" si="17"/>
        <v>0</v>
      </c>
      <c r="O31" s="6">
        <f t="shared" si="17"/>
        <v>0</v>
      </c>
      <c r="P31" s="6">
        <f t="shared" si="17"/>
        <v>0</v>
      </c>
      <c r="Q31" s="6">
        <f t="shared" si="17"/>
        <v>0</v>
      </c>
      <c r="R31" s="6">
        <f t="shared" si="17"/>
        <v>0</v>
      </c>
      <c r="S31" s="6">
        <f t="shared" si="17"/>
        <v>0</v>
      </c>
      <c r="T31" s="6">
        <f t="shared" si="17"/>
        <v>0</v>
      </c>
      <c r="U31" s="6">
        <f t="shared" si="17"/>
        <v>0</v>
      </c>
      <c r="V31" s="6">
        <f t="shared" si="17"/>
        <v>0</v>
      </c>
      <c r="W31" s="6">
        <f t="shared" si="17"/>
        <v>0</v>
      </c>
      <c r="X31" s="6">
        <f t="shared" si="17"/>
        <v>0</v>
      </c>
      <c r="Y31" s="6">
        <f t="shared" si="17"/>
        <v>0</v>
      </c>
      <c r="Z31" s="6">
        <f t="shared" si="17"/>
        <v>0</v>
      </c>
      <c r="AA31" s="6">
        <f t="shared" si="17"/>
        <v>0</v>
      </c>
      <c r="AB31" s="6">
        <f t="shared" si="17"/>
        <v>0</v>
      </c>
      <c r="AC31" s="6">
        <f t="shared" si="17"/>
        <v>0</v>
      </c>
      <c r="AD31" s="6">
        <f t="shared" si="17"/>
        <v>0</v>
      </c>
      <c r="AE31" s="6">
        <f t="shared" si="17"/>
        <v>0</v>
      </c>
      <c r="AF31" s="6">
        <f t="shared" si="17"/>
        <v>0</v>
      </c>
      <c r="AG31" s="6">
        <f t="shared" si="17"/>
        <v>0</v>
      </c>
      <c r="AH31" s="6">
        <f t="shared" si="17"/>
        <v>0</v>
      </c>
      <c r="AI31" s="6">
        <f t="shared" si="17"/>
        <v>0</v>
      </c>
      <c r="AJ31" s="6">
        <f t="shared" si="10"/>
        <v>0</v>
      </c>
      <c r="AM31" s="30"/>
    </row>
    <row r="32" spans="1:45">
      <c r="A32" s="14">
        <v>1</v>
      </c>
      <c r="B32" s="1">
        <v>1</v>
      </c>
      <c r="C32" s="1">
        <v>3</v>
      </c>
      <c r="D32" s="1">
        <v>131</v>
      </c>
      <c r="E32" s="1">
        <v>1</v>
      </c>
      <c r="G32" s="17" t="s">
        <v>32</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f t="shared" si="10"/>
        <v>0</v>
      </c>
      <c r="AM32" s="30"/>
    </row>
    <row r="33" spans="1:45">
      <c r="A33" s="14">
        <v>1</v>
      </c>
      <c r="B33" s="1">
        <v>1</v>
      </c>
      <c r="C33" s="1">
        <v>3</v>
      </c>
      <c r="D33" s="1">
        <v>132</v>
      </c>
      <c r="G33" s="21" t="s">
        <v>33</v>
      </c>
      <c r="H33" s="6">
        <f>SUM(H34:H37)</f>
        <v>83250</v>
      </c>
      <c r="I33" s="6">
        <f t="shared" ref="I33:AI33" si="18">SUM(I34:I37)</f>
        <v>45000</v>
      </c>
      <c r="J33" s="6">
        <f t="shared" si="18"/>
        <v>150000</v>
      </c>
      <c r="K33" s="6">
        <f t="shared" si="18"/>
        <v>84000.12000000001</v>
      </c>
      <c r="L33" s="6">
        <f t="shared" si="18"/>
        <v>23750</v>
      </c>
      <c r="M33" s="6">
        <f t="shared" si="18"/>
        <v>86250</v>
      </c>
      <c r="N33" s="6">
        <f t="shared" si="18"/>
        <v>10000</v>
      </c>
      <c r="O33" s="6">
        <f t="shared" si="18"/>
        <v>37500</v>
      </c>
      <c r="P33" s="6">
        <f t="shared" si="18"/>
        <v>18750</v>
      </c>
      <c r="Q33" s="6">
        <f t="shared" si="18"/>
        <v>36500</v>
      </c>
      <c r="R33" s="6">
        <f t="shared" si="18"/>
        <v>128787.045</v>
      </c>
      <c r="S33" s="6">
        <f t="shared" si="18"/>
        <v>242508.85000000003</v>
      </c>
      <c r="T33" s="6">
        <f t="shared" si="18"/>
        <v>12500</v>
      </c>
      <c r="U33" s="6">
        <f t="shared" si="18"/>
        <v>25000</v>
      </c>
      <c r="V33" s="6">
        <f t="shared" si="18"/>
        <v>27000</v>
      </c>
      <c r="W33" s="6">
        <f t="shared" si="18"/>
        <v>18750</v>
      </c>
      <c r="X33" s="6">
        <f t="shared" si="18"/>
        <v>7500</v>
      </c>
      <c r="Y33" s="6">
        <f t="shared" si="18"/>
        <v>14750</v>
      </c>
      <c r="Z33" s="6">
        <f t="shared" si="18"/>
        <v>116476.76999999999</v>
      </c>
      <c r="AA33" s="6">
        <f t="shared" si="18"/>
        <v>7500</v>
      </c>
      <c r="AB33" s="6">
        <f t="shared" si="18"/>
        <v>11250</v>
      </c>
      <c r="AC33" s="6">
        <f t="shared" si="18"/>
        <v>12500</v>
      </c>
      <c r="AD33" s="6">
        <f t="shared" si="18"/>
        <v>43750</v>
      </c>
      <c r="AE33" s="6">
        <f t="shared" si="18"/>
        <v>255823.54500000001</v>
      </c>
      <c r="AF33" s="6">
        <f t="shared" si="18"/>
        <v>563850</v>
      </c>
      <c r="AG33" s="6">
        <f t="shared" si="18"/>
        <v>86800</v>
      </c>
      <c r="AH33" s="6">
        <f t="shared" si="18"/>
        <v>68250</v>
      </c>
      <c r="AI33" s="6">
        <f t="shared" si="18"/>
        <v>17500</v>
      </c>
      <c r="AJ33" s="6">
        <f t="shared" si="10"/>
        <v>2235496.33</v>
      </c>
      <c r="AM33" s="30"/>
    </row>
    <row r="34" spans="1:45">
      <c r="A34" s="14">
        <v>1</v>
      </c>
      <c r="B34" s="1">
        <v>1</v>
      </c>
      <c r="C34" s="1">
        <v>3</v>
      </c>
      <c r="D34" s="1">
        <v>132</v>
      </c>
      <c r="E34" s="1">
        <v>1</v>
      </c>
      <c r="G34" s="17" t="s">
        <v>34</v>
      </c>
      <c r="H34" s="8">
        <f>'TABULADOR SUELDOS GC'!L33</f>
        <v>16650</v>
      </c>
      <c r="I34" s="8">
        <f>'TABULADOR SUELDOS GC'!L63</f>
        <v>9000</v>
      </c>
      <c r="J34" s="8">
        <f>'TABULADOR SUELDOS GC'!L99</f>
        <v>30000</v>
      </c>
      <c r="K34" s="8">
        <f>'TABULADOR SUELDOS GC'!L133</f>
        <v>10769.24</v>
      </c>
      <c r="L34" s="8">
        <f>'TABULADOR SUELDOS GC'!L168</f>
        <v>4750</v>
      </c>
      <c r="M34" s="8">
        <f>'TABULADOR SUELDOS GC'!L198</f>
        <v>17250</v>
      </c>
      <c r="N34" s="8">
        <f>'TABULADOR SUELDOS GC'!L233</f>
        <v>2000</v>
      </c>
      <c r="O34" s="8">
        <f>'TABULADOR SUELDOS GC'!L271</f>
        <v>7500</v>
      </c>
      <c r="P34" s="8">
        <f>'TABULADOR SUELDOS GC'!L300</f>
        <v>3750</v>
      </c>
      <c r="Q34" s="8">
        <f>'TABULADOR SUELDOS GC'!L331</f>
        <v>7300</v>
      </c>
      <c r="R34" s="8">
        <f>'TABULADOR SUELDOS GC'!L361</f>
        <v>20337.464999999997</v>
      </c>
      <c r="S34" s="8">
        <f>'TABULADOR SUELDOS GC'!L413</f>
        <v>44131.45</v>
      </c>
      <c r="T34" s="8">
        <f>'TABULADOR SUELDOS GC'!L453</f>
        <v>2500</v>
      </c>
      <c r="U34" s="8">
        <f>'TABULADOR SUELDOS GC'!L486</f>
        <v>5000</v>
      </c>
      <c r="V34" s="8">
        <f>'TABULADOR SUELDOS GC'!L522</f>
        <v>5400</v>
      </c>
      <c r="W34" s="8">
        <f>'TABULADOR SUELDOS GC'!L555</f>
        <v>3750</v>
      </c>
      <c r="X34" s="8">
        <f>'TABULADOR SUELDOS GC'!L586</f>
        <v>1500</v>
      </c>
      <c r="Y34" s="8">
        <f>'TABULADOR SUELDOS GC'!L633</f>
        <v>2950</v>
      </c>
      <c r="Z34" s="8">
        <f>'TABULADOR SUELDOS GC'!L664</f>
        <v>14621.29</v>
      </c>
      <c r="AA34" s="8">
        <f>'TABULADOR SUELDOS GC'!L701</f>
        <v>1500</v>
      </c>
      <c r="AB34" s="8">
        <f>'TABULADOR SUELDOS GC'!L734</f>
        <v>2250</v>
      </c>
      <c r="AC34" s="8">
        <f>'TABULADOR SUELDOS GC'!L766</f>
        <v>2500</v>
      </c>
      <c r="AD34" s="8">
        <f>'TABULADOR SUELDOS GC'!L800</f>
        <v>8750</v>
      </c>
      <c r="AE34" s="8">
        <f>'TABULADOR SUELDOS GC'!L830</f>
        <v>25247.965000000004</v>
      </c>
      <c r="AF34" s="8">
        <f>'TABULADOR SUELDOS FORTAMUN'!H26</f>
        <v>80550</v>
      </c>
      <c r="AG34" s="8">
        <f>'TABULADOR SUELDOS FORTAMUN'!H56</f>
        <v>12400</v>
      </c>
      <c r="AH34" s="8">
        <f>'TABULADOR SUELDOS FORTAMUN'!H87</f>
        <v>9750</v>
      </c>
      <c r="AI34" s="8">
        <f>'TABULADOR SUELDOS FORTAMUN'!H135</f>
        <v>2500</v>
      </c>
      <c r="AJ34" s="8">
        <f t="shared" si="10"/>
        <v>354607.41000000003</v>
      </c>
      <c r="AM34" s="30"/>
      <c r="AO34" s="30"/>
      <c r="AP34" s="30"/>
      <c r="AQ34" s="33"/>
      <c r="AR34" s="42"/>
      <c r="AS34" s="38"/>
    </row>
    <row r="35" spans="1:45">
      <c r="A35" s="14">
        <v>1</v>
      </c>
      <c r="B35" s="1">
        <v>1</v>
      </c>
      <c r="C35" s="1">
        <v>3</v>
      </c>
      <c r="D35" s="1">
        <v>132</v>
      </c>
      <c r="E35" s="1">
        <v>2</v>
      </c>
      <c r="G35" s="17" t="s">
        <v>35</v>
      </c>
      <c r="H35" s="8">
        <f>'TABULADOR SUELDOS GC'!M33</f>
        <v>66600</v>
      </c>
      <c r="I35" s="8">
        <f>'TABULADOR SUELDOS GC'!M63</f>
        <v>36000</v>
      </c>
      <c r="J35" s="8">
        <f>'TABULADOR SUELDOS GC'!M99</f>
        <v>120000</v>
      </c>
      <c r="K35" s="8">
        <f>'TABULADOR SUELDOS GC'!M133</f>
        <v>73230.880000000005</v>
      </c>
      <c r="L35" s="8">
        <f>'TABULADOR SUELDOS GC'!M168</f>
        <v>19000</v>
      </c>
      <c r="M35" s="8">
        <f>'TABULADOR SUELDOS GC'!M198</f>
        <v>69000</v>
      </c>
      <c r="N35" s="8">
        <f>'TABULADOR SUELDOS GC'!M233</f>
        <v>8000</v>
      </c>
      <c r="O35" s="8">
        <f>'TABULADOR SUELDOS GC'!M271</f>
        <v>30000</v>
      </c>
      <c r="P35" s="8">
        <f>'TABULADOR SUELDOS GC'!M300</f>
        <v>15000</v>
      </c>
      <c r="Q35" s="8">
        <f>'TABULADOR SUELDOS GC'!M331</f>
        <v>29200</v>
      </c>
      <c r="R35" s="8">
        <f>'TABULADOR SUELDOS GC'!M361</f>
        <v>108449.58</v>
      </c>
      <c r="S35" s="8">
        <f>'TABULADOR SUELDOS GC'!M413</f>
        <v>198377.40000000002</v>
      </c>
      <c r="T35" s="8">
        <f>'TABULADOR SUELDOS GC'!M453</f>
        <v>10000</v>
      </c>
      <c r="U35" s="8">
        <f>'TABULADOR SUELDOS GC'!M486</f>
        <v>20000</v>
      </c>
      <c r="V35" s="8">
        <f>'TABULADOR SUELDOS GC'!M522</f>
        <v>21600</v>
      </c>
      <c r="W35" s="8">
        <f>'TABULADOR SUELDOS GC'!M555</f>
        <v>15000</v>
      </c>
      <c r="X35" s="8">
        <f>'TABULADOR SUELDOS GC'!M586</f>
        <v>6000</v>
      </c>
      <c r="Y35" s="8">
        <f>'TABULADOR SUELDOS GC'!M633</f>
        <v>11800</v>
      </c>
      <c r="Z35" s="8">
        <f>'TABULADOR SUELDOS GC'!M664</f>
        <v>101855.48</v>
      </c>
      <c r="AA35" s="8">
        <f>'TABULADOR SUELDOS GC'!M701</f>
        <v>6000</v>
      </c>
      <c r="AB35" s="8">
        <f>'TABULADOR SUELDOS GC'!M734</f>
        <v>9000</v>
      </c>
      <c r="AC35" s="8">
        <f>'TABULADOR SUELDOS GC'!M766</f>
        <v>10000</v>
      </c>
      <c r="AD35" s="8">
        <f>'TABULADOR SUELDOS GC'!M800</f>
        <v>35000</v>
      </c>
      <c r="AE35" s="8">
        <f>'TABULADOR SUELDOS GC'!M830</f>
        <v>230575.58000000002</v>
      </c>
      <c r="AF35" s="8">
        <f>'TABULADOR SUELDOS FORTAMUN'!I26</f>
        <v>483300</v>
      </c>
      <c r="AG35" s="8">
        <f>'TABULADOR SUELDOS FORTAMUN'!I56</f>
        <v>74400</v>
      </c>
      <c r="AH35" s="8">
        <f>'TABULADOR SUELDOS FORTAMUN'!I87</f>
        <v>58500</v>
      </c>
      <c r="AI35" s="8">
        <f>'TABULADOR SUELDOS FORTAMUN'!I135</f>
        <v>15000</v>
      </c>
      <c r="AJ35" s="8">
        <f t="shared" si="10"/>
        <v>1880888.92</v>
      </c>
      <c r="AM35" s="30"/>
      <c r="AO35" s="30"/>
      <c r="AP35" s="30"/>
      <c r="AQ35" s="33"/>
      <c r="AR35" s="42"/>
      <c r="AS35" s="38"/>
    </row>
    <row r="36" spans="1:45">
      <c r="A36" s="14">
        <v>1</v>
      </c>
      <c r="B36" s="1">
        <v>1</v>
      </c>
      <c r="C36" s="1">
        <v>3</v>
      </c>
      <c r="D36" s="1">
        <v>132</v>
      </c>
      <c r="E36" s="1">
        <v>3</v>
      </c>
      <c r="G36" s="17" t="s">
        <v>36</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f t="shared" si="10"/>
        <v>0</v>
      </c>
      <c r="AM36" s="30"/>
    </row>
    <row r="37" spans="1:45">
      <c r="A37" s="14">
        <v>1</v>
      </c>
      <c r="B37" s="1">
        <v>1</v>
      </c>
      <c r="C37" s="1">
        <v>3</v>
      </c>
      <c r="D37" s="1">
        <v>132</v>
      </c>
      <c r="E37" s="1">
        <v>4</v>
      </c>
      <c r="G37" s="17" t="s">
        <v>37</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f>SUM(H37:AI37)</f>
        <v>0</v>
      </c>
      <c r="AM37" s="30"/>
    </row>
    <row r="38" spans="1:45">
      <c r="A38" s="14">
        <v>1</v>
      </c>
      <c r="B38" s="1">
        <v>1</v>
      </c>
      <c r="C38" s="1">
        <v>3</v>
      </c>
      <c r="D38" s="1">
        <v>133</v>
      </c>
      <c r="E38" s="4"/>
      <c r="F38" s="4"/>
      <c r="G38" s="21" t="s">
        <v>38</v>
      </c>
      <c r="H38" s="6">
        <f>+H39</f>
        <v>0</v>
      </c>
      <c r="I38" s="6">
        <f t="shared" ref="I38:AI38" si="19">+I39</f>
        <v>0</v>
      </c>
      <c r="J38" s="6">
        <f t="shared" si="19"/>
        <v>0</v>
      </c>
      <c r="K38" s="6">
        <f t="shared" si="19"/>
        <v>0</v>
      </c>
      <c r="L38" s="6">
        <f t="shared" si="19"/>
        <v>0</v>
      </c>
      <c r="M38" s="6">
        <f t="shared" si="19"/>
        <v>0</v>
      </c>
      <c r="N38" s="6">
        <f t="shared" si="19"/>
        <v>0</v>
      </c>
      <c r="O38" s="6">
        <f t="shared" si="19"/>
        <v>0</v>
      </c>
      <c r="P38" s="6">
        <f t="shared" si="19"/>
        <v>0</v>
      </c>
      <c r="Q38" s="6">
        <f t="shared" si="19"/>
        <v>0</v>
      </c>
      <c r="R38" s="6">
        <f t="shared" si="19"/>
        <v>0</v>
      </c>
      <c r="S38" s="6">
        <f t="shared" si="19"/>
        <v>0</v>
      </c>
      <c r="T38" s="6">
        <f t="shared" si="19"/>
        <v>0</v>
      </c>
      <c r="U38" s="6">
        <f t="shared" si="19"/>
        <v>0</v>
      </c>
      <c r="V38" s="6">
        <f t="shared" si="19"/>
        <v>0</v>
      </c>
      <c r="W38" s="6">
        <f t="shared" si="19"/>
        <v>0</v>
      </c>
      <c r="X38" s="6">
        <f t="shared" si="19"/>
        <v>0</v>
      </c>
      <c r="Y38" s="6">
        <f t="shared" si="19"/>
        <v>0</v>
      </c>
      <c r="Z38" s="6">
        <f t="shared" si="19"/>
        <v>0</v>
      </c>
      <c r="AA38" s="6">
        <f t="shared" si="19"/>
        <v>0</v>
      </c>
      <c r="AB38" s="6">
        <f t="shared" si="19"/>
        <v>0</v>
      </c>
      <c r="AC38" s="6">
        <f t="shared" si="19"/>
        <v>0</v>
      </c>
      <c r="AD38" s="6">
        <f t="shared" si="19"/>
        <v>0</v>
      </c>
      <c r="AE38" s="6">
        <f t="shared" si="19"/>
        <v>0</v>
      </c>
      <c r="AF38" s="6">
        <f t="shared" si="19"/>
        <v>0</v>
      </c>
      <c r="AG38" s="6">
        <f t="shared" si="19"/>
        <v>0</v>
      </c>
      <c r="AH38" s="6">
        <f t="shared" si="19"/>
        <v>0</v>
      </c>
      <c r="AI38" s="6">
        <f t="shared" si="19"/>
        <v>0</v>
      </c>
      <c r="AJ38" s="6">
        <f t="shared" ref="AJ38:AJ51" si="20">SUM(H38:AI38)</f>
        <v>0</v>
      </c>
      <c r="AM38" s="30"/>
    </row>
    <row r="39" spans="1:45">
      <c r="A39" s="14">
        <v>1</v>
      </c>
      <c r="B39" s="1">
        <v>1</v>
      </c>
      <c r="C39" s="1">
        <v>3</v>
      </c>
      <c r="D39" s="1">
        <v>133</v>
      </c>
      <c r="E39" s="1">
        <v>1</v>
      </c>
      <c r="G39" s="17" t="s">
        <v>39</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f t="shared" si="20"/>
        <v>0</v>
      </c>
      <c r="AM39" s="30"/>
    </row>
    <row r="40" spans="1:45">
      <c r="A40" s="14">
        <v>1</v>
      </c>
      <c r="B40" s="1">
        <v>1</v>
      </c>
      <c r="C40" s="1">
        <v>3</v>
      </c>
      <c r="D40" s="1">
        <v>134</v>
      </c>
      <c r="E40" s="4"/>
      <c r="F40" s="4"/>
      <c r="G40" s="21" t="s">
        <v>40</v>
      </c>
      <c r="H40" s="6">
        <f>SUM(H41:H42)</f>
        <v>339775.92000000004</v>
      </c>
      <c r="I40" s="6">
        <f t="shared" ref="I40:AI40" si="21">SUM(I41:I42)</f>
        <v>170346.47999999998</v>
      </c>
      <c r="J40" s="6">
        <f t="shared" si="21"/>
        <v>635764.32000000007</v>
      </c>
      <c r="K40" s="6">
        <f t="shared" si="21"/>
        <v>227834.40000000002</v>
      </c>
      <c r="L40" s="6">
        <f t="shared" si="21"/>
        <v>43155.360000000001</v>
      </c>
      <c r="M40" s="6">
        <f t="shared" si="21"/>
        <v>364713.6</v>
      </c>
      <c r="N40" s="6">
        <f t="shared" si="21"/>
        <v>31155.360000000001</v>
      </c>
      <c r="O40" s="6">
        <f t="shared" si="21"/>
        <v>74013.119999999995</v>
      </c>
      <c r="P40" s="6">
        <f t="shared" si="21"/>
        <v>67155.360000000001</v>
      </c>
      <c r="Q40" s="6">
        <f t="shared" si="21"/>
        <v>49006.559999999998</v>
      </c>
      <c r="R40" s="6">
        <f t="shared" si="21"/>
        <v>207192.24000000002</v>
      </c>
      <c r="S40" s="6">
        <f t="shared" si="21"/>
        <v>125077.44000000002</v>
      </c>
      <c r="T40" s="6">
        <f t="shared" si="21"/>
        <v>49006.559999999998</v>
      </c>
      <c r="U40" s="6">
        <f t="shared" si="21"/>
        <v>25006.560000000001</v>
      </c>
      <c r="V40" s="6">
        <f t="shared" si="21"/>
        <v>25490.880000000001</v>
      </c>
      <c r="W40" s="6">
        <f t="shared" si="21"/>
        <v>25006.560000000001</v>
      </c>
      <c r="X40" s="6">
        <f t="shared" si="21"/>
        <v>25005.840000000004</v>
      </c>
      <c r="Y40" s="6">
        <f t="shared" si="21"/>
        <v>70606.559999999998</v>
      </c>
      <c r="Z40" s="6">
        <f t="shared" si="21"/>
        <v>75275.040000000008</v>
      </c>
      <c r="AA40" s="6">
        <f t="shared" si="21"/>
        <v>25005.840000000004</v>
      </c>
      <c r="AB40" s="6">
        <f t="shared" si="21"/>
        <v>25006.560000000001</v>
      </c>
      <c r="AC40" s="6">
        <f t="shared" si="21"/>
        <v>25006.560000000001</v>
      </c>
      <c r="AD40" s="6">
        <f t="shared" si="21"/>
        <v>146012.4</v>
      </c>
      <c r="AE40" s="6">
        <f t="shared" si="21"/>
        <v>69275.280000000013</v>
      </c>
      <c r="AF40" s="6">
        <f t="shared" si="21"/>
        <v>1154947.6800000002</v>
      </c>
      <c r="AG40" s="6">
        <f t="shared" si="21"/>
        <v>223155.36</v>
      </c>
      <c r="AH40" s="6">
        <f t="shared" si="21"/>
        <v>49490.880000000005</v>
      </c>
      <c r="AI40" s="6">
        <f t="shared" si="21"/>
        <v>73006.559999999998</v>
      </c>
      <c r="AJ40" s="6">
        <f t="shared" si="20"/>
        <v>4421495.2799999993</v>
      </c>
      <c r="AM40" s="30"/>
    </row>
    <row r="41" spans="1:45">
      <c r="A41" s="14">
        <v>1</v>
      </c>
      <c r="B41" s="1">
        <v>1</v>
      </c>
      <c r="C41" s="1">
        <v>3</v>
      </c>
      <c r="D41" s="1">
        <v>134</v>
      </c>
      <c r="E41" s="1">
        <v>1</v>
      </c>
      <c r="G41" s="17" t="s">
        <v>41</v>
      </c>
      <c r="H41" s="8">
        <f>'TABULADOR SUELDOS GC'!I33</f>
        <v>339775.92000000004</v>
      </c>
      <c r="I41" s="8">
        <f>'TABULADOR SUELDOS GC'!I63</f>
        <v>170346.47999999998</v>
      </c>
      <c r="J41" s="8">
        <f>'TABULADOR SUELDOS GC'!I99</f>
        <v>635764.32000000007</v>
      </c>
      <c r="K41" s="8">
        <f>'TABULADOR SUELDOS GC'!I133</f>
        <v>227834.40000000002</v>
      </c>
      <c r="L41" s="8">
        <f>'TABULADOR SUELDOS GC'!I168</f>
        <v>43155.360000000001</v>
      </c>
      <c r="M41" s="8">
        <f>'TABULADOR SUELDOS GC'!I198</f>
        <v>364713.6</v>
      </c>
      <c r="N41" s="8">
        <f>'TABULADOR SUELDOS GC'!I233</f>
        <v>31155.360000000001</v>
      </c>
      <c r="O41" s="8">
        <f>'TABULADOR SUELDOS GC'!I271</f>
        <v>74013.119999999995</v>
      </c>
      <c r="P41" s="8">
        <f>'TABULADOR SUELDOS GC'!I300</f>
        <v>67155.360000000001</v>
      </c>
      <c r="Q41" s="8">
        <f>'TABULADOR SUELDOS GC'!I331</f>
        <v>49006.559999999998</v>
      </c>
      <c r="R41" s="8">
        <f>'TABULADOR SUELDOS GC'!I361</f>
        <v>207192.24000000002</v>
      </c>
      <c r="S41" s="8">
        <f>'TABULADOR SUELDOS GC'!I413</f>
        <v>125077.44000000002</v>
      </c>
      <c r="T41" s="8">
        <f>'TABULADOR SUELDOS GC'!I453</f>
        <v>49006.559999999998</v>
      </c>
      <c r="U41" s="8">
        <f>'TABULADOR SUELDOS GC'!I486</f>
        <v>25006.560000000001</v>
      </c>
      <c r="V41" s="8">
        <f>'TABULADOR SUELDOS GC'!I522</f>
        <v>25490.880000000001</v>
      </c>
      <c r="W41" s="8">
        <f>'TABULADOR SUELDOS GC'!I555</f>
        <v>25006.560000000001</v>
      </c>
      <c r="X41" s="8">
        <f>'TABULADOR SUELDOS GC'!I586</f>
        <v>25005.840000000004</v>
      </c>
      <c r="Y41" s="8">
        <f>'TABULADOR SUELDOS GC'!I633</f>
        <v>70606.559999999998</v>
      </c>
      <c r="Z41" s="8">
        <f>'TABULADOR SUELDOS GC'!I664</f>
        <v>75275.040000000008</v>
      </c>
      <c r="AA41" s="8">
        <f>'TABULADOR SUELDOS GC'!I701</f>
        <v>25005.840000000004</v>
      </c>
      <c r="AB41" s="8">
        <f>'TABULADOR SUELDOS GC'!I734</f>
        <v>25006.560000000001</v>
      </c>
      <c r="AC41" s="8">
        <f>'TABULADOR SUELDOS GC'!I766</f>
        <v>25006.560000000001</v>
      </c>
      <c r="AD41" s="8">
        <f>'TABULADOR SUELDOS GC'!I800</f>
        <v>146012.4</v>
      </c>
      <c r="AE41" s="8">
        <f>'TABULADOR SUELDOS GC'!I830</f>
        <v>69275.280000000013</v>
      </c>
      <c r="AF41" s="8">
        <f>'TABULADOR SUELDOS FORTAMUN'!G26</f>
        <v>1154947.6800000002</v>
      </c>
      <c r="AG41" s="8">
        <f>'TABULADOR SUELDOS FORTAMUN'!G56</f>
        <v>223155.36</v>
      </c>
      <c r="AH41" s="8">
        <f>'TABULADOR SUELDOS FORTAMUN'!G87</f>
        <v>49490.880000000005</v>
      </c>
      <c r="AI41" s="8">
        <f>'TABULADOR SUELDOS FORTAMUN'!G135</f>
        <v>73006.559999999998</v>
      </c>
      <c r="AJ41" s="8">
        <f t="shared" si="20"/>
        <v>4421495.2799999993</v>
      </c>
      <c r="AM41" s="30"/>
      <c r="AO41" s="30"/>
      <c r="AP41" s="30"/>
      <c r="AQ41" s="33"/>
      <c r="AR41" s="42"/>
      <c r="AS41" s="38"/>
    </row>
    <row r="42" spans="1:45">
      <c r="A42" s="14">
        <v>1</v>
      </c>
      <c r="B42" s="1">
        <v>1</v>
      </c>
      <c r="C42" s="1">
        <v>3</v>
      </c>
      <c r="D42" s="1">
        <v>134</v>
      </c>
      <c r="E42" s="1">
        <v>2</v>
      </c>
      <c r="G42" s="17" t="s">
        <v>42</v>
      </c>
      <c r="H42" s="8">
        <v>0</v>
      </c>
      <c r="I42" s="8">
        <v>0</v>
      </c>
      <c r="J42" s="8">
        <v>0</v>
      </c>
      <c r="K42" s="8">
        <v>0</v>
      </c>
      <c r="L42" s="8">
        <v>0</v>
      </c>
      <c r="M42" s="8"/>
      <c r="N42" s="8">
        <v>0</v>
      </c>
      <c r="O42" s="8"/>
      <c r="P42" s="8"/>
      <c r="Q42" s="8">
        <v>0</v>
      </c>
      <c r="R42" s="8"/>
      <c r="S42" s="8">
        <v>0</v>
      </c>
      <c r="T42" s="8"/>
      <c r="U42" s="8"/>
      <c r="V42" s="8"/>
      <c r="W42" s="8"/>
      <c r="X42" s="8"/>
      <c r="Y42" s="8"/>
      <c r="Z42" s="8"/>
      <c r="AA42" s="8"/>
      <c r="AB42" s="8"/>
      <c r="AC42" s="8"/>
      <c r="AD42" s="8">
        <v>0</v>
      </c>
      <c r="AE42" s="8"/>
      <c r="AF42" s="8">
        <v>0</v>
      </c>
      <c r="AG42" s="8">
        <v>0</v>
      </c>
      <c r="AH42" s="8"/>
      <c r="AI42" s="8"/>
      <c r="AJ42" s="8">
        <f t="shared" si="20"/>
        <v>0</v>
      </c>
      <c r="AM42" s="30"/>
      <c r="AR42" s="42"/>
    </row>
    <row r="43" spans="1:45">
      <c r="A43" s="14">
        <v>1</v>
      </c>
      <c r="B43" s="1">
        <v>1</v>
      </c>
      <c r="C43" s="1">
        <v>3</v>
      </c>
      <c r="D43" s="1">
        <v>135</v>
      </c>
      <c r="E43" s="4"/>
      <c r="F43" s="4"/>
      <c r="G43" s="21" t="s">
        <v>43</v>
      </c>
      <c r="H43" s="6">
        <f>+H44</f>
        <v>0</v>
      </c>
      <c r="I43" s="6">
        <f t="shared" ref="I43:AI43" si="22">+I44</f>
        <v>0</v>
      </c>
      <c r="J43" s="6">
        <f t="shared" si="22"/>
        <v>0</v>
      </c>
      <c r="K43" s="6">
        <f t="shared" si="22"/>
        <v>0</v>
      </c>
      <c r="L43" s="6">
        <f t="shared" si="22"/>
        <v>0</v>
      </c>
      <c r="M43" s="6">
        <f t="shared" si="22"/>
        <v>0</v>
      </c>
      <c r="N43" s="6">
        <f t="shared" si="22"/>
        <v>0</v>
      </c>
      <c r="O43" s="6">
        <f t="shared" si="22"/>
        <v>0</v>
      </c>
      <c r="P43" s="6">
        <f t="shared" si="22"/>
        <v>0</v>
      </c>
      <c r="Q43" s="6">
        <f t="shared" si="22"/>
        <v>0</v>
      </c>
      <c r="R43" s="6">
        <f t="shared" si="22"/>
        <v>0</v>
      </c>
      <c r="S43" s="6">
        <f t="shared" si="22"/>
        <v>0</v>
      </c>
      <c r="T43" s="6">
        <f t="shared" si="22"/>
        <v>0</v>
      </c>
      <c r="U43" s="6">
        <f t="shared" si="22"/>
        <v>0</v>
      </c>
      <c r="V43" s="6">
        <f t="shared" si="22"/>
        <v>0</v>
      </c>
      <c r="W43" s="6">
        <f t="shared" si="22"/>
        <v>0</v>
      </c>
      <c r="X43" s="6">
        <f t="shared" si="22"/>
        <v>0</v>
      </c>
      <c r="Y43" s="6">
        <f t="shared" si="22"/>
        <v>0</v>
      </c>
      <c r="Z43" s="6">
        <f t="shared" si="22"/>
        <v>0</v>
      </c>
      <c r="AA43" s="6">
        <f t="shared" si="22"/>
        <v>0</v>
      </c>
      <c r="AB43" s="6">
        <f t="shared" si="22"/>
        <v>0</v>
      </c>
      <c r="AC43" s="6">
        <f t="shared" si="22"/>
        <v>0</v>
      </c>
      <c r="AD43" s="6">
        <f t="shared" si="22"/>
        <v>0</v>
      </c>
      <c r="AE43" s="6">
        <f t="shared" si="22"/>
        <v>0</v>
      </c>
      <c r="AF43" s="6">
        <f t="shared" si="22"/>
        <v>0</v>
      </c>
      <c r="AG43" s="6">
        <f t="shared" si="22"/>
        <v>0</v>
      </c>
      <c r="AH43" s="6">
        <f t="shared" si="22"/>
        <v>0</v>
      </c>
      <c r="AI43" s="6">
        <f t="shared" si="22"/>
        <v>0</v>
      </c>
      <c r="AJ43" s="6">
        <f t="shared" si="20"/>
        <v>0</v>
      </c>
      <c r="AM43" s="30"/>
    </row>
    <row r="44" spans="1:45">
      <c r="A44" s="14">
        <v>1</v>
      </c>
      <c r="B44" s="1">
        <v>1</v>
      </c>
      <c r="C44" s="1">
        <v>3</v>
      </c>
      <c r="D44" s="1">
        <v>135</v>
      </c>
      <c r="E44" s="1">
        <v>1</v>
      </c>
      <c r="G44" s="17" t="s">
        <v>43</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f t="shared" si="20"/>
        <v>0</v>
      </c>
      <c r="AM44" s="30"/>
    </row>
    <row r="45" spans="1:45">
      <c r="A45" s="14">
        <v>1</v>
      </c>
      <c r="B45" s="1">
        <v>1</v>
      </c>
      <c r="C45" s="1">
        <v>3</v>
      </c>
      <c r="D45" s="1">
        <v>136</v>
      </c>
      <c r="E45" s="4"/>
      <c r="F45" s="4"/>
      <c r="G45" s="21" t="s">
        <v>44</v>
      </c>
      <c r="H45" s="6">
        <f>+H46</f>
        <v>0</v>
      </c>
      <c r="I45" s="6">
        <f t="shared" ref="I45:AI45" si="23">+I46</f>
        <v>0</v>
      </c>
      <c r="J45" s="6">
        <f t="shared" si="23"/>
        <v>0</v>
      </c>
      <c r="K45" s="6">
        <f t="shared" si="23"/>
        <v>0</v>
      </c>
      <c r="L45" s="6">
        <f t="shared" si="23"/>
        <v>0</v>
      </c>
      <c r="M45" s="6">
        <f t="shared" si="23"/>
        <v>0</v>
      </c>
      <c r="N45" s="6">
        <f t="shared" si="23"/>
        <v>0</v>
      </c>
      <c r="O45" s="6">
        <f t="shared" si="23"/>
        <v>0</v>
      </c>
      <c r="P45" s="6">
        <f t="shared" si="23"/>
        <v>0</v>
      </c>
      <c r="Q45" s="6">
        <f t="shared" si="23"/>
        <v>0</v>
      </c>
      <c r="R45" s="6">
        <f t="shared" si="23"/>
        <v>0</v>
      </c>
      <c r="S45" s="6">
        <f t="shared" si="23"/>
        <v>0</v>
      </c>
      <c r="T45" s="6">
        <f t="shared" si="23"/>
        <v>0</v>
      </c>
      <c r="U45" s="6">
        <f t="shared" si="23"/>
        <v>0</v>
      </c>
      <c r="V45" s="6">
        <f t="shared" si="23"/>
        <v>0</v>
      </c>
      <c r="W45" s="6">
        <f t="shared" si="23"/>
        <v>0</v>
      </c>
      <c r="X45" s="6">
        <f t="shared" si="23"/>
        <v>0</v>
      </c>
      <c r="Y45" s="6">
        <f t="shared" si="23"/>
        <v>0</v>
      </c>
      <c r="Z45" s="6">
        <f t="shared" si="23"/>
        <v>0</v>
      </c>
      <c r="AA45" s="6">
        <f t="shared" si="23"/>
        <v>0</v>
      </c>
      <c r="AB45" s="6">
        <f t="shared" si="23"/>
        <v>0</v>
      </c>
      <c r="AC45" s="6">
        <f t="shared" si="23"/>
        <v>0</v>
      </c>
      <c r="AD45" s="6">
        <f t="shared" si="23"/>
        <v>0</v>
      </c>
      <c r="AE45" s="6">
        <f t="shared" si="23"/>
        <v>0</v>
      </c>
      <c r="AF45" s="6">
        <f t="shared" si="23"/>
        <v>0</v>
      </c>
      <c r="AG45" s="6">
        <f t="shared" si="23"/>
        <v>0</v>
      </c>
      <c r="AH45" s="6">
        <f t="shared" si="23"/>
        <v>0</v>
      </c>
      <c r="AI45" s="6">
        <f t="shared" si="23"/>
        <v>0</v>
      </c>
      <c r="AJ45" s="6">
        <f>SUM(H45:AI45)</f>
        <v>0</v>
      </c>
      <c r="AM45" s="30"/>
    </row>
    <row r="46" spans="1:45">
      <c r="A46" s="14">
        <v>1</v>
      </c>
      <c r="B46" s="1">
        <v>1</v>
      </c>
      <c r="C46" s="1">
        <v>3</v>
      </c>
      <c r="D46" s="1">
        <v>136</v>
      </c>
      <c r="E46" s="1">
        <v>1</v>
      </c>
      <c r="G46" s="17" t="s">
        <v>44</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f t="shared" si="20"/>
        <v>0</v>
      </c>
      <c r="AM46" s="30"/>
    </row>
    <row r="47" spans="1:45">
      <c r="A47" s="14">
        <v>1</v>
      </c>
      <c r="B47" s="1">
        <v>1</v>
      </c>
      <c r="C47" s="1">
        <v>3</v>
      </c>
      <c r="D47" s="1">
        <v>137</v>
      </c>
      <c r="G47" s="21" t="s">
        <v>45</v>
      </c>
      <c r="H47" s="6">
        <f>+H48</f>
        <v>0</v>
      </c>
      <c r="I47" s="6">
        <f t="shared" ref="I47:AI47" si="24">+I48</f>
        <v>0</v>
      </c>
      <c r="J47" s="6">
        <f t="shared" si="24"/>
        <v>0</v>
      </c>
      <c r="K47" s="6">
        <f t="shared" si="24"/>
        <v>0</v>
      </c>
      <c r="L47" s="6">
        <f t="shared" si="24"/>
        <v>0</v>
      </c>
      <c r="M47" s="6">
        <f t="shared" si="24"/>
        <v>0</v>
      </c>
      <c r="N47" s="6">
        <f t="shared" si="24"/>
        <v>0</v>
      </c>
      <c r="O47" s="6">
        <f t="shared" si="24"/>
        <v>0</v>
      </c>
      <c r="P47" s="6">
        <f t="shared" si="24"/>
        <v>0</v>
      </c>
      <c r="Q47" s="6">
        <f t="shared" si="24"/>
        <v>0</v>
      </c>
      <c r="R47" s="6">
        <f t="shared" si="24"/>
        <v>0</v>
      </c>
      <c r="S47" s="6">
        <f t="shared" si="24"/>
        <v>0</v>
      </c>
      <c r="T47" s="6">
        <f t="shared" si="24"/>
        <v>0</v>
      </c>
      <c r="U47" s="6">
        <f t="shared" si="24"/>
        <v>0</v>
      </c>
      <c r="V47" s="6">
        <f t="shared" si="24"/>
        <v>0</v>
      </c>
      <c r="W47" s="6">
        <f t="shared" si="24"/>
        <v>0</v>
      </c>
      <c r="X47" s="6">
        <f t="shared" si="24"/>
        <v>0</v>
      </c>
      <c r="Y47" s="6">
        <f t="shared" si="24"/>
        <v>0</v>
      </c>
      <c r="Z47" s="6">
        <f t="shared" si="24"/>
        <v>0</v>
      </c>
      <c r="AA47" s="6">
        <f t="shared" si="24"/>
        <v>0</v>
      </c>
      <c r="AB47" s="6">
        <f t="shared" si="24"/>
        <v>0</v>
      </c>
      <c r="AC47" s="6">
        <f t="shared" si="24"/>
        <v>0</v>
      </c>
      <c r="AD47" s="6">
        <f t="shared" si="24"/>
        <v>0</v>
      </c>
      <c r="AE47" s="6">
        <f t="shared" si="24"/>
        <v>0</v>
      </c>
      <c r="AF47" s="6">
        <f t="shared" si="24"/>
        <v>0</v>
      </c>
      <c r="AG47" s="6">
        <f t="shared" si="24"/>
        <v>0</v>
      </c>
      <c r="AH47" s="6">
        <f t="shared" si="24"/>
        <v>0</v>
      </c>
      <c r="AI47" s="6">
        <f t="shared" si="24"/>
        <v>0</v>
      </c>
      <c r="AJ47" s="6">
        <f t="shared" si="20"/>
        <v>0</v>
      </c>
      <c r="AM47" s="30"/>
    </row>
    <row r="48" spans="1:45">
      <c r="A48" s="14">
        <v>1</v>
      </c>
      <c r="B48" s="1">
        <v>1</v>
      </c>
      <c r="C48" s="1">
        <v>3</v>
      </c>
      <c r="D48" s="1">
        <v>137</v>
      </c>
      <c r="E48" s="1">
        <v>1</v>
      </c>
      <c r="G48" s="17" t="s">
        <v>45</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f t="shared" si="20"/>
        <v>0</v>
      </c>
      <c r="AM48" s="30"/>
    </row>
    <row r="49" spans="1:45">
      <c r="A49" s="14">
        <v>1</v>
      </c>
      <c r="B49" s="1">
        <v>1</v>
      </c>
      <c r="C49" s="1">
        <v>3</v>
      </c>
      <c r="D49" s="1">
        <v>138</v>
      </c>
      <c r="G49" s="21" t="s">
        <v>46</v>
      </c>
      <c r="H49" s="6">
        <f>SUM(H50:H52)</f>
        <v>0</v>
      </c>
      <c r="I49" s="6">
        <f t="shared" ref="I49:AI49" si="25">SUM(I50:I52)</f>
        <v>0</v>
      </c>
      <c r="J49" s="6">
        <f t="shared" si="25"/>
        <v>0</v>
      </c>
      <c r="K49" s="6">
        <f t="shared" si="25"/>
        <v>0</v>
      </c>
      <c r="L49" s="6">
        <f t="shared" si="25"/>
        <v>0</v>
      </c>
      <c r="M49" s="6">
        <f t="shared" si="25"/>
        <v>0</v>
      </c>
      <c r="N49" s="6">
        <f t="shared" si="25"/>
        <v>0</v>
      </c>
      <c r="O49" s="6">
        <f t="shared" si="25"/>
        <v>0</v>
      </c>
      <c r="P49" s="6">
        <f t="shared" si="25"/>
        <v>0</v>
      </c>
      <c r="Q49" s="6">
        <f t="shared" si="25"/>
        <v>0</v>
      </c>
      <c r="R49" s="6">
        <f t="shared" si="25"/>
        <v>0</v>
      </c>
      <c r="S49" s="6">
        <f t="shared" si="25"/>
        <v>0</v>
      </c>
      <c r="T49" s="6">
        <f t="shared" si="25"/>
        <v>0</v>
      </c>
      <c r="U49" s="6">
        <f t="shared" si="25"/>
        <v>0</v>
      </c>
      <c r="V49" s="6">
        <f t="shared" si="25"/>
        <v>0</v>
      </c>
      <c r="W49" s="6">
        <f t="shared" si="25"/>
        <v>0</v>
      </c>
      <c r="X49" s="6">
        <f t="shared" si="25"/>
        <v>0</v>
      </c>
      <c r="Y49" s="6">
        <f t="shared" si="25"/>
        <v>0</v>
      </c>
      <c r="Z49" s="6">
        <f t="shared" si="25"/>
        <v>0</v>
      </c>
      <c r="AA49" s="6">
        <f t="shared" si="25"/>
        <v>0</v>
      </c>
      <c r="AB49" s="6">
        <f t="shared" si="25"/>
        <v>0</v>
      </c>
      <c r="AC49" s="6">
        <f t="shared" si="25"/>
        <v>0</v>
      </c>
      <c r="AD49" s="6">
        <f t="shared" si="25"/>
        <v>0</v>
      </c>
      <c r="AE49" s="6">
        <f t="shared" si="25"/>
        <v>0</v>
      </c>
      <c r="AF49" s="6">
        <f t="shared" si="25"/>
        <v>0</v>
      </c>
      <c r="AG49" s="6">
        <f t="shared" si="25"/>
        <v>0</v>
      </c>
      <c r="AH49" s="6">
        <f t="shared" si="25"/>
        <v>0</v>
      </c>
      <c r="AI49" s="6">
        <f t="shared" si="25"/>
        <v>0</v>
      </c>
      <c r="AJ49" s="6">
        <f t="shared" si="20"/>
        <v>0</v>
      </c>
      <c r="AM49" s="30"/>
    </row>
    <row r="50" spans="1:45">
      <c r="A50" s="14">
        <v>1</v>
      </c>
      <c r="B50" s="1">
        <v>1</v>
      </c>
      <c r="C50" s="1">
        <v>3</v>
      </c>
      <c r="D50" s="1">
        <v>138</v>
      </c>
      <c r="E50" s="1">
        <v>1</v>
      </c>
      <c r="G50" s="17" t="s">
        <v>47</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f t="shared" si="20"/>
        <v>0</v>
      </c>
      <c r="AM50" s="30"/>
      <c r="AR50" s="42"/>
    </row>
    <row r="51" spans="1:45">
      <c r="A51" s="14">
        <v>1</v>
      </c>
      <c r="B51" s="1">
        <v>1</v>
      </c>
      <c r="C51" s="1">
        <v>3</v>
      </c>
      <c r="D51" s="1">
        <v>138</v>
      </c>
      <c r="E51" s="1">
        <v>2</v>
      </c>
      <c r="G51" s="17" t="s">
        <v>48</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f t="shared" si="20"/>
        <v>0</v>
      </c>
      <c r="AM51" s="30"/>
    </row>
    <row r="52" spans="1:45">
      <c r="A52" s="14">
        <v>1</v>
      </c>
      <c r="B52" s="1">
        <v>1</v>
      </c>
      <c r="C52" s="1">
        <v>3</v>
      </c>
      <c r="D52" s="1">
        <v>138</v>
      </c>
      <c r="E52" s="1">
        <v>3</v>
      </c>
      <c r="G52" s="17" t="s">
        <v>49</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f>SUM(H52:AI52)</f>
        <v>0</v>
      </c>
      <c r="AM52" s="30"/>
    </row>
    <row r="53" spans="1:45">
      <c r="A53" s="14">
        <v>1</v>
      </c>
      <c r="B53" s="1">
        <v>1</v>
      </c>
      <c r="C53" s="1">
        <v>4</v>
      </c>
      <c r="G53" s="21" t="s">
        <v>50</v>
      </c>
      <c r="H53" s="7">
        <f>+H54+H59+H62+H64</f>
        <v>0</v>
      </c>
      <c r="I53" s="7">
        <f t="shared" ref="I53:AI53" si="26">+I54+I59+I62+I64</f>
        <v>0</v>
      </c>
      <c r="J53" s="7">
        <f t="shared" si="26"/>
        <v>0</v>
      </c>
      <c r="K53" s="7">
        <f t="shared" si="26"/>
        <v>49311.252</v>
      </c>
      <c r="L53" s="7">
        <f t="shared" si="26"/>
        <v>0</v>
      </c>
      <c r="M53" s="7">
        <f t="shared" si="26"/>
        <v>0</v>
      </c>
      <c r="N53" s="7">
        <f t="shared" si="26"/>
        <v>0</v>
      </c>
      <c r="O53" s="7">
        <f t="shared" si="26"/>
        <v>0</v>
      </c>
      <c r="P53" s="7">
        <f t="shared" si="26"/>
        <v>0</v>
      </c>
      <c r="Q53" s="7">
        <f t="shared" si="26"/>
        <v>0</v>
      </c>
      <c r="R53" s="7">
        <f t="shared" si="26"/>
        <v>39486.255300000004</v>
      </c>
      <c r="S53" s="7">
        <f t="shared" si="26"/>
        <v>32260.184999999998</v>
      </c>
      <c r="T53" s="7">
        <f t="shared" si="26"/>
        <v>0</v>
      </c>
      <c r="U53" s="7">
        <f t="shared" si="26"/>
        <v>0</v>
      </c>
      <c r="V53" s="7">
        <f t="shared" si="26"/>
        <v>0</v>
      </c>
      <c r="W53" s="7">
        <f t="shared" si="26"/>
        <v>0</v>
      </c>
      <c r="X53" s="7">
        <f t="shared" si="26"/>
        <v>0</v>
      </c>
      <c r="Y53" s="7">
        <f t="shared" si="26"/>
        <v>0</v>
      </c>
      <c r="Z53" s="7">
        <f t="shared" si="26"/>
        <v>62993.039400000009</v>
      </c>
      <c r="AA53" s="7">
        <f t="shared" si="26"/>
        <v>0</v>
      </c>
      <c r="AB53" s="7">
        <f t="shared" si="26"/>
        <v>0</v>
      </c>
      <c r="AC53" s="7">
        <f t="shared" si="26"/>
        <v>0</v>
      </c>
      <c r="AD53" s="7">
        <f t="shared" si="26"/>
        <v>0</v>
      </c>
      <c r="AE53" s="7">
        <f t="shared" si="26"/>
        <v>189838.9773</v>
      </c>
      <c r="AF53" s="7">
        <f t="shared" si="26"/>
        <v>0</v>
      </c>
      <c r="AG53" s="7">
        <f t="shared" si="26"/>
        <v>0</v>
      </c>
      <c r="AH53" s="7">
        <f t="shared" si="26"/>
        <v>0</v>
      </c>
      <c r="AI53" s="7">
        <f t="shared" si="26"/>
        <v>0</v>
      </c>
      <c r="AJ53" s="7">
        <f t="shared" ref="AJ53:AJ96" si="27">SUM(H53:AI53)</f>
        <v>373889.70900000003</v>
      </c>
      <c r="AM53" s="30"/>
    </row>
    <row r="54" spans="1:45">
      <c r="A54" s="14">
        <v>1</v>
      </c>
      <c r="B54" s="1">
        <v>1</v>
      </c>
      <c r="C54" s="1">
        <v>4</v>
      </c>
      <c r="D54" s="1">
        <v>141</v>
      </c>
      <c r="G54" s="21" t="s">
        <v>51</v>
      </c>
      <c r="H54" s="6">
        <f>SUM(H55:H58)</f>
        <v>0</v>
      </c>
      <c r="I54" s="6">
        <f t="shared" ref="I54:AI54" si="28">SUM(I55:I58)</f>
        <v>0</v>
      </c>
      <c r="J54" s="6">
        <f t="shared" si="28"/>
        <v>0</v>
      </c>
      <c r="K54" s="6">
        <f t="shared" si="28"/>
        <v>49311.252</v>
      </c>
      <c r="L54" s="6">
        <f t="shared" si="28"/>
        <v>0</v>
      </c>
      <c r="M54" s="6">
        <f t="shared" si="28"/>
        <v>0</v>
      </c>
      <c r="N54" s="6">
        <f t="shared" si="28"/>
        <v>0</v>
      </c>
      <c r="O54" s="6">
        <f t="shared" si="28"/>
        <v>0</v>
      </c>
      <c r="P54" s="6">
        <f t="shared" si="28"/>
        <v>0</v>
      </c>
      <c r="Q54" s="6">
        <f t="shared" si="28"/>
        <v>0</v>
      </c>
      <c r="R54" s="6">
        <f t="shared" si="28"/>
        <v>39486.255300000004</v>
      </c>
      <c r="S54" s="6">
        <f t="shared" si="28"/>
        <v>32260.184999999998</v>
      </c>
      <c r="T54" s="6">
        <f t="shared" si="28"/>
        <v>0</v>
      </c>
      <c r="U54" s="6">
        <f t="shared" si="28"/>
        <v>0</v>
      </c>
      <c r="V54" s="6">
        <f t="shared" si="28"/>
        <v>0</v>
      </c>
      <c r="W54" s="6">
        <f t="shared" si="28"/>
        <v>0</v>
      </c>
      <c r="X54" s="6">
        <f t="shared" si="28"/>
        <v>0</v>
      </c>
      <c r="Y54" s="6">
        <f t="shared" si="28"/>
        <v>0</v>
      </c>
      <c r="Z54" s="6">
        <f t="shared" si="28"/>
        <v>62993.039400000009</v>
      </c>
      <c r="AA54" s="6">
        <f t="shared" si="28"/>
        <v>0</v>
      </c>
      <c r="AB54" s="6">
        <f t="shared" si="28"/>
        <v>0</v>
      </c>
      <c r="AC54" s="6">
        <f t="shared" si="28"/>
        <v>0</v>
      </c>
      <c r="AD54" s="6">
        <f t="shared" si="28"/>
        <v>0</v>
      </c>
      <c r="AE54" s="6">
        <f t="shared" si="28"/>
        <v>189838.9773</v>
      </c>
      <c r="AF54" s="6">
        <f t="shared" si="28"/>
        <v>0</v>
      </c>
      <c r="AG54" s="6">
        <f t="shared" si="28"/>
        <v>0</v>
      </c>
      <c r="AH54" s="6">
        <f t="shared" si="28"/>
        <v>0</v>
      </c>
      <c r="AI54" s="6">
        <f t="shared" si="28"/>
        <v>0</v>
      </c>
      <c r="AJ54" s="6">
        <f t="shared" si="27"/>
        <v>373889.70900000003</v>
      </c>
      <c r="AM54" s="30"/>
    </row>
    <row r="55" spans="1:45">
      <c r="A55" s="14">
        <v>1</v>
      </c>
      <c r="B55" s="1">
        <v>1</v>
      </c>
      <c r="C55" s="1">
        <v>4</v>
      </c>
      <c r="D55" s="1">
        <v>141</v>
      </c>
      <c r="E55" s="1">
        <v>1</v>
      </c>
      <c r="G55" s="17" t="s">
        <v>52</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f t="shared" si="27"/>
        <v>0</v>
      </c>
      <c r="AM55" s="30"/>
    </row>
    <row r="56" spans="1:45">
      <c r="A56" s="14">
        <v>1</v>
      </c>
      <c r="B56" s="1">
        <v>1</v>
      </c>
      <c r="C56" s="1">
        <v>4</v>
      </c>
      <c r="D56" s="1">
        <v>141</v>
      </c>
      <c r="E56" s="1">
        <v>2</v>
      </c>
      <c r="G56" s="17" t="s">
        <v>53</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f t="shared" si="27"/>
        <v>0</v>
      </c>
      <c r="AM56" s="30"/>
    </row>
    <row r="57" spans="1:45">
      <c r="A57" s="14">
        <v>1</v>
      </c>
      <c r="B57" s="1">
        <v>1</v>
      </c>
      <c r="C57" s="1">
        <v>4</v>
      </c>
      <c r="D57" s="1">
        <v>141</v>
      </c>
      <c r="E57" s="1">
        <v>3</v>
      </c>
      <c r="G57" s="17" t="s">
        <v>54</v>
      </c>
      <c r="H57" s="8"/>
      <c r="I57" s="8"/>
      <c r="J57" s="8"/>
      <c r="K57" s="8">
        <f>'TABULADOR SUELDOS GC'!P120</f>
        <v>49311.252</v>
      </c>
      <c r="L57" s="8"/>
      <c r="M57" s="8"/>
      <c r="N57" s="8"/>
      <c r="O57" s="8"/>
      <c r="P57" s="8"/>
      <c r="Q57" s="8"/>
      <c r="R57" s="8">
        <f>'TABULADOR SUELDOS GC'!P355</f>
        <v>39486.255300000004</v>
      </c>
      <c r="S57" s="8">
        <f>'TABULADOR SUELDOS GC'!P411</f>
        <v>32260.184999999998</v>
      </c>
      <c r="T57" s="8"/>
      <c r="U57" s="8"/>
      <c r="V57" s="8"/>
      <c r="W57" s="8"/>
      <c r="X57" s="8"/>
      <c r="Y57" s="8"/>
      <c r="Z57" s="8">
        <f>'TABULADOR SUELDOS GC'!P656</f>
        <v>62993.039400000009</v>
      </c>
      <c r="AA57" s="8"/>
      <c r="AB57" s="8"/>
      <c r="AC57" s="8"/>
      <c r="AD57" s="8"/>
      <c r="AE57" s="8">
        <f>'TABULADOR SUELDOS GC'!P821</f>
        <v>189838.9773</v>
      </c>
      <c r="AF57" s="8"/>
      <c r="AG57" s="8"/>
      <c r="AH57" s="8"/>
      <c r="AI57" s="8"/>
      <c r="AJ57" s="8">
        <f t="shared" si="27"/>
        <v>373889.70900000003</v>
      </c>
      <c r="AM57" s="30"/>
      <c r="AN57" s="30"/>
      <c r="AO57" s="30"/>
      <c r="AP57" s="30"/>
      <c r="AQ57" s="33"/>
      <c r="AS57" s="38"/>
    </row>
    <row r="58" spans="1:45">
      <c r="A58" s="14">
        <v>1</v>
      </c>
      <c r="B58" s="1">
        <v>1</v>
      </c>
      <c r="C58" s="1">
        <v>4</v>
      </c>
      <c r="D58" s="1">
        <v>141</v>
      </c>
      <c r="E58" s="1">
        <v>4</v>
      </c>
      <c r="G58" s="17" t="s">
        <v>51</v>
      </c>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f t="shared" si="27"/>
        <v>0</v>
      </c>
      <c r="AM58" s="30"/>
    </row>
    <row r="59" spans="1:45">
      <c r="A59" s="14">
        <v>1</v>
      </c>
      <c r="B59" s="1">
        <v>1</v>
      </c>
      <c r="C59" s="1">
        <v>4</v>
      </c>
      <c r="D59" s="1">
        <v>142</v>
      </c>
      <c r="E59" s="4"/>
      <c r="F59" s="4"/>
      <c r="G59" s="21" t="s">
        <v>55</v>
      </c>
      <c r="H59" s="6">
        <f>+H60+H61</f>
        <v>0</v>
      </c>
      <c r="I59" s="6">
        <f t="shared" ref="I59:AI59" si="29">+I60+I61</f>
        <v>0</v>
      </c>
      <c r="J59" s="6">
        <f t="shared" si="29"/>
        <v>0</v>
      </c>
      <c r="K59" s="6">
        <f t="shared" si="29"/>
        <v>0</v>
      </c>
      <c r="L59" s="6">
        <f t="shared" si="29"/>
        <v>0</v>
      </c>
      <c r="M59" s="6">
        <f t="shared" si="29"/>
        <v>0</v>
      </c>
      <c r="N59" s="6">
        <f t="shared" si="29"/>
        <v>0</v>
      </c>
      <c r="O59" s="6">
        <f t="shared" si="29"/>
        <v>0</v>
      </c>
      <c r="P59" s="6">
        <f t="shared" si="29"/>
        <v>0</v>
      </c>
      <c r="Q59" s="6">
        <f t="shared" si="29"/>
        <v>0</v>
      </c>
      <c r="R59" s="6">
        <f t="shared" si="29"/>
        <v>0</v>
      </c>
      <c r="S59" s="6">
        <f t="shared" si="29"/>
        <v>0</v>
      </c>
      <c r="T59" s="6">
        <f t="shared" si="29"/>
        <v>0</v>
      </c>
      <c r="U59" s="6">
        <f t="shared" si="29"/>
        <v>0</v>
      </c>
      <c r="V59" s="6">
        <f t="shared" si="29"/>
        <v>0</v>
      </c>
      <c r="W59" s="6">
        <f t="shared" si="29"/>
        <v>0</v>
      </c>
      <c r="X59" s="6">
        <f t="shared" si="29"/>
        <v>0</v>
      </c>
      <c r="Y59" s="6">
        <f t="shared" si="29"/>
        <v>0</v>
      </c>
      <c r="Z59" s="6">
        <f t="shared" si="29"/>
        <v>0</v>
      </c>
      <c r="AA59" s="6">
        <f t="shared" si="29"/>
        <v>0</v>
      </c>
      <c r="AB59" s="6">
        <f t="shared" si="29"/>
        <v>0</v>
      </c>
      <c r="AC59" s="6">
        <f t="shared" si="29"/>
        <v>0</v>
      </c>
      <c r="AD59" s="6">
        <f t="shared" si="29"/>
        <v>0</v>
      </c>
      <c r="AE59" s="6">
        <f t="shared" si="29"/>
        <v>0</v>
      </c>
      <c r="AF59" s="6">
        <f t="shared" si="29"/>
        <v>0</v>
      </c>
      <c r="AG59" s="6">
        <f t="shared" si="29"/>
        <v>0</v>
      </c>
      <c r="AH59" s="6">
        <f t="shared" si="29"/>
        <v>0</v>
      </c>
      <c r="AI59" s="6">
        <f t="shared" si="29"/>
        <v>0</v>
      </c>
      <c r="AJ59" s="6">
        <f t="shared" si="27"/>
        <v>0</v>
      </c>
      <c r="AM59" s="30"/>
    </row>
    <row r="60" spans="1:45">
      <c r="A60" s="14">
        <v>1</v>
      </c>
      <c r="B60" s="1">
        <v>1</v>
      </c>
      <c r="C60" s="1">
        <v>4</v>
      </c>
      <c r="D60" s="1">
        <v>142</v>
      </c>
      <c r="E60" s="1">
        <v>1</v>
      </c>
      <c r="G60" s="17" t="s">
        <v>56</v>
      </c>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f t="shared" si="27"/>
        <v>0</v>
      </c>
      <c r="AM60" s="30"/>
    </row>
    <row r="61" spans="1:45">
      <c r="A61" s="14">
        <v>1</v>
      </c>
      <c r="B61" s="1">
        <v>1</v>
      </c>
      <c r="C61" s="1">
        <v>4</v>
      </c>
      <c r="D61" s="1">
        <v>142</v>
      </c>
      <c r="E61" s="1">
        <v>2</v>
      </c>
      <c r="G61" s="17" t="s">
        <v>57</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f t="shared" si="27"/>
        <v>0</v>
      </c>
      <c r="AM61" s="30"/>
    </row>
    <row r="62" spans="1:45">
      <c r="A62" s="14">
        <v>1</v>
      </c>
      <c r="B62" s="1">
        <v>1</v>
      </c>
      <c r="C62" s="1">
        <v>4</v>
      </c>
      <c r="D62" s="1">
        <v>143</v>
      </c>
      <c r="G62" s="21" t="s">
        <v>58</v>
      </c>
      <c r="H62" s="6">
        <f>+H63</f>
        <v>0</v>
      </c>
      <c r="I62" s="6">
        <f t="shared" ref="I62:AI62" si="30">+I63</f>
        <v>0</v>
      </c>
      <c r="J62" s="6">
        <f t="shared" si="30"/>
        <v>0</v>
      </c>
      <c r="K62" s="6">
        <f t="shared" si="30"/>
        <v>0</v>
      </c>
      <c r="L62" s="6">
        <f t="shared" si="30"/>
        <v>0</v>
      </c>
      <c r="M62" s="6">
        <f t="shared" si="30"/>
        <v>0</v>
      </c>
      <c r="N62" s="6">
        <f t="shared" si="30"/>
        <v>0</v>
      </c>
      <c r="O62" s="6">
        <f t="shared" si="30"/>
        <v>0</v>
      </c>
      <c r="P62" s="6">
        <f t="shared" si="30"/>
        <v>0</v>
      </c>
      <c r="Q62" s="6">
        <f t="shared" si="30"/>
        <v>0</v>
      </c>
      <c r="R62" s="6">
        <f t="shared" si="30"/>
        <v>0</v>
      </c>
      <c r="S62" s="6">
        <f t="shared" si="30"/>
        <v>0</v>
      </c>
      <c r="T62" s="6">
        <f t="shared" si="30"/>
        <v>0</v>
      </c>
      <c r="U62" s="6">
        <f t="shared" si="30"/>
        <v>0</v>
      </c>
      <c r="V62" s="6">
        <f t="shared" si="30"/>
        <v>0</v>
      </c>
      <c r="W62" s="6">
        <f t="shared" si="30"/>
        <v>0</v>
      </c>
      <c r="X62" s="6">
        <f t="shared" si="30"/>
        <v>0</v>
      </c>
      <c r="Y62" s="6">
        <f t="shared" si="30"/>
        <v>0</v>
      </c>
      <c r="Z62" s="6">
        <f t="shared" si="30"/>
        <v>0</v>
      </c>
      <c r="AA62" s="6">
        <f t="shared" si="30"/>
        <v>0</v>
      </c>
      <c r="AB62" s="6">
        <f t="shared" si="30"/>
        <v>0</v>
      </c>
      <c r="AC62" s="6">
        <f t="shared" si="30"/>
        <v>0</v>
      </c>
      <c r="AD62" s="6">
        <f t="shared" si="30"/>
        <v>0</v>
      </c>
      <c r="AE62" s="6">
        <f t="shared" si="30"/>
        <v>0</v>
      </c>
      <c r="AF62" s="6">
        <f t="shared" si="30"/>
        <v>0</v>
      </c>
      <c r="AG62" s="6">
        <f t="shared" si="30"/>
        <v>0</v>
      </c>
      <c r="AH62" s="6">
        <f t="shared" si="30"/>
        <v>0</v>
      </c>
      <c r="AI62" s="6">
        <f t="shared" si="30"/>
        <v>0</v>
      </c>
      <c r="AJ62" s="6">
        <f t="shared" si="27"/>
        <v>0</v>
      </c>
      <c r="AM62" s="30"/>
    </row>
    <row r="63" spans="1:45">
      <c r="A63" s="14">
        <v>1</v>
      </c>
      <c r="B63" s="1">
        <v>1</v>
      </c>
      <c r="C63" s="1">
        <v>4</v>
      </c>
      <c r="D63" s="1">
        <v>143</v>
      </c>
      <c r="E63" s="1">
        <v>1</v>
      </c>
      <c r="G63" s="17" t="s">
        <v>59</v>
      </c>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f t="shared" si="27"/>
        <v>0</v>
      </c>
      <c r="AM63" s="30"/>
    </row>
    <row r="64" spans="1:45">
      <c r="A64" s="14">
        <v>1</v>
      </c>
      <c r="B64" s="1">
        <v>1</v>
      </c>
      <c r="C64" s="1">
        <v>4</v>
      </c>
      <c r="D64" s="1">
        <v>144</v>
      </c>
      <c r="E64" s="4"/>
      <c r="F64" s="4"/>
      <c r="G64" s="21" t="s">
        <v>60</v>
      </c>
      <c r="H64" s="6">
        <f>+H65</f>
        <v>0</v>
      </c>
      <c r="I64" s="6">
        <f t="shared" ref="I64:AI64" si="31">+I65</f>
        <v>0</v>
      </c>
      <c r="J64" s="6">
        <f t="shared" si="31"/>
        <v>0</v>
      </c>
      <c r="K64" s="6">
        <f t="shared" si="31"/>
        <v>0</v>
      </c>
      <c r="L64" s="6">
        <f t="shared" si="31"/>
        <v>0</v>
      </c>
      <c r="M64" s="6">
        <f t="shared" si="31"/>
        <v>0</v>
      </c>
      <c r="N64" s="6">
        <f t="shared" si="31"/>
        <v>0</v>
      </c>
      <c r="O64" s="6">
        <f t="shared" si="31"/>
        <v>0</v>
      </c>
      <c r="P64" s="6">
        <f t="shared" si="31"/>
        <v>0</v>
      </c>
      <c r="Q64" s="6">
        <f t="shared" si="31"/>
        <v>0</v>
      </c>
      <c r="R64" s="6">
        <f t="shared" si="31"/>
        <v>0</v>
      </c>
      <c r="S64" s="6">
        <f t="shared" si="31"/>
        <v>0</v>
      </c>
      <c r="T64" s="6">
        <f t="shared" si="31"/>
        <v>0</v>
      </c>
      <c r="U64" s="6">
        <f t="shared" si="31"/>
        <v>0</v>
      </c>
      <c r="V64" s="6">
        <f t="shared" si="31"/>
        <v>0</v>
      </c>
      <c r="W64" s="6">
        <f t="shared" si="31"/>
        <v>0</v>
      </c>
      <c r="X64" s="6">
        <f t="shared" si="31"/>
        <v>0</v>
      </c>
      <c r="Y64" s="6">
        <f t="shared" si="31"/>
        <v>0</v>
      </c>
      <c r="Z64" s="6">
        <f t="shared" si="31"/>
        <v>0</v>
      </c>
      <c r="AA64" s="6">
        <f t="shared" si="31"/>
        <v>0</v>
      </c>
      <c r="AB64" s="6">
        <f t="shared" si="31"/>
        <v>0</v>
      </c>
      <c r="AC64" s="6">
        <f t="shared" si="31"/>
        <v>0</v>
      </c>
      <c r="AD64" s="6">
        <f t="shared" si="31"/>
        <v>0</v>
      </c>
      <c r="AE64" s="6">
        <f t="shared" si="31"/>
        <v>0</v>
      </c>
      <c r="AF64" s="6">
        <f t="shared" si="31"/>
        <v>0</v>
      </c>
      <c r="AG64" s="6">
        <f t="shared" si="31"/>
        <v>0</v>
      </c>
      <c r="AH64" s="6">
        <f t="shared" si="31"/>
        <v>0</v>
      </c>
      <c r="AI64" s="6">
        <f t="shared" si="31"/>
        <v>0</v>
      </c>
      <c r="AJ64" s="6">
        <f t="shared" si="27"/>
        <v>0</v>
      </c>
      <c r="AM64" s="30"/>
    </row>
    <row r="65" spans="1:45">
      <c r="A65" s="14">
        <v>1</v>
      </c>
      <c r="B65" s="1">
        <v>1</v>
      </c>
      <c r="C65" s="1">
        <v>4</v>
      </c>
      <c r="D65" s="1">
        <v>144</v>
      </c>
      <c r="E65" s="1">
        <v>1</v>
      </c>
      <c r="G65" s="17" t="s">
        <v>61</v>
      </c>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f t="shared" si="27"/>
        <v>0</v>
      </c>
      <c r="AM65" s="30"/>
    </row>
    <row r="66" spans="1:45">
      <c r="A66" s="14">
        <v>1</v>
      </c>
      <c r="B66" s="1">
        <v>1</v>
      </c>
      <c r="C66" s="1">
        <v>5</v>
      </c>
      <c r="G66" s="21" t="s">
        <v>62</v>
      </c>
      <c r="H66" s="7">
        <f>H67+H69+H71+H73+H82+H84</f>
        <v>1750000</v>
      </c>
      <c r="I66" s="7">
        <f t="shared" ref="I66:AI66" si="32">I67+I69+I71+I73+I82+I84</f>
        <v>0</v>
      </c>
      <c r="J66" s="7">
        <f t="shared" si="32"/>
        <v>0</v>
      </c>
      <c r="K66" s="7">
        <f t="shared" si="32"/>
        <v>12000</v>
      </c>
      <c r="L66" s="7">
        <f t="shared" si="32"/>
        <v>0</v>
      </c>
      <c r="M66" s="7">
        <f t="shared" si="32"/>
        <v>0</v>
      </c>
      <c r="N66" s="7">
        <f t="shared" si="32"/>
        <v>0</v>
      </c>
      <c r="O66" s="7">
        <f t="shared" si="32"/>
        <v>0</v>
      </c>
      <c r="P66" s="7">
        <f t="shared" si="32"/>
        <v>0</v>
      </c>
      <c r="Q66" s="7">
        <f t="shared" si="32"/>
        <v>0</v>
      </c>
      <c r="R66" s="7">
        <f t="shared" si="32"/>
        <v>12000</v>
      </c>
      <c r="S66" s="7">
        <f t="shared" si="32"/>
        <v>12000</v>
      </c>
      <c r="T66" s="7">
        <f t="shared" si="32"/>
        <v>0</v>
      </c>
      <c r="U66" s="7">
        <f t="shared" si="32"/>
        <v>0</v>
      </c>
      <c r="V66" s="7">
        <f t="shared" si="32"/>
        <v>0</v>
      </c>
      <c r="W66" s="7">
        <f t="shared" si="32"/>
        <v>0</v>
      </c>
      <c r="X66" s="7">
        <f t="shared" si="32"/>
        <v>0</v>
      </c>
      <c r="Y66" s="7">
        <f t="shared" si="32"/>
        <v>0</v>
      </c>
      <c r="Z66" s="7">
        <f t="shared" si="32"/>
        <v>18000</v>
      </c>
      <c r="AA66" s="7">
        <f t="shared" si="32"/>
        <v>0</v>
      </c>
      <c r="AB66" s="7">
        <f t="shared" si="32"/>
        <v>0</v>
      </c>
      <c r="AC66" s="7">
        <f t="shared" si="32"/>
        <v>0</v>
      </c>
      <c r="AD66" s="7">
        <f t="shared" si="32"/>
        <v>0</v>
      </c>
      <c r="AE66" s="7">
        <f t="shared" si="32"/>
        <v>54000</v>
      </c>
      <c r="AF66" s="7">
        <f t="shared" si="32"/>
        <v>0</v>
      </c>
      <c r="AG66" s="7">
        <f t="shared" si="32"/>
        <v>0</v>
      </c>
      <c r="AH66" s="7">
        <f t="shared" si="32"/>
        <v>0</v>
      </c>
      <c r="AI66" s="7">
        <f t="shared" si="32"/>
        <v>0</v>
      </c>
      <c r="AJ66" s="7">
        <f t="shared" si="27"/>
        <v>1858000</v>
      </c>
      <c r="AM66" s="30"/>
    </row>
    <row r="67" spans="1:45">
      <c r="A67" s="14">
        <v>1</v>
      </c>
      <c r="B67" s="1">
        <v>1</v>
      </c>
      <c r="C67" s="1">
        <v>5</v>
      </c>
      <c r="D67" s="1">
        <v>151</v>
      </c>
      <c r="G67" s="21" t="s">
        <v>63</v>
      </c>
      <c r="H67" s="6">
        <f>+H68</f>
        <v>0</v>
      </c>
      <c r="I67" s="6">
        <f t="shared" ref="I67:AI67" si="33">+I68</f>
        <v>0</v>
      </c>
      <c r="J67" s="6">
        <f t="shared" si="33"/>
        <v>0</v>
      </c>
      <c r="K67" s="6">
        <f t="shared" si="33"/>
        <v>0</v>
      </c>
      <c r="L67" s="6">
        <f t="shared" si="33"/>
        <v>0</v>
      </c>
      <c r="M67" s="6">
        <f t="shared" si="33"/>
        <v>0</v>
      </c>
      <c r="N67" s="6">
        <f t="shared" si="33"/>
        <v>0</v>
      </c>
      <c r="O67" s="6">
        <f t="shared" si="33"/>
        <v>0</v>
      </c>
      <c r="P67" s="6">
        <f t="shared" si="33"/>
        <v>0</v>
      </c>
      <c r="Q67" s="6">
        <f t="shared" si="33"/>
        <v>0</v>
      </c>
      <c r="R67" s="6">
        <f t="shared" si="33"/>
        <v>0</v>
      </c>
      <c r="S67" s="6">
        <f t="shared" si="33"/>
        <v>0</v>
      </c>
      <c r="T67" s="6">
        <f t="shared" si="33"/>
        <v>0</v>
      </c>
      <c r="U67" s="6">
        <f t="shared" si="33"/>
        <v>0</v>
      </c>
      <c r="V67" s="6">
        <f t="shared" si="33"/>
        <v>0</v>
      </c>
      <c r="W67" s="6">
        <f t="shared" si="33"/>
        <v>0</v>
      </c>
      <c r="X67" s="6">
        <f t="shared" si="33"/>
        <v>0</v>
      </c>
      <c r="Y67" s="6">
        <f t="shared" si="33"/>
        <v>0</v>
      </c>
      <c r="Z67" s="6">
        <f t="shared" si="33"/>
        <v>0</v>
      </c>
      <c r="AA67" s="6">
        <f t="shared" si="33"/>
        <v>0</v>
      </c>
      <c r="AB67" s="6">
        <f t="shared" si="33"/>
        <v>0</v>
      </c>
      <c r="AC67" s="6">
        <f t="shared" si="33"/>
        <v>0</v>
      </c>
      <c r="AD67" s="6">
        <f t="shared" si="33"/>
        <v>0</v>
      </c>
      <c r="AE67" s="6">
        <f t="shared" si="33"/>
        <v>0</v>
      </c>
      <c r="AF67" s="6">
        <f t="shared" si="33"/>
        <v>0</v>
      </c>
      <c r="AG67" s="6">
        <f t="shared" si="33"/>
        <v>0</v>
      </c>
      <c r="AH67" s="6">
        <f t="shared" si="33"/>
        <v>0</v>
      </c>
      <c r="AI67" s="6">
        <f t="shared" si="33"/>
        <v>0</v>
      </c>
      <c r="AJ67" s="6">
        <f t="shared" si="27"/>
        <v>0</v>
      </c>
      <c r="AM67" s="30"/>
    </row>
    <row r="68" spans="1:45">
      <c r="A68" s="14">
        <v>1</v>
      </c>
      <c r="B68" s="1">
        <v>1</v>
      </c>
      <c r="C68" s="1">
        <v>5</v>
      </c>
      <c r="D68" s="1">
        <v>151</v>
      </c>
      <c r="E68" s="1">
        <v>1</v>
      </c>
      <c r="G68" s="17" t="s">
        <v>63</v>
      </c>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f t="shared" si="27"/>
        <v>0</v>
      </c>
      <c r="AM68" s="30"/>
    </row>
    <row r="69" spans="1:45">
      <c r="A69" s="14">
        <v>1</v>
      </c>
      <c r="B69" s="1">
        <v>1</v>
      </c>
      <c r="C69" s="1">
        <v>5</v>
      </c>
      <c r="D69" s="1">
        <v>152</v>
      </c>
      <c r="E69" s="4"/>
      <c r="F69" s="4"/>
      <c r="G69" s="21" t="s">
        <v>64</v>
      </c>
      <c r="H69" s="6">
        <f>+H70</f>
        <v>1750000</v>
      </c>
      <c r="I69" s="6">
        <f t="shared" ref="I69:AI69" si="34">+I70</f>
        <v>0</v>
      </c>
      <c r="J69" s="6">
        <f t="shared" si="34"/>
        <v>0</v>
      </c>
      <c r="K69" s="6">
        <f t="shared" si="34"/>
        <v>0</v>
      </c>
      <c r="L69" s="6">
        <f t="shared" si="34"/>
        <v>0</v>
      </c>
      <c r="M69" s="6">
        <f t="shared" si="34"/>
        <v>0</v>
      </c>
      <c r="N69" s="6">
        <f t="shared" si="34"/>
        <v>0</v>
      </c>
      <c r="O69" s="6">
        <f t="shared" si="34"/>
        <v>0</v>
      </c>
      <c r="P69" s="6">
        <f t="shared" si="34"/>
        <v>0</v>
      </c>
      <c r="Q69" s="6">
        <f t="shared" si="34"/>
        <v>0</v>
      </c>
      <c r="R69" s="6">
        <f t="shared" si="34"/>
        <v>0</v>
      </c>
      <c r="S69" s="6">
        <f t="shared" si="34"/>
        <v>0</v>
      </c>
      <c r="T69" s="6">
        <f t="shared" si="34"/>
        <v>0</v>
      </c>
      <c r="U69" s="6">
        <f t="shared" si="34"/>
        <v>0</v>
      </c>
      <c r="V69" s="6">
        <f t="shared" si="34"/>
        <v>0</v>
      </c>
      <c r="W69" s="6">
        <f t="shared" si="34"/>
        <v>0</v>
      </c>
      <c r="X69" s="6">
        <f t="shared" si="34"/>
        <v>0</v>
      </c>
      <c r="Y69" s="6">
        <f t="shared" si="34"/>
        <v>0</v>
      </c>
      <c r="Z69" s="6">
        <f t="shared" si="34"/>
        <v>0</v>
      </c>
      <c r="AA69" s="6">
        <f t="shared" si="34"/>
        <v>0</v>
      </c>
      <c r="AB69" s="6">
        <f t="shared" si="34"/>
        <v>0</v>
      </c>
      <c r="AC69" s="6">
        <f t="shared" si="34"/>
        <v>0</v>
      </c>
      <c r="AD69" s="6">
        <f t="shared" si="34"/>
        <v>0</v>
      </c>
      <c r="AE69" s="6">
        <f t="shared" si="34"/>
        <v>0</v>
      </c>
      <c r="AF69" s="6">
        <f t="shared" si="34"/>
        <v>0</v>
      </c>
      <c r="AG69" s="6">
        <f t="shared" si="34"/>
        <v>0</v>
      </c>
      <c r="AH69" s="6">
        <f t="shared" si="34"/>
        <v>0</v>
      </c>
      <c r="AI69" s="6">
        <f t="shared" si="34"/>
        <v>0</v>
      </c>
      <c r="AJ69" s="6">
        <f t="shared" si="27"/>
        <v>1750000</v>
      </c>
      <c r="AM69" s="30"/>
    </row>
    <row r="70" spans="1:45">
      <c r="A70" s="14">
        <v>1</v>
      </c>
      <c r="B70" s="1">
        <v>1</v>
      </c>
      <c r="C70" s="1">
        <v>5</v>
      </c>
      <c r="D70" s="1">
        <v>152</v>
      </c>
      <c r="E70" s="1">
        <v>1</v>
      </c>
      <c r="G70" s="17" t="s">
        <v>65</v>
      </c>
      <c r="H70" s="8">
        <v>1750000</v>
      </c>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f t="shared" si="27"/>
        <v>1750000</v>
      </c>
      <c r="AM70" s="30"/>
      <c r="AO70" s="30"/>
      <c r="AP70" s="30"/>
      <c r="AQ70" s="33"/>
      <c r="AS70" s="38"/>
    </row>
    <row r="71" spans="1:45">
      <c r="A71" s="14">
        <v>1</v>
      </c>
      <c r="B71" s="1">
        <v>1</v>
      </c>
      <c r="C71" s="1">
        <v>5</v>
      </c>
      <c r="D71" s="1">
        <v>153</v>
      </c>
      <c r="E71" s="4"/>
      <c r="F71" s="4"/>
      <c r="G71" s="21" t="s">
        <v>66</v>
      </c>
      <c r="H71" s="6">
        <f>+H72</f>
        <v>0</v>
      </c>
      <c r="I71" s="6">
        <f t="shared" ref="I71:AI71" si="35">+I72</f>
        <v>0</v>
      </c>
      <c r="J71" s="6">
        <f t="shared" si="35"/>
        <v>0</v>
      </c>
      <c r="K71" s="6">
        <f t="shared" si="35"/>
        <v>0</v>
      </c>
      <c r="L71" s="6">
        <f t="shared" si="35"/>
        <v>0</v>
      </c>
      <c r="M71" s="6">
        <f t="shared" si="35"/>
        <v>0</v>
      </c>
      <c r="N71" s="6">
        <f t="shared" si="35"/>
        <v>0</v>
      </c>
      <c r="O71" s="6">
        <f t="shared" si="35"/>
        <v>0</v>
      </c>
      <c r="P71" s="6">
        <f t="shared" si="35"/>
        <v>0</v>
      </c>
      <c r="Q71" s="6">
        <f t="shared" si="35"/>
        <v>0</v>
      </c>
      <c r="R71" s="6">
        <f t="shared" si="35"/>
        <v>0</v>
      </c>
      <c r="S71" s="6">
        <f t="shared" si="35"/>
        <v>0</v>
      </c>
      <c r="T71" s="6">
        <f t="shared" si="35"/>
        <v>0</v>
      </c>
      <c r="U71" s="6">
        <f t="shared" si="35"/>
        <v>0</v>
      </c>
      <c r="V71" s="6">
        <f t="shared" si="35"/>
        <v>0</v>
      </c>
      <c r="W71" s="6">
        <f t="shared" si="35"/>
        <v>0</v>
      </c>
      <c r="X71" s="6">
        <f t="shared" si="35"/>
        <v>0</v>
      </c>
      <c r="Y71" s="6">
        <f t="shared" si="35"/>
        <v>0</v>
      </c>
      <c r="Z71" s="6">
        <f t="shared" si="35"/>
        <v>0</v>
      </c>
      <c r="AA71" s="6">
        <f t="shared" si="35"/>
        <v>0</v>
      </c>
      <c r="AB71" s="6">
        <f t="shared" si="35"/>
        <v>0</v>
      </c>
      <c r="AC71" s="6">
        <f t="shared" si="35"/>
        <v>0</v>
      </c>
      <c r="AD71" s="6">
        <f t="shared" si="35"/>
        <v>0</v>
      </c>
      <c r="AE71" s="6">
        <f t="shared" si="35"/>
        <v>0</v>
      </c>
      <c r="AF71" s="6">
        <f t="shared" si="35"/>
        <v>0</v>
      </c>
      <c r="AG71" s="6">
        <f t="shared" si="35"/>
        <v>0</v>
      </c>
      <c r="AH71" s="6">
        <f t="shared" si="35"/>
        <v>0</v>
      </c>
      <c r="AI71" s="6">
        <f t="shared" si="35"/>
        <v>0</v>
      </c>
      <c r="AJ71" s="6">
        <f t="shared" si="27"/>
        <v>0</v>
      </c>
      <c r="AM71" s="30"/>
    </row>
    <row r="72" spans="1:45">
      <c r="A72" s="14">
        <v>1</v>
      </c>
      <c r="B72" s="1">
        <v>1</v>
      </c>
      <c r="C72" s="1">
        <v>5</v>
      </c>
      <c r="D72" s="1">
        <v>153</v>
      </c>
      <c r="E72" s="1">
        <v>1</v>
      </c>
      <c r="G72" s="17" t="s">
        <v>67</v>
      </c>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f t="shared" si="27"/>
        <v>0</v>
      </c>
      <c r="AM72" s="30"/>
    </row>
    <row r="73" spans="1:45">
      <c r="A73" s="14">
        <v>1</v>
      </c>
      <c r="B73" s="1">
        <v>1</v>
      </c>
      <c r="C73" s="1">
        <v>5</v>
      </c>
      <c r="D73" s="1">
        <v>154</v>
      </c>
      <c r="E73" s="4"/>
      <c r="F73" s="4"/>
      <c r="G73" s="21" t="s">
        <v>68</v>
      </c>
      <c r="H73" s="6">
        <f>SUM(H74:H81)</f>
        <v>0</v>
      </c>
      <c r="I73" s="6">
        <f t="shared" ref="I73:AI73" si="36">SUM(I74:I81)</f>
        <v>0</v>
      </c>
      <c r="J73" s="6">
        <f t="shared" si="36"/>
        <v>0</v>
      </c>
      <c r="K73" s="6">
        <f t="shared" si="36"/>
        <v>0</v>
      </c>
      <c r="L73" s="6">
        <f t="shared" si="36"/>
        <v>0</v>
      </c>
      <c r="M73" s="6">
        <f t="shared" si="36"/>
        <v>0</v>
      </c>
      <c r="N73" s="6">
        <f t="shared" si="36"/>
        <v>0</v>
      </c>
      <c r="O73" s="6">
        <f t="shared" si="36"/>
        <v>0</v>
      </c>
      <c r="P73" s="6">
        <f t="shared" si="36"/>
        <v>0</v>
      </c>
      <c r="Q73" s="6">
        <f t="shared" si="36"/>
        <v>0</v>
      </c>
      <c r="R73" s="6">
        <f t="shared" si="36"/>
        <v>0</v>
      </c>
      <c r="S73" s="6">
        <f t="shared" si="36"/>
        <v>0</v>
      </c>
      <c r="T73" s="6">
        <f t="shared" si="36"/>
        <v>0</v>
      </c>
      <c r="U73" s="6">
        <f t="shared" si="36"/>
        <v>0</v>
      </c>
      <c r="V73" s="6">
        <f t="shared" si="36"/>
        <v>0</v>
      </c>
      <c r="W73" s="6">
        <f t="shared" si="36"/>
        <v>0</v>
      </c>
      <c r="X73" s="6">
        <f t="shared" si="36"/>
        <v>0</v>
      </c>
      <c r="Y73" s="6">
        <f t="shared" si="36"/>
        <v>0</v>
      </c>
      <c r="Z73" s="6">
        <f t="shared" si="36"/>
        <v>0</v>
      </c>
      <c r="AA73" s="6">
        <f t="shared" si="36"/>
        <v>0</v>
      </c>
      <c r="AB73" s="6">
        <f t="shared" si="36"/>
        <v>0</v>
      </c>
      <c r="AC73" s="6">
        <f t="shared" si="36"/>
        <v>0</v>
      </c>
      <c r="AD73" s="6">
        <f t="shared" si="36"/>
        <v>0</v>
      </c>
      <c r="AE73" s="6">
        <f t="shared" si="36"/>
        <v>0</v>
      </c>
      <c r="AF73" s="6">
        <f t="shared" si="36"/>
        <v>0</v>
      </c>
      <c r="AG73" s="6">
        <f t="shared" si="36"/>
        <v>0</v>
      </c>
      <c r="AH73" s="6">
        <f t="shared" si="36"/>
        <v>0</v>
      </c>
      <c r="AI73" s="6">
        <f t="shared" si="36"/>
        <v>0</v>
      </c>
      <c r="AJ73" s="6">
        <f t="shared" si="27"/>
        <v>0</v>
      </c>
      <c r="AM73" s="30"/>
      <c r="AO73" s="30"/>
      <c r="AP73" s="30"/>
      <c r="AQ73" s="33"/>
      <c r="AS73" s="38"/>
    </row>
    <row r="74" spans="1:45">
      <c r="A74" s="14">
        <v>1</v>
      </c>
      <c r="B74" s="1">
        <v>1</v>
      </c>
      <c r="C74" s="1">
        <v>5</v>
      </c>
      <c r="D74" s="1">
        <v>154</v>
      </c>
      <c r="E74" s="1">
        <v>1</v>
      </c>
      <c r="G74" s="17" t="s">
        <v>69</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f t="shared" si="27"/>
        <v>0</v>
      </c>
      <c r="AM74" s="30"/>
    </row>
    <row r="75" spans="1:45">
      <c r="A75" s="14">
        <v>1</v>
      </c>
      <c r="B75" s="1">
        <v>1</v>
      </c>
      <c r="C75" s="1">
        <v>5</v>
      </c>
      <c r="D75" s="1">
        <v>154</v>
      </c>
      <c r="E75" s="1">
        <v>2</v>
      </c>
      <c r="G75" s="17" t="s">
        <v>70</v>
      </c>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f t="shared" si="27"/>
        <v>0</v>
      </c>
      <c r="AM75" s="30"/>
    </row>
    <row r="76" spans="1:45">
      <c r="A76" s="14">
        <v>1</v>
      </c>
      <c r="B76" s="1">
        <v>1</v>
      </c>
      <c r="C76" s="1">
        <v>5</v>
      </c>
      <c r="D76" s="1">
        <v>154</v>
      </c>
      <c r="E76" s="1">
        <v>3</v>
      </c>
      <c r="G76" s="17" t="s">
        <v>71</v>
      </c>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f t="shared" si="27"/>
        <v>0</v>
      </c>
      <c r="AM76" s="30"/>
    </row>
    <row r="77" spans="1:45">
      <c r="A77" s="14">
        <v>1</v>
      </c>
      <c r="B77" s="1">
        <v>1</v>
      </c>
      <c r="C77" s="1">
        <v>5</v>
      </c>
      <c r="D77" s="1">
        <v>154</v>
      </c>
      <c r="E77" s="1">
        <v>4</v>
      </c>
      <c r="G77" s="17" t="s">
        <v>72</v>
      </c>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f t="shared" si="27"/>
        <v>0</v>
      </c>
      <c r="AM77" s="30"/>
    </row>
    <row r="78" spans="1:45">
      <c r="A78" s="14">
        <v>1</v>
      </c>
      <c r="B78" s="1">
        <v>1</v>
      </c>
      <c r="C78" s="1">
        <v>5</v>
      </c>
      <c r="D78" s="1">
        <v>154</v>
      </c>
      <c r="E78" s="1">
        <v>5</v>
      </c>
      <c r="G78" s="17" t="s">
        <v>73</v>
      </c>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f t="shared" si="27"/>
        <v>0</v>
      </c>
      <c r="AM78" s="30"/>
    </row>
    <row r="79" spans="1:45">
      <c r="A79" s="14">
        <v>1</v>
      </c>
      <c r="B79" s="1">
        <v>1</v>
      </c>
      <c r="C79" s="1">
        <v>5</v>
      </c>
      <c r="D79" s="1">
        <v>154</v>
      </c>
      <c r="E79" s="1">
        <v>6</v>
      </c>
      <c r="G79" s="17" t="s">
        <v>74</v>
      </c>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f t="shared" si="27"/>
        <v>0</v>
      </c>
      <c r="AM79" s="30"/>
    </row>
    <row r="80" spans="1:45">
      <c r="A80" s="14">
        <v>1</v>
      </c>
      <c r="B80" s="1">
        <v>1</v>
      </c>
      <c r="C80" s="1">
        <v>5</v>
      </c>
      <c r="D80" s="1">
        <v>154</v>
      </c>
      <c r="E80" s="1">
        <v>7</v>
      </c>
      <c r="G80" s="17" t="s">
        <v>75</v>
      </c>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f t="shared" si="27"/>
        <v>0</v>
      </c>
      <c r="AM80" s="30"/>
    </row>
    <row r="81" spans="1:45">
      <c r="A81" s="14">
        <v>1</v>
      </c>
      <c r="B81" s="1">
        <v>1</v>
      </c>
      <c r="C81" s="1">
        <v>5</v>
      </c>
      <c r="D81" s="1">
        <v>154</v>
      </c>
      <c r="E81" s="1">
        <v>8</v>
      </c>
      <c r="G81" s="17" t="s">
        <v>76</v>
      </c>
      <c r="H81" s="8">
        <v>0</v>
      </c>
      <c r="I81" s="8">
        <v>0</v>
      </c>
      <c r="J81" s="8">
        <v>0</v>
      </c>
      <c r="K81" s="8">
        <v>0</v>
      </c>
      <c r="L81" s="8">
        <v>0</v>
      </c>
      <c r="M81" s="8">
        <v>0</v>
      </c>
      <c r="N81" s="8">
        <v>0</v>
      </c>
      <c r="O81" s="8">
        <v>0</v>
      </c>
      <c r="P81" s="8">
        <v>0</v>
      </c>
      <c r="Q81" s="8">
        <v>0</v>
      </c>
      <c r="R81" s="8">
        <v>0</v>
      </c>
      <c r="S81" s="8">
        <v>0</v>
      </c>
      <c r="T81" s="8"/>
      <c r="U81" s="8"/>
      <c r="V81" s="8"/>
      <c r="W81" s="8"/>
      <c r="X81" s="8"/>
      <c r="Y81" s="8"/>
      <c r="Z81" s="8"/>
      <c r="AA81" s="8"/>
      <c r="AB81" s="8"/>
      <c r="AC81" s="8"/>
      <c r="AD81" s="8"/>
      <c r="AE81" s="8"/>
      <c r="AF81" s="8">
        <v>0</v>
      </c>
      <c r="AG81" s="8">
        <v>0</v>
      </c>
      <c r="AH81" s="8"/>
      <c r="AI81" s="8"/>
      <c r="AJ81" s="8">
        <f t="shared" si="27"/>
        <v>0</v>
      </c>
      <c r="AM81" s="30"/>
      <c r="AO81" s="30"/>
      <c r="AP81" s="30"/>
      <c r="AQ81" s="33"/>
      <c r="AS81" s="38"/>
    </row>
    <row r="82" spans="1:45">
      <c r="A82" s="14">
        <v>1</v>
      </c>
      <c r="B82" s="1">
        <v>1</v>
      </c>
      <c r="C82" s="1">
        <v>5</v>
      </c>
      <c r="D82" s="1">
        <v>155</v>
      </c>
      <c r="E82" s="4"/>
      <c r="F82" s="4"/>
      <c r="G82" s="21" t="s">
        <v>77</v>
      </c>
      <c r="H82" s="6">
        <f>+H83</f>
        <v>0</v>
      </c>
      <c r="I82" s="6">
        <f t="shared" ref="I82:AI82" si="37">+I83</f>
        <v>0</v>
      </c>
      <c r="J82" s="6">
        <f t="shared" si="37"/>
        <v>0</v>
      </c>
      <c r="K82" s="6">
        <f t="shared" si="37"/>
        <v>0</v>
      </c>
      <c r="L82" s="6">
        <f t="shared" si="37"/>
        <v>0</v>
      </c>
      <c r="M82" s="6">
        <f t="shared" si="37"/>
        <v>0</v>
      </c>
      <c r="N82" s="6">
        <f t="shared" si="37"/>
        <v>0</v>
      </c>
      <c r="O82" s="6">
        <f t="shared" si="37"/>
        <v>0</v>
      </c>
      <c r="P82" s="6">
        <f t="shared" si="37"/>
        <v>0</v>
      </c>
      <c r="Q82" s="6">
        <f t="shared" si="37"/>
        <v>0</v>
      </c>
      <c r="R82" s="6">
        <f t="shared" si="37"/>
        <v>0</v>
      </c>
      <c r="S82" s="6">
        <f t="shared" si="37"/>
        <v>0</v>
      </c>
      <c r="T82" s="6">
        <f t="shared" si="37"/>
        <v>0</v>
      </c>
      <c r="U82" s="6">
        <f t="shared" si="37"/>
        <v>0</v>
      </c>
      <c r="V82" s="6">
        <f t="shared" si="37"/>
        <v>0</v>
      </c>
      <c r="W82" s="6">
        <f t="shared" si="37"/>
        <v>0</v>
      </c>
      <c r="X82" s="6">
        <f t="shared" si="37"/>
        <v>0</v>
      </c>
      <c r="Y82" s="6">
        <f t="shared" si="37"/>
        <v>0</v>
      </c>
      <c r="Z82" s="6">
        <f t="shared" si="37"/>
        <v>0</v>
      </c>
      <c r="AA82" s="6">
        <f t="shared" si="37"/>
        <v>0</v>
      </c>
      <c r="AB82" s="6">
        <f t="shared" si="37"/>
        <v>0</v>
      </c>
      <c r="AC82" s="6">
        <f t="shared" si="37"/>
        <v>0</v>
      </c>
      <c r="AD82" s="6">
        <f t="shared" si="37"/>
        <v>0</v>
      </c>
      <c r="AE82" s="6">
        <f t="shared" si="37"/>
        <v>0</v>
      </c>
      <c r="AF82" s="6">
        <f t="shared" si="37"/>
        <v>0</v>
      </c>
      <c r="AG82" s="6">
        <f t="shared" si="37"/>
        <v>0</v>
      </c>
      <c r="AH82" s="6">
        <f t="shared" si="37"/>
        <v>0</v>
      </c>
      <c r="AI82" s="6">
        <f t="shared" si="37"/>
        <v>0</v>
      </c>
      <c r="AJ82" s="6">
        <f t="shared" si="27"/>
        <v>0</v>
      </c>
      <c r="AM82" s="30"/>
    </row>
    <row r="83" spans="1:45">
      <c r="A83" s="14">
        <v>1</v>
      </c>
      <c r="B83" s="1">
        <v>1</v>
      </c>
      <c r="C83" s="1">
        <v>5</v>
      </c>
      <c r="D83" s="1">
        <v>155</v>
      </c>
      <c r="E83" s="1">
        <v>1</v>
      </c>
      <c r="G83" s="17" t="s">
        <v>77</v>
      </c>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f t="shared" si="27"/>
        <v>0</v>
      </c>
      <c r="AM83" s="30"/>
    </row>
    <row r="84" spans="1:45">
      <c r="A84" s="14">
        <v>1</v>
      </c>
      <c r="B84" s="1">
        <v>1</v>
      </c>
      <c r="C84" s="1">
        <v>5</v>
      </c>
      <c r="D84" s="1">
        <v>159</v>
      </c>
      <c r="G84" s="21" t="s">
        <v>62</v>
      </c>
      <c r="H84" s="6">
        <f>SUM(H85:H87)</f>
        <v>0</v>
      </c>
      <c r="I84" s="6">
        <f t="shared" ref="I84:AI84" si="38">SUM(I85:I87)</f>
        <v>0</v>
      </c>
      <c r="J84" s="6">
        <f t="shared" si="38"/>
        <v>0</v>
      </c>
      <c r="K84" s="6">
        <f t="shared" si="38"/>
        <v>12000</v>
      </c>
      <c r="L84" s="6">
        <f t="shared" si="38"/>
        <v>0</v>
      </c>
      <c r="M84" s="6">
        <f t="shared" si="38"/>
        <v>0</v>
      </c>
      <c r="N84" s="6">
        <f t="shared" si="38"/>
        <v>0</v>
      </c>
      <c r="O84" s="6">
        <f t="shared" si="38"/>
        <v>0</v>
      </c>
      <c r="P84" s="6">
        <f t="shared" si="38"/>
        <v>0</v>
      </c>
      <c r="Q84" s="6">
        <f t="shared" si="38"/>
        <v>0</v>
      </c>
      <c r="R84" s="6">
        <f t="shared" si="38"/>
        <v>12000</v>
      </c>
      <c r="S84" s="6">
        <f t="shared" si="38"/>
        <v>12000</v>
      </c>
      <c r="T84" s="6">
        <f t="shared" si="38"/>
        <v>0</v>
      </c>
      <c r="U84" s="6">
        <f t="shared" si="38"/>
        <v>0</v>
      </c>
      <c r="V84" s="6">
        <f t="shared" si="38"/>
        <v>0</v>
      </c>
      <c r="W84" s="6">
        <f t="shared" si="38"/>
        <v>0</v>
      </c>
      <c r="X84" s="6">
        <f t="shared" si="38"/>
        <v>0</v>
      </c>
      <c r="Y84" s="6">
        <f t="shared" si="38"/>
        <v>0</v>
      </c>
      <c r="Z84" s="6">
        <f t="shared" si="38"/>
        <v>18000</v>
      </c>
      <c r="AA84" s="6">
        <f t="shared" si="38"/>
        <v>0</v>
      </c>
      <c r="AB84" s="6">
        <f t="shared" si="38"/>
        <v>0</v>
      </c>
      <c r="AC84" s="6">
        <f t="shared" si="38"/>
        <v>0</v>
      </c>
      <c r="AD84" s="6">
        <f t="shared" si="38"/>
        <v>0</v>
      </c>
      <c r="AE84" s="6">
        <f t="shared" si="38"/>
        <v>54000</v>
      </c>
      <c r="AF84" s="6">
        <f t="shared" si="38"/>
        <v>0</v>
      </c>
      <c r="AG84" s="6">
        <f t="shared" si="38"/>
        <v>0</v>
      </c>
      <c r="AH84" s="6">
        <f t="shared" si="38"/>
        <v>0</v>
      </c>
      <c r="AI84" s="6">
        <f t="shared" si="38"/>
        <v>0</v>
      </c>
      <c r="AJ84" s="6">
        <f t="shared" si="27"/>
        <v>108000</v>
      </c>
      <c r="AM84" s="30"/>
    </row>
    <row r="85" spans="1:45">
      <c r="A85" s="14">
        <v>1</v>
      </c>
      <c r="B85" s="1">
        <v>1</v>
      </c>
      <c r="C85" s="1">
        <v>5</v>
      </c>
      <c r="D85" s="1">
        <v>159</v>
      </c>
      <c r="E85" s="1">
        <v>1</v>
      </c>
      <c r="G85" s="17" t="s">
        <v>78</v>
      </c>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f t="shared" si="27"/>
        <v>0</v>
      </c>
      <c r="AM85" s="30"/>
    </row>
    <row r="86" spans="1:45">
      <c r="A86" s="14">
        <v>1</v>
      </c>
      <c r="B86" s="1">
        <v>1</v>
      </c>
      <c r="C86" s="1">
        <v>5</v>
      </c>
      <c r="D86" s="1">
        <v>159</v>
      </c>
      <c r="E86" s="1">
        <v>2</v>
      </c>
      <c r="G86" s="17" t="s">
        <v>3865</v>
      </c>
      <c r="H86" s="8"/>
      <c r="I86" s="8"/>
      <c r="J86" s="8"/>
      <c r="K86" s="8">
        <f>'TABULADOR SUELDOS GC'!J133</f>
        <v>6000</v>
      </c>
      <c r="L86" s="8"/>
      <c r="M86" s="8"/>
      <c r="N86" s="8"/>
      <c r="O86" s="8"/>
      <c r="P86" s="8"/>
      <c r="Q86" s="8"/>
      <c r="R86" s="8">
        <f>'TABULADOR SUELDOS GC'!J361</f>
        <v>6000</v>
      </c>
      <c r="S86" s="8">
        <f>'TABULADOR SUELDOS GC'!J413</f>
        <v>6000</v>
      </c>
      <c r="T86" s="8"/>
      <c r="U86" s="8"/>
      <c r="V86" s="8"/>
      <c r="W86" s="8"/>
      <c r="X86" s="8"/>
      <c r="Y86" s="8"/>
      <c r="Z86" s="8">
        <f>'TABULADOR SUELDOS GC'!J664</f>
        <v>9000</v>
      </c>
      <c r="AA86" s="8"/>
      <c r="AB86" s="8"/>
      <c r="AC86" s="8"/>
      <c r="AD86" s="8"/>
      <c r="AE86" s="8">
        <f>'TABULADOR SUELDOS GC'!J830</f>
        <v>27000</v>
      </c>
      <c r="AF86" s="8"/>
      <c r="AG86" s="8"/>
      <c r="AH86" s="8"/>
      <c r="AI86" s="8"/>
      <c r="AJ86" s="8">
        <f t="shared" si="27"/>
        <v>54000</v>
      </c>
      <c r="AM86" s="30"/>
    </row>
    <row r="87" spans="1:45">
      <c r="A87" s="14">
        <v>1</v>
      </c>
      <c r="B87" s="1">
        <v>1</v>
      </c>
      <c r="C87" s="1">
        <v>5</v>
      </c>
      <c r="D87" s="1">
        <v>159</v>
      </c>
      <c r="E87" s="1">
        <v>3</v>
      </c>
      <c r="G87" s="17" t="s">
        <v>1397</v>
      </c>
      <c r="H87" s="8"/>
      <c r="I87" s="8"/>
      <c r="J87" s="8"/>
      <c r="K87" s="8">
        <f>'TABULADOR SUELDOS GC'!K133</f>
        <v>6000</v>
      </c>
      <c r="L87" s="8"/>
      <c r="M87" s="8"/>
      <c r="N87" s="8"/>
      <c r="O87" s="8"/>
      <c r="P87" s="8"/>
      <c r="Q87" s="8"/>
      <c r="R87" s="8">
        <f>'TABULADOR SUELDOS GC'!K361</f>
        <v>6000</v>
      </c>
      <c r="S87" s="8">
        <f>'TABULADOR SUELDOS GC'!K413</f>
        <v>6000</v>
      </c>
      <c r="T87" s="8"/>
      <c r="U87" s="8"/>
      <c r="V87" s="8"/>
      <c r="W87" s="8"/>
      <c r="X87" s="8"/>
      <c r="Y87" s="8"/>
      <c r="Z87" s="8">
        <f>'TABULADOR SUELDOS GC'!K664</f>
        <v>9000</v>
      </c>
      <c r="AA87" s="8"/>
      <c r="AB87" s="8"/>
      <c r="AC87" s="8"/>
      <c r="AD87" s="8"/>
      <c r="AE87" s="8">
        <f>'TABULADOR SUELDOS GC'!K830</f>
        <v>27000</v>
      </c>
      <c r="AF87" s="8"/>
      <c r="AG87" s="8"/>
      <c r="AH87" s="8"/>
      <c r="AI87" s="8"/>
      <c r="AJ87" s="8">
        <f t="shared" si="27"/>
        <v>54000</v>
      </c>
      <c r="AM87" s="30"/>
    </row>
    <row r="88" spans="1:45">
      <c r="A88" s="14">
        <v>1</v>
      </c>
      <c r="B88" s="1">
        <v>1</v>
      </c>
      <c r="C88" s="1">
        <v>6</v>
      </c>
      <c r="G88" s="21" t="s">
        <v>79</v>
      </c>
      <c r="H88" s="7">
        <f>+H89</f>
        <v>0</v>
      </c>
      <c r="I88" s="7">
        <f t="shared" ref="I88:AI89" si="39">+I89</f>
        <v>0</v>
      </c>
      <c r="J88" s="7">
        <f t="shared" si="39"/>
        <v>0</v>
      </c>
      <c r="K88" s="7">
        <f t="shared" si="39"/>
        <v>0</v>
      </c>
      <c r="L88" s="7">
        <f t="shared" si="39"/>
        <v>0</v>
      </c>
      <c r="M88" s="7">
        <f t="shared" si="39"/>
        <v>0</v>
      </c>
      <c r="N88" s="7">
        <f t="shared" si="39"/>
        <v>0</v>
      </c>
      <c r="O88" s="7">
        <f t="shared" si="39"/>
        <v>0</v>
      </c>
      <c r="P88" s="7">
        <f t="shared" si="39"/>
        <v>0</v>
      </c>
      <c r="Q88" s="7">
        <f t="shared" si="39"/>
        <v>0</v>
      </c>
      <c r="R88" s="7">
        <f t="shared" si="39"/>
        <v>0</v>
      </c>
      <c r="S88" s="7">
        <f t="shared" si="39"/>
        <v>0</v>
      </c>
      <c r="T88" s="7">
        <f t="shared" si="39"/>
        <v>0</v>
      </c>
      <c r="U88" s="7">
        <f t="shared" si="39"/>
        <v>0</v>
      </c>
      <c r="V88" s="7">
        <f t="shared" si="39"/>
        <v>0</v>
      </c>
      <c r="W88" s="7">
        <f t="shared" si="39"/>
        <v>0</v>
      </c>
      <c r="X88" s="7">
        <f t="shared" si="39"/>
        <v>0</v>
      </c>
      <c r="Y88" s="7">
        <f t="shared" si="39"/>
        <v>0</v>
      </c>
      <c r="Z88" s="7">
        <f t="shared" si="39"/>
        <v>0</v>
      </c>
      <c r="AA88" s="7">
        <f t="shared" si="39"/>
        <v>0</v>
      </c>
      <c r="AB88" s="7">
        <f t="shared" si="39"/>
        <v>0</v>
      </c>
      <c r="AC88" s="7">
        <f t="shared" si="39"/>
        <v>0</v>
      </c>
      <c r="AD88" s="7">
        <f t="shared" si="39"/>
        <v>0</v>
      </c>
      <c r="AE88" s="7">
        <f t="shared" si="39"/>
        <v>0</v>
      </c>
      <c r="AF88" s="7">
        <f t="shared" si="39"/>
        <v>0</v>
      </c>
      <c r="AG88" s="7">
        <f t="shared" si="39"/>
        <v>0</v>
      </c>
      <c r="AH88" s="7">
        <f t="shared" si="39"/>
        <v>0</v>
      </c>
      <c r="AI88" s="7">
        <f t="shared" si="39"/>
        <v>0</v>
      </c>
      <c r="AJ88" s="7">
        <f t="shared" si="27"/>
        <v>0</v>
      </c>
      <c r="AM88" s="30"/>
    </row>
    <row r="89" spans="1:45">
      <c r="A89" s="14">
        <v>1</v>
      </c>
      <c r="B89" s="1">
        <v>1</v>
      </c>
      <c r="C89" s="1">
        <v>6</v>
      </c>
      <c r="D89" s="1">
        <v>161</v>
      </c>
      <c r="E89" s="4"/>
      <c r="F89" s="4"/>
      <c r="G89" s="21" t="s">
        <v>80</v>
      </c>
      <c r="H89" s="6">
        <f>+H90</f>
        <v>0</v>
      </c>
      <c r="I89" s="6">
        <f t="shared" si="39"/>
        <v>0</v>
      </c>
      <c r="J89" s="6">
        <f t="shared" si="39"/>
        <v>0</v>
      </c>
      <c r="K89" s="6">
        <f t="shared" si="39"/>
        <v>0</v>
      </c>
      <c r="L89" s="6">
        <f t="shared" si="39"/>
        <v>0</v>
      </c>
      <c r="M89" s="6">
        <f t="shared" si="39"/>
        <v>0</v>
      </c>
      <c r="N89" s="6">
        <f t="shared" si="39"/>
        <v>0</v>
      </c>
      <c r="O89" s="6">
        <f t="shared" si="39"/>
        <v>0</v>
      </c>
      <c r="P89" s="6">
        <f t="shared" si="39"/>
        <v>0</v>
      </c>
      <c r="Q89" s="6">
        <f t="shared" si="39"/>
        <v>0</v>
      </c>
      <c r="R89" s="6">
        <f t="shared" si="39"/>
        <v>0</v>
      </c>
      <c r="S89" s="6">
        <f t="shared" si="39"/>
        <v>0</v>
      </c>
      <c r="T89" s="6">
        <f t="shared" si="39"/>
        <v>0</v>
      </c>
      <c r="U89" s="6">
        <f t="shared" si="39"/>
        <v>0</v>
      </c>
      <c r="V89" s="6">
        <f t="shared" si="39"/>
        <v>0</v>
      </c>
      <c r="W89" s="6">
        <f t="shared" si="39"/>
        <v>0</v>
      </c>
      <c r="X89" s="6">
        <f t="shared" si="39"/>
        <v>0</v>
      </c>
      <c r="Y89" s="6">
        <f t="shared" si="39"/>
        <v>0</v>
      </c>
      <c r="Z89" s="6">
        <f t="shared" si="39"/>
        <v>0</v>
      </c>
      <c r="AA89" s="6">
        <f t="shared" si="39"/>
        <v>0</v>
      </c>
      <c r="AB89" s="6">
        <f t="shared" si="39"/>
        <v>0</v>
      </c>
      <c r="AC89" s="6">
        <f t="shared" si="39"/>
        <v>0</v>
      </c>
      <c r="AD89" s="6">
        <f t="shared" si="39"/>
        <v>0</v>
      </c>
      <c r="AE89" s="6">
        <f t="shared" si="39"/>
        <v>0</v>
      </c>
      <c r="AF89" s="6">
        <f t="shared" si="39"/>
        <v>0</v>
      </c>
      <c r="AG89" s="6">
        <f t="shared" si="39"/>
        <v>0</v>
      </c>
      <c r="AH89" s="6">
        <f t="shared" si="39"/>
        <v>0</v>
      </c>
      <c r="AI89" s="6">
        <f t="shared" si="39"/>
        <v>0</v>
      </c>
      <c r="AJ89" s="6">
        <f t="shared" si="27"/>
        <v>0</v>
      </c>
      <c r="AM89" s="30"/>
    </row>
    <row r="90" spans="1:45">
      <c r="A90" s="14">
        <v>1</v>
      </c>
      <c r="B90" s="1">
        <v>1</v>
      </c>
      <c r="C90" s="1">
        <v>6</v>
      </c>
      <c r="D90" s="1">
        <v>161</v>
      </c>
      <c r="E90" s="1">
        <v>1</v>
      </c>
      <c r="G90" s="17" t="s">
        <v>81</v>
      </c>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f t="shared" si="27"/>
        <v>0</v>
      </c>
      <c r="AM90" s="30"/>
    </row>
    <row r="91" spans="1:45">
      <c r="A91" s="14">
        <v>1</v>
      </c>
      <c r="B91" s="1">
        <v>1</v>
      </c>
      <c r="C91" s="1">
        <v>7</v>
      </c>
      <c r="G91" s="21" t="s">
        <v>82</v>
      </c>
      <c r="H91" s="7">
        <f>+H92</f>
        <v>0</v>
      </c>
      <c r="I91" s="7">
        <f t="shared" ref="I91:AI91" si="40">+I92</f>
        <v>0</v>
      </c>
      <c r="J91" s="7">
        <f t="shared" si="40"/>
        <v>0</v>
      </c>
      <c r="K91" s="7">
        <f t="shared" si="40"/>
        <v>0</v>
      </c>
      <c r="L91" s="7">
        <f t="shared" si="40"/>
        <v>0</v>
      </c>
      <c r="M91" s="7">
        <f t="shared" si="40"/>
        <v>0</v>
      </c>
      <c r="N91" s="7">
        <f t="shared" si="40"/>
        <v>0</v>
      </c>
      <c r="O91" s="7">
        <f t="shared" si="40"/>
        <v>0</v>
      </c>
      <c r="P91" s="7">
        <f t="shared" si="40"/>
        <v>0</v>
      </c>
      <c r="Q91" s="7">
        <f t="shared" si="40"/>
        <v>0</v>
      </c>
      <c r="R91" s="7">
        <f t="shared" si="40"/>
        <v>0</v>
      </c>
      <c r="S91" s="7">
        <f t="shared" si="40"/>
        <v>0</v>
      </c>
      <c r="T91" s="7">
        <f t="shared" si="40"/>
        <v>0</v>
      </c>
      <c r="U91" s="7">
        <f t="shared" si="40"/>
        <v>0</v>
      </c>
      <c r="V91" s="7">
        <f t="shared" si="40"/>
        <v>0</v>
      </c>
      <c r="W91" s="7">
        <f t="shared" si="40"/>
        <v>0</v>
      </c>
      <c r="X91" s="7">
        <f t="shared" si="40"/>
        <v>0</v>
      </c>
      <c r="Y91" s="7">
        <f t="shared" si="40"/>
        <v>0</v>
      </c>
      <c r="Z91" s="7">
        <f t="shared" si="40"/>
        <v>0</v>
      </c>
      <c r="AA91" s="7">
        <f t="shared" si="40"/>
        <v>0</v>
      </c>
      <c r="AB91" s="7">
        <f t="shared" si="40"/>
        <v>0</v>
      </c>
      <c r="AC91" s="7">
        <f t="shared" si="40"/>
        <v>0</v>
      </c>
      <c r="AD91" s="7">
        <f t="shared" si="40"/>
        <v>0</v>
      </c>
      <c r="AE91" s="7">
        <f t="shared" si="40"/>
        <v>0</v>
      </c>
      <c r="AF91" s="7">
        <f t="shared" si="40"/>
        <v>0</v>
      </c>
      <c r="AG91" s="7">
        <f t="shared" si="40"/>
        <v>0</v>
      </c>
      <c r="AH91" s="7">
        <f t="shared" si="40"/>
        <v>0</v>
      </c>
      <c r="AI91" s="7">
        <f t="shared" si="40"/>
        <v>0</v>
      </c>
      <c r="AJ91" s="7">
        <f t="shared" si="27"/>
        <v>0</v>
      </c>
      <c r="AM91" s="30"/>
    </row>
    <row r="92" spans="1:45">
      <c r="A92" s="14">
        <v>1</v>
      </c>
      <c r="B92" s="1">
        <v>1</v>
      </c>
      <c r="C92" s="1">
        <v>7</v>
      </c>
      <c r="D92" s="1">
        <v>171</v>
      </c>
      <c r="G92" s="21" t="s">
        <v>83</v>
      </c>
      <c r="H92" s="6">
        <f>SUM(H93:H97)</f>
        <v>0</v>
      </c>
      <c r="I92" s="6">
        <f t="shared" ref="I92:AI92" si="41">SUM(I93:I97)</f>
        <v>0</v>
      </c>
      <c r="J92" s="6">
        <f t="shared" si="41"/>
        <v>0</v>
      </c>
      <c r="K92" s="6">
        <f t="shared" si="41"/>
        <v>0</v>
      </c>
      <c r="L92" s="6">
        <f t="shared" si="41"/>
        <v>0</v>
      </c>
      <c r="M92" s="6">
        <f t="shared" si="41"/>
        <v>0</v>
      </c>
      <c r="N92" s="6">
        <f t="shared" si="41"/>
        <v>0</v>
      </c>
      <c r="O92" s="6">
        <f t="shared" si="41"/>
        <v>0</v>
      </c>
      <c r="P92" s="6">
        <f t="shared" si="41"/>
        <v>0</v>
      </c>
      <c r="Q92" s="6">
        <f t="shared" si="41"/>
        <v>0</v>
      </c>
      <c r="R92" s="6">
        <f t="shared" si="41"/>
        <v>0</v>
      </c>
      <c r="S92" s="6">
        <f t="shared" si="41"/>
        <v>0</v>
      </c>
      <c r="T92" s="6">
        <f t="shared" si="41"/>
        <v>0</v>
      </c>
      <c r="U92" s="6">
        <f t="shared" si="41"/>
        <v>0</v>
      </c>
      <c r="V92" s="6">
        <f t="shared" si="41"/>
        <v>0</v>
      </c>
      <c r="W92" s="6">
        <f t="shared" si="41"/>
        <v>0</v>
      </c>
      <c r="X92" s="6">
        <f t="shared" si="41"/>
        <v>0</v>
      </c>
      <c r="Y92" s="6">
        <f t="shared" si="41"/>
        <v>0</v>
      </c>
      <c r="Z92" s="6">
        <f t="shared" si="41"/>
        <v>0</v>
      </c>
      <c r="AA92" s="6">
        <f t="shared" si="41"/>
        <v>0</v>
      </c>
      <c r="AB92" s="6">
        <f t="shared" si="41"/>
        <v>0</v>
      </c>
      <c r="AC92" s="6">
        <f t="shared" si="41"/>
        <v>0</v>
      </c>
      <c r="AD92" s="6">
        <f t="shared" si="41"/>
        <v>0</v>
      </c>
      <c r="AE92" s="6">
        <f t="shared" si="41"/>
        <v>0</v>
      </c>
      <c r="AF92" s="6">
        <f t="shared" si="41"/>
        <v>0</v>
      </c>
      <c r="AG92" s="6">
        <f t="shared" si="41"/>
        <v>0</v>
      </c>
      <c r="AH92" s="6">
        <f t="shared" si="41"/>
        <v>0</v>
      </c>
      <c r="AI92" s="6">
        <f t="shared" si="41"/>
        <v>0</v>
      </c>
      <c r="AJ92" s="6">
        <f t="shared" si="27"/>
        <v>0</v>
      </c>
      <c r="AM92" s="30"/>
    </row>
    <row r="93" spans="1:45">
      <c r="A93" s="14">
        <v>1</v>
      </c>
      <c r="B93" s="1">
        <v>1</v>
      </c>
      <c r="C93" s="1">
        <v>7</v>
      </c>
      <c r="D93" s="1">
        <v>171</v>
      </c>
      <c r="E93" s="1">
        <v>1</v>
      </c>
      <c r="G93" s="17" t="s">
        <v>84</v>
      </c>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f t="shared" si="27"/>
        <v>0</v>
      </c>
      <c r="AM93" s="30"/>
    </row>
    <row r="94" spans="1:45">
      <c r="A94" s="14">
        <v>1</v>
      </c>
      <c r="B94" s="1">
        <v>1</v>
      </c>
      <c r="C94" s="1">
        <v>7</v>
      </c>
      <c r="D94" s="1">
        <v>171</v>
      </c>
      <c r="E94" s="1">
        <v>2</v>
      </c>
      <c r="G94" s="17" t="s">
        <v>85</v>
      </c>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f t="shared" si="27"/>
        <v>0</v>
      </c>
      <c r="AM94" s="30"/>
    </row>
    <row r="95" spans="1:45">
      <c r="A95" s="14">
        <v>1</v>
      </c>
      <c r="B95" s="1">
        <v>1</v>
      </c>
      <c r="C95" s="1">
        <v>7</v>
      </c>
      <c r="D95" s="1">
        <v>171</v>
      </c>
      <c r="E95" s="1">
        <v>3</v>
      </c>
      <c r="G95" s="17" t="s">
        <v>86</v>
      </c>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f t="shared" si="27"/>
        <v>0</v>
      </c>
      <c r="AM95" s="30"/>
    </row>
    <row r="96" spans="1:45">
      <c r="A96" s="14">
        <v>1</v>
      </c>
      <c r="B96" s="1">
        <v>1</v>
      </c>
      <c r="C96" s="1">
        <v>7</v>
      </c>
      <c r="D96" s="1">
        <v>171</v>
      </c>
      <c r="E96" s="1">
        <v>4</v>
      </c>
      <c r="G96" s="17" t="s">
        <v>87</v>
      </c>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f t="shared" si="27"/>
        <v>0</v>
      </c>
      <c r="AM96" s="30"/>
    </row>
    <row r="97" spans="1:45">
      <c r="A97" s="14">
        <v>1</v>
      </c>
      <c r="B97" s="1">
        <v>1</v>
      </c>
      <c r="C97" s="1">
        <v>7</v>
      </c>
      <c r="D97" s="1">
        <v>171</v>
      </c>
      <c r="E97" s="1">
        <v>5</v>
      </c>
      <c r="G97" s="17" t="s">
        <v>88</v>
      </c>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f>SUM(H97:AI97)</f>
        <v>0</v>
      </c>
      <c r="AM97" s="30"/>
    </row>
    <row r="98" spans="1:45">
      <c r="A98" s="14">
        <v>1</v>
      </c>
      <c r="B98" s="1">
        <v>1</v>
      </c>
      <c r="C98" s="1">
        <v>8</v>
      </c>
      <c r="G98" s="21" t="s">
        <v>89</v>
      </c>
      <c r="H98" s="7">
        <f>+H99</f>
        <v>35444.551680000004</v>
      </c>
      <c r="I98" s="7">
        <f t="shared" ref="I98:AI98" si="42">+I99</f>
        <v>18773.047919999997</v>
      </c>
      <c r="J98" s="7">
        <f t="shared" si="42"/>
        <v>64547.165280000008</v>
      </c>
      <c r="K98" s="7">
        <f t="shared" si="42"/>
        <v>24381.983159999996</v>
      </c>
      <c r="L98" s="7">
        <f t="shared" si="42"/>
        <v>8552.255439999999</v>
      </c>
      <c r="M98" s="7">
        <f t="shared" si="42"/>
        <v>37089.9444</v>
      </c>
      <c r="N98" s="7">
        <f t="shared" si="42"/>
        <v>3977.5054399999999</v>
      </c>
      <c r="O98" s="7">
        <f t="shared" si="42"/>
        <v>13673.88048</v>
      </c>
      <c r="P98" s="7">
        <f t="shared" si="42"/>
        <v>7711.255439999999</v>
      </c>
      <c r="Q98" s="7">
        <f t="shared" si="42"/>
        <v>12641.29024</v>
      </c>
      <c r="R98" s="7">
        <f t="shared" si="42"/>
        <v>38401.150545000004</v>
      </c>
      <c r="S98" s="7">
        <f t="shared" si="42"/>
        <v>72438.980810000008</v>
      </c>
      <c r="T98" s="7">
        <f t="shared" si="42"/>
        <v>5263.6902399999999</v>
      </c>
      <c r="U98" s="7">
        <f t="shared" si="42"/>
        <v>8410.1902399999999</v>
      </c>
      <c r="V98" s="7">
        <f t="shared" si="42"/>
        <v>9039.0355200000013</v>
      </c>
      <c r="W98" s="7">
        <f t="shared" si="42"/>
        <v>6488.9402399999999</v>
      </c>
      <c r="X98" s="7">
        <f t="shared" si="42"/>
        <v>3030.6693599999999</v>
      </c>
      <c r="Y98" s="7">
        <f t="shared" si="42"/>
        <v>6581.7402400000001</v>
      </c>
      <c r="Z98" s="7">
        <f t="shared" si="42"/>
        <v>26435.638170000002</v>
      </c>
      <c r="AA98" s="7">
        <f t="shared" si="42"/>
        <v>3030.6693599999999</v>
      </c>
      <c r="AB98" s="7">
        <f t="shared" si="42"/>
        <v>4183.4402399999999</v>
      </c>
      <c r="AC98" s="7">
        <f t="shared" si="42"/>
        <v>4567.6902399999999</v>
      </c>
      <c r="AD98" s="7">
        <f t="shared" si="42"/>
        <v>17683.109600000003</v>
      </c>
      <c r="AE98" s="7">
        <f t="shared" si="42"/>
        <v>46139.033205000014</v>
      </c>
      <c r="AF98" s="7">
        <f t="shared" si="42"/>
        <v>161970.73272</v>
      </c>
      <c r="AG98" s="7">
        <f t="shared" si="42"/>
        <v>26249.505439999997</v>
      </c>
      <c r="AH98" s="7">
        <f t="shared" si="42"/>
        <v>16986.485520000002</v>
      </c>
      <c r="AI98" s="7">
        <f t="shared" si="42"/>
        <v>6104.6902399999999</v>
      </c>
      <c r="AJ98" s="7">
        <f t="shared" ref="AJ98:AJ110" si="43">SUM(H98:AI98)</f>
        <v>689798.27141000016</v>
      </c>
      <c r="AM98" s="30"/>
    </row>
    <row r="99" spans="1:45">
      <c r="A99" s="14">
        <v>1</v>
      </c>
      <c r="B99" s="1">
        <v>1</v>
      </c>
      <c r="C99" s="1">
        <v>8</v>
      </c>
      <c r="D99" s="1">
        <v>181</v>
      </c>
      <c r="E99" s="4"/>
      <c r="F99" s="4"/>
      <c r="G99" s="21" t="s">
        <v>89</v>
      </c>
      <c r="H99" s="6">
        <f>+H100+H101</f>
        <v>35444.551680000004</v>
      </c>
      <c r="I99" s="6">
        <f t="shared" ref="I99:AI99" si="44">+I100+I101</f>
        <v>18773.047919999997</v>
      </c>
      <c r="J99" s="6">
        <f t="shared" si="44"/>
        <v>64547.165280000008</v>
      </c>
      <c r="K99" s="6">
        <f t="shared" si="44"/>
        <v>24381.983159999996</v>
      </c>
      <c r="L99" s="6">
        <f t="shared" si="44"/>
        <v>8552.255439999999</v>
      </c>
      <c r="M99" s="6">
        <f t="shared" si="44"/>
        <v>37089.9444</v>
      </c>
      <c r="N99" s="6">
        <f t="shared" si="44"/>
        <v>3977.5054399999999</v>
      </c>
      <c r="O99" s="6">
        <f t="shared" si="44"/>
        <v>13673.88048</v>
      </c>
      <c r="P99" s="6">
        <f t="shared" si="44"/>
        <v>7711.255439999999</v>
      </c>
      <c r="Q99" s="6">
        <f t="shared" si="44"/>
        <v>12641.29024</v>
      </c>
      <c r="R99" s="6">
        <f t="shared" si="44"/>
        <v>38401.150545000004</v>
      </c>
      <c r="S99" s="6">
        <f t="shared" si="44"/>
        <v>72438.980810000008</v>
      </c>
      <c r="T99" s="6">
        <f t="shared" si="44"/>
        <v>5263.6902399999999</v>
      </c>
      <c r="U99" s="6">
        <f t="shared" si="44"/>
        <v>8410.1902399999999</v>
      </c>
      <c r="V99" s="6">
        <f t="shared" si="44"/>
        <v>9039.0355200000013</v>
      </c>
      <c r="W99" s="6">
        <f t="shared" si="44"/>
        <v>6488.9402399999999</v>
      </c>
      <c r="X99" s="6">
        <f t="shared" si="44"/>
        <v>3030.6693599999999</v>
      </c>
      <c r="Y99" s="6">
        <f t="shared" si="44"/>
        <v>6581.7402400000001</v>
      </c>
      <c r="Z99" s="6">
        <f t="shared" si="44"/>
        <v>26435.638170000002</v>
      </c>
      <c r="AA99" s="6">
        <f t="shared" si="44"/>
        <v>3030.6693599999999</v>
      </c>
      <c r="AB99" s="6">
        <f t="shared" si="44"/>
        <v>4183.4402399999999</v>
      </c>
      <c r="AC99" s="6">
        <f t="shared" si="44"/>
        <v>4567.6902399999999</v>
      </c>
      <c r="AD99" s="6">
        <f t="shared" si="44"/>
        <v>17683.109600000003</v>
      </c>
      <c r="AE99" s="6">
        <f t="shared" si="44"/>
        <v>46139.033205000014</v>
      </c>
      <c r="AF99" s="6">
        <f t="shared" si="44"/>
        <v>161970.73272</v>
      </c>
      <c r="AG99" s="6">
        <f t="shared" si="44"/>
        <v>26249.505439999997</v>
      </c>
      <c r="AH99" s="6">
        <f t="shared" si="44"/>
        <v>16986.485520000002</v>
      </c>
      <c r="AI99" s="6">
        <f t="shared" si="44"/>
        <v>6104.6902399999999</v>
      </c>
      <c r="AJ99" s="6">
        <f t="shared" si="43"/>
        <v>689798.27141000016</v>
      </c>
      <c r="AM99" s="30"/>
    </row>
    <row r="100" spans="1:45">
      <c r="A100" s="14">
        <v>1</v>
      </c>
      <c r="B100" s="1">
        <v>1</v>
      </c>
      <c r="C100" s="1">
        <v>8</v>
      </c>
      <c r="D100" s="1">
        <v>181</v>
      </c>
      <c r="E100" s="1">
        <v>1</v>
      </c>
      <c r="G100" s="17" t="s">
        <v>90</v>
      </c>
      <c r="H100" s="8">
        <f>'TABULADOR SUELDOS GC'!P33</f>
        <v>35444.551680000004</v>
      </c>
      <c r="I100" s="8">
        <f>'TABULADOR SUELDOS GC'!P62</f>
        <v>18773.047919999997</v>
      </c>
      <c r="J100" s="8">
        <f>'TABULADOR SUELDOS GC'!P98</f>
        <v>64547.165280000008</v>
      </c>
      <c r="K100" s="8">
        <f>'TABULADOR SUELDOS GC'!P131</f>
        <v>24381.983159999996</v>
      </c>
      <c r="L100" s="8">
        <f>'TABULADOR SUELDOS GC'!P166</f>
        <v>8552.255439999999</v>
      </c>
      <c r="M100" s="8">
        <f>'TABULADOR SUELDOS GC'!P197</f>
        <v>37089.9444</v>
      </c>
      <c r="N100" s="8">
        <f>'TABULADOR SUELDOS GC'!P231</f>
        <v>3977.5054399999999</v>
      </c>
      <c r="O100" s="8">
        <f>'TABULADOR SUELDOS GC'!P268</f>
        <v>13673.88048</v>
      </c>
      <c r="P100" s="8">
        <f>'TABULADOR SUELDOS GC'!P298</f>
        <v>7711.255439999999</v>
      </c>
      <c r="Q100" s="8">
        <f>'TABULADOR SUELDOS GC'!P329</f>
        <v>12641.29024</v>
      </c>
      <c r="R100" s="8">
        <f>'TABULADOR SUELDOS GC'!P360</f>
        <v>38401.150545000004</v>
      </c>
      <c r="S100" s="8">
        <f>'TABULADOR SUELDOS GC'!P407</f>
        <v>72438.980810000008</v>
      </c>
      <c r="T100" s="8">
        <f>'TABULADOR SUELDOS GC'!P451</f>
        <v>5263.6902399999999</v>
      </c>
      <c r="U100" s="8">
        <f>'TABULADOR SUELDOS GC'!P484</f>
        <v>8410.1902399999999</v>
      </c>
      <c r="V100" s="8">
        <f>'TABULADOR SUELDOS GC'!P520</f>
        <v>9039.0355200000013</v>
      </c>
      <c r="W100" s="8">
        <f>'TABULADOR SUELDOS GC'!P553</f>
        <v>6488.9402399999999</v>
      </c>
      <c r="X100" s="8">
        <f>'TABULADOR SUELDOS GC'!P584</f>
        <v>3030.6693599999999</v>
      </c>
      <c r="Y100" s="8">
        <f>'TABULADOR SUELDOS GC'!P630</f>
        <v>6581.7402400000001</v>
      </c>
      <c r="Z100" s="8">
        <f>'TABULADOR SUELDOS GC'!P663</f>
        <v>26435.638170000002</v>
      </c>
      <c r="AA100" s="8">
        <f>'TABULADOR SUELDOS GC'!P700</f>
        <v>3030.6693599999999</v>
      </c>
      <c r="AB100" s="8">
        <f>'TABULADOR SUELDOS GC'!P732</f>
        <v>4183.4402399999999</v>
      </c>
      <c r="AC100" s="8">
        <f>'TABULADOR SUELDOS GC'!P763</f>
        <v>4567.6902399999999</v>
      </c>
      <c r="AD100" s="8">
        <f>'TABULADOR SUELDOS GC'!P797</f>
        <v>17683.109600000003</v>
      </c>
      <c r="AE100" s="8">
        <f>'TABULADOR SUELDOS GC'!P830</f>
        <v>46139.033205000014</v>
      </c>
      <c r="AF100" s="8">
        <f>'TABULADOR SUELDOS FORTAMUN'!K24</f>
        <v>161970.73272</v>
      </c>
      <c r="AG100" s="8">
        <f>'TABULADOR SUELDOS FORTAMUN'!K54</f>
        <v>26249.505439999997</v>
      </c>
      <c r="AH100" s="8">
        <f>'TABULADOR SUELDOS FORTAMUN'!K86</f>
        <v>16986.485520000002</v>
      </c>
      <c r="AI100" s="8">
        <f>'TABULADOR SUELDOS FORTAMUN'!K133</f>
        <v>6104.6902399999999</v>
      </c>
      <c r="AJ100" s="8">
        <f t="shared" si="43"/>
        <v>689798.27141000016</v>
      </c>
      <c r="AM100" s="30"/>
    </row>
    <row r="101" spans="1:45">
      <c r="A101" s="14">
        <v>1</v>
      </c>
      <c r="B101" s="1">
        <v>1</v>
      </c>
      <c r="C101" s="1">
        <v>8</v>
      </c>
      <c r="D101" s="1">
        <v>181</v>
      </c>
      <c r="E101" s="1">
        <v>2</v>
      </c>
      <c r="G101" s="17" t="s">
        <v>91</v>
      </c>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f t="shared" si="43"/>
        <v>0</v>
      </c>
      <c r="AM101" s="30"/>
    </row>
    <row r="102" spans="1:45">
      <c r="A102" s="14">
        <v>1</v>
      </c>
      <c r="B102" s="11">
        <v>2</v>
      </c>
      <c r="C102" s="11"/>
      <c r="D102" s="11"/>
      <c r="E102" s="11"/>
      <c r="F102" s="11"/>
      <c r="G102" s="20" t="s">
        <v>92</v>
      </c>
      <c r="H102" s="10">
        <f>+H103+H127+H139+H158+H182+H199+H205+H217+H224</f>
        <v>1549497.69</v>
      </c>
      <c r="I102" s="10">
        <f t="shared" ref="I102:AI102" si="45">+I103+I127+I139+I158+I182+I199+I205+I217+I224</f>
        <v>87500</v>
      </c>
      <c r="J102" s="10">
        <f t="shared" si="45"/>
        <v>7500</v>
      </c>
      <c r="K102" s="10">
        <f t="shared" si="45"/>
        <v>7500</v>
      </c>
      <c r="L102" s="10">
        <f t="shared" si="45"/>
        <v>3200</v>
      </c>
      <c r="M102" s="10">
        <f t="shared" si="45"/>
        <v>859600</v>
      </c>
      <c r="N102" s="10">
        <f t="shared" si="45"/>
        <v>24500</v>
      </c>
      <c r="O102" s="10">
        <f t="shared" si="45"/>
        <v>140000</v>
      </c>
      <c r="P102" s="10">
        <f t="shared" si="45"/>
        <v>3200</v>
      </c>
      <c r="Q102" s="10">
        <f t="shared" si="45"/>
        <v>180000</v>
      </c>
      <c r="R102" s="10">
        <f t="shared" si="45"/>
        <v>179500</v>
      </c>
      <c r="S102" s="10">
        <f t="shared" si="45"/>
        <v>571200</v>
      </c>
      <c r="T102" s="10">
        <f t="shared" si="45"/>
        <v>22000</v>
      </c>
      <c r="U102" s="10">
        <f t="shared" si="45"/>
        <v>3200</v>
      </c>
      <c r="V102" s="10">
        <f t="shared" si="45"/>
        <v>3200</v>
      </c>
      <c r="W102" s="10">
        <f t="shared" si="45"/>
        <v>3200</v>
      </c>
      <c r="X102" s="10">
        <f t="shared" si="45"/>
        <v>3200</v>
      </c>
      <c r="Y102" s="10">
        <f t="shared" si="45"/>
        <v>3200</v>
      </c>
      <c r="Z102" s="10">
        <f t="shared" si="45"/>
        <v>3200</v>
      </c>
      <c r="AA102" s="10">
        <f t="shared" si="45"/>
        <v>3200</v>
      </c>
      <c r="AB102" s="10">
        <f t="shared" si="45"/>
        <v>3200</v>
      </c>
      <c r="AC102" s="10">
        <f t="shared" si="45"/>
        <v>3200</v>
      </c>
      <c r="AD102" s="10">
        <f t="shared" si="45"/>
        <v>3200</v>
      </c>
      <c r="AE102" s="10">
        <f t="shared" si="45"/>
        <v>63200</v>
      </c>
      <c r="AF102" s="10">
        <f t="shared" si="45"/>
        <v>1519500</v>
      </c>
      <c r="AG102" s="10">
        <f t="shared" si="45"/>
        <v>673200</v>
      </c>
      <c r="AH102" s="10">
        <f t="shared" si="45"/>
        <v>393200</v>
      </c>
      <c r="AI102" s="10">
        <f t="shared" si="45"/>
        <v>1200</v>
      </c>
      <c r="AJ102" s="10">
        <f t="shared" si="43"/>
        <v>6317497.6899999995</v>
      </c>
      <c r="AK102" s="41">
        <f>SUM(H102:AE102)</f>
        <v>3730397.69</v>
      </c>
      <c r="AM102" s="30"/>
    </row>
    <row r="103" spans="1:45">
      <c r="A103" s="14">
        <v>1</v>
      </c>
      <c r="B103" s="4">
        <v>2</v>
      </c>
      <c r="C103" s="1">
        <v>1</v>
      </c>
      <c r="E103" s="4"/>
      <c r="F103" s="4"/>
      <c r="G103" s="21" t="s">
        <v>93</v>
      </c>
      <c r="H103" s="7">
        <f>H104+H106+H112+H114+H117+H120+H122+H125</f>
        <v>100000</v>
      </c>
      <c r="I103" s="7">
        <f t="shared" ref="I103:AI103" si="46">I104+I106+I112+I114+I117+I120+I122+I125</f>
        <v>7500</v>
      </c>
      <c r="J103" s="7">
        <f t="shared" si="46"/>
        <v>7500</v>
      </c>
      <c r="K103" s="7">
        <f t="shared" si="46"/>
        <v>7500</v>
      </c>
      <c r="L103" s="7">
        <f t="shared" si="46"/>
        <v>3200</v>
      </c>
      <c r="M103" s="7">
        <f t="shared" si="46"/>
        <v>529600</v>
      </c>
      <c r="N103" s="7">
        <f t="shared" si="46"/>
        <v>4500</v>
      </c>
      <c r="O103" s="7">
        <f t="shared" si="46"/>
        <v>40000</v>
      </c>
      <c r="P103" s="7">
        <f t="shared" si="46"/>
        <v>3200</v>
      </c>
      <c r="Q103" s="7">
        <f t="shared" si="46"/>
        <v>180000</v>
      </c>
      <c r="R103" s="7">
        <f t="shared" si="46"/>
        <v>4500</v>
      </c>
      <c r="S103" s="7">
        <f t="shared" si="46"/>
        <v>3200</v>
      </c>
      <c r="T103" s="7">
        <f t="shared" si="46"/>
        <v>22000</v>
      </c>
      <c r="U103" s="7">
        <f t="shared" si="46"/>
        <v>3200</v>
      </c>
      <c r="V103" s="7">
        <f t="shared" si="46"/>
        <v>3200</v>
      </c>
      <c r="W103" s="7">
        <f t="shared" si="46"/>
        <v>3200</v>
      </c>
      <c r="X103" s="7">
        <f t="shared" si="46"/>
        <v>3200</v>
      </c>
      <c r="Y103" s="7">
        <f t="shared" si="46"/>
        <v>3200</v>
      </c>
      <c r="Z103" s="7">
        <f t="shared" si="46"/>
        <v>3200</v>
      </c>
      <c r="AA103" s="7">
        <f t="shared" si="46"/>
        <v>3200</v>
      </c>
      <c r="AB103" s="7">
        <f t="shared" si="46"/>
        <v>3200</v>
      </c>
      <c r="AC103" s="7">
        <f t="shared" si="46"/>
        <v>3200</v>
      </c>
      <c r="AD103" s="7">
        <f t="shared" si="46"/>
        <v>3200</v>
      </c>
      <c r="AE103" s="7">
        <f t="shared" si="46"/>
        <v>3200</v>
      </c>
      <c r="AF103" s="7">
        <f t="shared" si="46"/>
        <v>4500</v>
      </c>
      <c r="AG103" s="7">
        <f t="shared" si="46"/>
        <v>3200</v>
      </c>
      <c r="AH103" s="7">
        <f t="shared" si="46"/>
        <v>93200</v>
      </c>
      <c r="AI103" s="7">
        <f t="shared" si="46"/>
        <v>1200</v>
      </c>
      <c r="AJ103" s="7">
        <f t="shared" si="43"/>
        <v>1050000</v>
      </c>
      <c r="AK103" s="41">
        <f t="shared" ref="AK103:AK166" si="47">SUM(H103:AE103)</f>
        <v>947900</v>
      </c>
      <c r="AM103" s="30"/>
    </row>
    <row r="104" spans="1:45">
      <c r="A104" s="14">
        <v>1</v>
      </c>
      <c r="B104" s="4">
        <v>2</v>
      </c>
      <c r="C104" s="1">
        <v>1</v>
      </c>
      <c r="D104" s="1">
        <v>211</v>
      </c>
      <c r="E104" s="4"/>
      <c r="F104" s="4"/>
      <c r="G104" s="21" t="s">
        <v>94</v>
      </c>
      <c r="H104" s="6">
        <f>+H105</f>
        <v>50000</v>
      </c>
      <c r="I104" s="6">
        <f t="shared" ref="I104:AI104" si="48">+I105</f>
        <v>5000</v>
      </c>
      <c r="J104" s="6">
        <f t="shared" si="48"/>
        <v>5000</v>
      </c>
      <c r="K104" s="6">
        <f t="shared" si="48"/>
        <v>5000</v>
      </c>
      <c r="L104" s="6">
        <f t="shared" si="48"/>
        <v>2000</v>
      </c>
      <c r="M104" s="6">
        <f t="shared" si="48"/>
        <v>180000</v>
      </c>
      <c r="N104" s="6">
        <f t="shared" si="48"/>
        <v>2000</v>
      </c>
      <c r="O104" s="6">
        <f t="shared" si="48"/>
        <v>20000</v>
      </c>
      <c r="P104" s="6">
        <f t="shared" si="48"/>
        <v>2000</v>
      </c>
      <c r="Q104" s="6">
        <f t="shared" si="48"/>
        <v>15000</v>
      </c>
      <c r="R104" s="6">
        <f t="shared" si="48"/>
        <v>2000</v>
      </c>
      <c r="S104" s="6">
        <f t="shared" si="48"/>
        <v>2000</v>
      </c>
      <c r="T104" s="6">
        <f t="shared" si="48"/>
        <v>2000</v>
      </c>
      <c r="U104" s="6">
        <f t="shared" si="48"/>
        <v>2000</v>
      </c>
      <c r="V104" s="6">
        <f t="shared" si="48"/>
        <v>2000</v>
      </c>
      <c r="W104" s="6">
        <f t="shared" si="48"/>
        <v>2000</v>
      </c>
      <c r="X104" s="6">
        <f t="shared" si="48"/>
        <v>2000</v>
      </c>
      <c r="Y104" s="6">
        <f t="shared" si="48"/>
        <v>2000</v>
      </c>
      <c r="Z104" s="6">
        <f t="shared" si="48"/>
        <v>2000</v>
      </c>
      <c r="AA104" s="6">
        <f t="shared" si="48"/>
        <v>2000</v>
      </c>
      <c r="AB104" s="6">
        <f t="shared" si="48"/>
        <v>2000</v>
      </c>
      <c r="AC104" s="6">
        <f t="shared" si="48"/>
        <v>2000</v>
      </c>
      <c r="AD104" s="6">
        <f t="shared" si="48"/>
        <v>2000</v>
      </c>
      <c r="AE104" s="6">
        <f t="shared" si="48"/>
        <v>2000</v>
      </c>
      <c r="AF104" s="6">
        <f t="shared" si="48"/>
        <v>2000</v>
      </c>
      <c r="AG104" s="6">
        <f t="shared" si="48"/>
        <v>2000</v>
      </c>
      <c r="AH104" s="6">
        <f t="shared" si="48"/>
        <v>2000</v>
      </c>
      <c r="AI104" s="6">
        <f t="shared" si="48"/>
        <v>0</v>
      </c>
      <c r="AJ104" s="6">
        <f t="shared" si="43"/>
        <v>320000</v>
      </c>
      <c r="AK104" s="41">
        <f t="shared" si="47"/>
        <v>314000</v>
      </c>
      <c r="AM104" s="30"/>
    </row>
    <row r="105" spans="1:45">
      <c r="A105" s="14">
        <v>1</v>
      </c>
      <c r="B105" s="4">
        <v>2</v>
      </c>
      <c r="C105" s="1">
        <v>1</v>
      </c>
      <c r="D105" s="1">
        <v>211</v>
      </c>
      <c r="E105" s="1">
        <v>1</v>
      </c>
      <c r="G105" s="17" t="s">
        <v>95</v>
      </c>
      <c r="H105" s="8">
        <v>50000</v>
      </c>
      <c r="I105" s="8">
        <v>5000</v>
      </c>
      <c r="J105" s="8">
        <v>5000</v>
      </c>
      <c r="K105" s="8">
        <v>5000</v>
      </c>
      <c r="L105" s="8">
        <v>2000</v>
      </c>
      <c r="M105" s="8">
        <v>180000</v>
      </c>
      <c r="N105" s="8">
        <v>2000</v>
      </c>
      <c r="O105" s="8">
        <v>20000</v>
      </c>
      <c r="P105" s="8">
        <v>2000</v>
      </c>
      <c r="Q105" s="8">
        <v>15000</v>
      </c>
      <c r="R105" s="8">
        <v>2000</v>
      </c>
      <c r="S105" s="8">
        <v>2000</v>
      </c>
      <c r="T105" s="8">
        <v>2000</v>
      </c>
      <c r="U105" s="8">
        <v>2000</v>
      </c>
      <c r="V105" s="8">
        <v>2000</v>
      </c>
      <c r="W105" s="8">
        <v>2000</v>
      </c>
      <c r="X105" s="8">
        <v>2000</v>
      </c>
      <c r="Y105" s="8">
        <v>2000</v>
      </c>
      <c r="Z105" s="8">
        <v>2000</v>
      </c>
      <c r="AA105" s="8">
        <v>2000</v>
      </c>
      <c r="AB105" s="8">
        <v>2000</v>
      </c>
      <c r="AC105" s="8">
        <v>2000</v>
      </c>
      <c r="AD105" s="8">
        <v>2000</v>
      </c>
      <c r="AE105" s="8">
        <v>2000</v>
      </c>
      <c r="AF105" s="8">
        <v>2000</v>
      </c>
      <c r="AG105" s="8">
        <v>2000</v>
      </c>
      <c r="AH105" s="8">
        <v>2000</v>
      </c>
      <c r="AI105" s="8"/>
      <c r="AJ105" s="8">
        <f t="shared" si="43"/>
        <v>320000</v>
      </c>
      <c r="AK105" s="41">
        <f t="shared" si="47"/>
        <v>314000</v>
      </c>
      <c r="AM105" s="30"/>
      <c r="AO105" s="30"/>
      <c r="AP105" s="30"/>
      <c r="AQ105" s="33"/>
      <c r="AS105" s="38"/>
    </row>
    <row r="106" spans="1:45">
      <c r="A106" s="14">
        <v>1</v>
      </c>
      <c r="B106" s="4">
        <v>2</v>
      </c>
      <c r="C106" s="1">
        <v>1</v>
      </c>
      <c r="D106" s="1">
        <v>212</v>
      </c>
      <c r="E106" s="4"/>
      <c r="F106" s="4"/>
      <c r="G106" s="21" t="s">
        <v>96</v>
      </c>
      <c r="H106" s="6">
        <f>SUM(H107:H111)</f>
        <v>0</v>
      </c>
      <c r="I106" s="6">
        <f t="shared" ref="I106:AI106" si="49">SUM(I107:I111)</f>
        <v>0</v>
      </c>
      <c r="J106" s="6">
        <f t="shared" si="49"/>
        <v>0</v>
      </c>
      <c r="K106" s="6">
        <f t="shared" si="49"/>
        <v>0</v>
      </c>
      <c r="L106" s="6">
        <f t="shared" si="49"/>
        <v>0</v>
      </c>
      <c r="M106" s="6">
        <f t="shared" si="49"/>
        <v>100000</v>
      </c>
      <c r="N106" s="6">
        <f t="shared" si="49"/>
        <v>0</v>
      </c>
      <c r="O106" s="6">
        <f t="shared" si="49"/>
        <v>0</v>
      </c>
      <c r="P106" s="6">
        <f t="shared" si="49"/>
        <v>0</v>
      </c>
      <c r="Q106" s="6">
        <f t="shared" si="49"/>
        <v>150000</v>
      </c>
      <c r="R106" s="6">
        <f t="shared" si="49"/>
        <v>0</v>
      </c>
      <c r="S106" s="6">
        <f t="shared" si="49"/>
        <v>0</v>
      </c>
      <c r="T106" s="6">
        <f t="shared" si="49"/>
        <v>10000</v>
      </c>
      <c r="U106" s="6">
        <f t="shared" si="49"/>
        <v>0</v>
      </c>
      <c r="V106" s="6">
        <f t="shared" si="49"/>
        <v>0</v>
      </c>
      <c r="W106" s="6">
        <f t="shared" si="49"/>
        <v>0</v>
      </c>
      <c r="X106" s="6">
        <f t="shared" si="49"/>
        <v>0</v>
      </c>
      <c r="Y106" s="6">
        <f t="shared" si="49"/>
        <v>0</v>
      </c>
      <c r="Z106" s="6">
        <f t="shared" si="49"/>
        <v>0</v>
      </c>
      <c r="AA106" s="6">
        <f t="shared" si="49"/>
        <v>0</v>
      </c>
      <c r="AB106" s="6">
        <f t="shared" si="49"/>
        <v>0</v>
      </c>
      <c r="AC106" s="6">
        <f t="shared" si="49"/>
        <v>0</v>
      </c>
      <c r="AD106" s="6">
        <f t="shared" si="49"/>
        <v>0</v>
      </c>
      <c r="AE106" s="6">
        <f t="shared" si="49"/>
        <v>0</v>
      </c>
      <c r="AF106" s="6">
        <f t="shared" si="49"/>
        <v>0</v>
      </c>
      <c r="AG106" s="6">
        <f t="shared" si="49"/>
        <v>0</v>
      </c>
      <c r="AH106" s="6">
        <f t="shared" si="49"/>
        <v>90000</v>
      </c>
      <c r="AI106" s="6">
        <f t="shared" si="49"/>
        <v>0</v>
      </c>
      <c r="AJ106" s="6">
        <f t="shared" si="43"/>
        <v>350000</v>
      </c>
      <c r="AK106" s="41">
        <f t="shared" si="47"/>
        <v>260000</v>
      </c>
      <c r="AM106" s="30"/>
      <c r="AO106" s="30"/>
      <c r="AP106" s="30"/>
      <c r="AQ106" s="33"/>
      <c r="AS106" s="38"/>
    </row>
    <row r="107" spans="1:45">
      <c r="A107" s="14">
        <v>1</v>
      </c>
      <c r="B107" s="4">
        <v>2</v>
      </c>
      <c r="C107" s="1">
        <v>1</v>
      </c>
      <c r="D107" s="1">
        <v>212</v>
      </c>
      <c r="E107" s="1">
        <v>1</v>
      </c>
      <c r="G107" s="17" t="s">
        <v>97</v>
      </c>
      <c r="H107" s="8">
        <v>0</v>
      </c>
      <c r="I107" s="8">
        <v>0</v>
      </c>
      <c r="J107" s="8">
        <v>0</v>
      </c>
      <c r="K107" s="8">
        <v>0</v>
      </c>
      <c r="L107" s="8">
        <v>0</v>
      </c>
      <c r="M107" s="8">
        <v>100000</v>
      </c>
      <c r="N107" s="8">
        <v>0</v>
      </c>
      <c r="O107" s="8">
        <v>0</v>
      </c>
      <c r="P107" s="8">
        <v>0</v>
      </c>
      <c r="Q107" s="8">
        <v>150000</v>
      </c>
      <c r="R107" s="8">
        <v>0</v>
      </c>
      <c r="S107" s="8">
        <v>0</v>
      </c>
      <c r="T107" s="8">
        <v>10000</v>
      </c>
      <c r="U107" s="8"/>
      <c r="V107" s="8"/>
      <c r="W107" s="8"/>
      <c r="X107" s="8"/>
      <c r="Y107" s="8"/>
      <c r="Z107" s="8"/>
      <c r="AA107" s="8"/>
      <c r="AB107" s="8"/>
      <c r="AC107" s="8"/>
      <c r="AD107" s="8">
        <v>0</v>
      </c>
      <c r="AE107" s="8"/>
      <c r="AF107" s="8"/>
      <c r="AG107" s="8">
        <v>0</v>
      </c>
      <c r="AH107" s="8">
        <v>90000</v>
      </c>
      <c r="AI107" s="8"/>
      <c r="AJ107" s="8">
        <f t="shared" si="43"/>
        <v>350000</v>
      </c>
      <c r="AK107" s="41">
        <f t="shared" si="47"/>
        <v>260000</v>
      </c>
      <c r="AM107" s="30"/>
      <c r="AO107" s="30"/>
      <c r="AP107" s="30"/>
      <c r="AQ107" s="33"/>
      <c r="AS107" s="38"/>
    </row>
    <row r="108" spans="1:45">
      <c r="A108" s="14">
        <v>1</v>
      </c>
      <c r="B108" s="4">
        <v>2</v>
      </c>
      <c r="C108" s="1">
        <v>1</v>
      </c>
      <c r="D108" s="1">
        <v>212</v>
      </c>
      <c r="E108" s="1">
        <v>2</v>
      </c>
      <c r="G108" s="17" t="s">
        <v>98</v>
      </c>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f t="shared" si="43"/>
        <v>0</v>
      </c>
      <c r="AK108" s="41">
        <f t="shared" si="47"/>
        <v>0</v>
      </c>
      <c r="AM108" s="30"/>
      <c r="AO108" s="30"/>
      <c r="AP108" s="30"/>
      <c r="AQ108" s="33"/>
      <c r="AS108" s="38"/>
    </row>
    <row r="109" spans="1:45">
      <c r="A109" s="14">
        <v>1</v>
      </c>
      <c r="B109" s="4">
        <v>2</v>
      </c>
      <c r="C109" s="1">
        <v>1</v>
      </c>
      <c r="D109" s="1">
        <v>212</v>
      </c>
      <c r="E109" s="1">
        <v>3</v>
      </c>
      <c r="G109" s="17" t="s">
        <v>99</v>
      </c>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f t="shared" si="43"/>
        <v>0</v>
      </c>
      <c r="AK109" s="41">
        <f t="shared" si="47"/>
        <v>0</v>
      </c>
      <c r="AM109" s="30"/>
      <c r="AO109" s="30"/>
      <c r="AP109" s="30"/>
      <c r="AQ109" s="33"/>
      <c r="AS109" s="38"/>
    </row>
    <row r="110" spans="1:45">
      <c r="A110" s="14">
        <v>1</v>
      </c>
      <c r="B110" s="4">
        <v>2</v>
      </c>
      <c r="C110" s="1">
        <v>1</v>
      </c>
      <c r="D110" s="1">
        <v>212</v>
      </c>
      <c r="E110" s="1">
        <v>4</v>
      </c>
      <c r="G110" s="17" t="s">
        <v>100</v>
      </c>
      <c r="H110" s="8"/>
      <c r="I110" s="8"/>
      <c r="J110" s="8"/>
      <c r="K110" s="8"/>
      <c r="L110" s="8">
        <v>0</v>
      </c>
      <c r="M110" s="8"/>
      <c r="N110" s="8"/>
      <c r="O110" s="8"/>
      <c r="P110" s="8"/>
      <c r="Q110" s="8"/>
      <c r="R110" s="8"/>
      <c r="S110" s="8"/>
      <c r="T110" s="8"/>
      <c r="U110" s="8"/>
      <c r="V110" s="8"/>
      <c r="W110" s="8"/>
      <c r="X110" s="8"/>
      <c r="Y110" s="8"/>
      <c r="Z110" s="8"/>
      <c r="AA110" s="8"/>
      <c r="AB110" s="8"/>
      <c r="AC110" s="8"/>
      <c r="AD110" s="8"/>
      <c r="AE110" s="8"/>
      <c r="AF110" s="8"/>
      <c r="AG110" s="8"/>
      <c r="AH110" s="8"/>
      <c r="AI110" s="8"/>
      <c r="AJ110" s="8">
        <f t="shared" si="43"/>
        <v>0</v>
      </c>
      <c r="AK110" s="41">
        <f t="shared" si="47"/>
        <v>0</v>
      </c>
      <c r="AM110" s="30"/>
      <c r="AO110" s="30"/>
      <c r="AP110" s="30"/>
      <c r="AQ110" s="33"/>
      <c r="AS110" s="38"/>
    </row>
    <row r="111" spans="1:45">
      <c r="A111" s="14">
        <v>1</v>
      </c>
      <c r="B111" s="4">
        <v>2</v>
      </c>
      <c r="C111" s="1">
        <v>1</v>
      </c>
      <c r="D111" s="1">
        <v>212</v>
      </c>
      <c r="E111" s="1">
        <v>5</v>
      </c>
      <c r="G111" s="17" t="s">
        <v>101</v>
      </c>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f>SUM(H111:AI111)</f>
        <v>0</v>
      </c>
      <c r="AK111" s="41">
        <f t="shared" si="47"/>
        <v>0</v>
      </c>
      <c r="AM111" s="30"/>
      <c r="AO111" s="30"/>
      <c r="AP111" s="30"/>
      <c r="AQ111" s="33"/>
      <c r="AS111" s="38"/>
    </row>
    <row r="112" spans="1:45">
      <c r="A112" s="14">
        <v>1</v>
      </c>
      <c r="B112" s="4">
        <v>2</v>
      </c>
      <c r="C112" s="1">
        <v>1</v>
      </c>
      <c r="D112" s="1">
        <v>213</v>
      </c>
      <c r="E112" s="4"/>
      <c r="F112" s="4"/>
      <c r="G112" s="21" t="s">
        <v>102</v>
      </c>
      <c r="H112" s="6">
        <f>+H113</f>
        <v>0</v>
      </c>
      <c r="I112" s="6">
        <f t="shared" ref="I112:AI112" si="50">+I113</f>
        <v>0</v>
      </c>
      <c r="J112" s="6">
        <f t="shared" si="50"/>
        <v>0</v>
      </c>
      <c r="K112" s="6">
        <f t="shared" si="50"/>
        <v>0</v>
      </c>
      <c r="L112" s="6">
        <f t="shared" si="50"/>
        <v>0</v>
      </c>
      <c r="M112" s="6">
        <f t="shared" si="50"/>
        <v>0</v>
      </c>
      <c r="N112" s="6">
        <f t="shared" si="50"/>
        <v>0</v>
      </c>
      <c r="O112" s="6">
        <f t="shared" si="50"/>
        <v>0</v>
      </c>
      <c r="P112" s="6">
        <f t="shared" si="50"/>
        <v>0</v>
      </c>
      <c r="Q112" s="6">
        <f t="shared" si="50"/>
        <v>0</v>
      </c>
      <c r="R112" s="6">
        <f t="shared" si="50"/>
        <v>0</v>
      </c>
      <c r="S112" s="6">
        <f t="shared" si="50"/>
        <v>0</v>
      </c>
      <c r="T112" s="6">
        <f t="shared" si="50"/>
        <v>0</v>
      </c>
      <c r="U112" s="6">
        <f t="shared" si="50"/>
        <v>0</v>
      </c>
      <c r="V112" s="6">
        <f t="shared" si="50"/>
        <v>0</v>
      </c>
      <c r="W112" s="6">
        <f t="shared" si="50"/>
        <v>0</v>
      </c>
      <c r="X112" s="6">
        <f t="shared" si="50"/>
        <v>0</v>
      </c>
      <c r="Y112" s="6">
        <f t="shared" si="50"/>
        <v>0</v>
      </c>
      <c r="Z112" s="6">
        <f t="shared" si="50"/>
        <v>0</v>
      </c>
      <c r="AA112" s="6">
        <f t="shared" si="50"/>
        <v>0</v>
      </c>
      <c r="AB112" s="6">
        <f t="shared" si="50"/>
        <v>0</v>
      </c>
      <c r="AC112" s="6">
        <f t="shared" si="50"/>
        <v>0</v>
      </c>
      <c r="AD112" s="6">
        <f t="shared" si="50"/>
        <v>0</v>
      </c>
      <c r="AE112" s="6">
        <f t="shared" si="50"/>
        <v>0</v>
      </c>
      <c r="AF112" s="6">
        <f t="shared" si="50"/>
        <v>0</v>
      </c>
      <c r="AG112" s="6">
        <f t="shared" si="50"/>
        <v>0</v>
      </c>
      <c r="AH112" s="6">
        <f t="shared" si="50"/>
        <v>0</v>
      </c>
      <c r="AI112" s="6">
        <f t="shared" si="50"/>
        <v>0</v>
      </c>
      <c r="AJ112" s="6">
        <f t="shared" ref="AJ112:AJ175" si="51">SUM(H112:AI112)</f>
        <v>0</v>
      </c>
      <c r="AK112" s="41">
        <f t="shared" si="47"/>
        <v>0</v>
      </c>
      <c r="AM112" s="30"/>
    </row>
    <row r="113" spans="1:45">
      <c r="A113" s="14">
        <v>1</v>
      </c>
      <c r="B113" s="4">
        <v>2</v>
      </c>
      <c r="C113" s="1">
        <v>1</v>
      </c>
      <c r="D113" s="1">
        <v>213</v>
      </c>
      <c r="E113" s="1">
        <v>1</v>
      </c>
      <c r="G113" s="17" t="s">
        <v>102</v>
      </c>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f t="shared" si="51"/>
        <v>0</v>
      </c>
      <c r="AK113" s="41">
        <f t="shared" si="47"/>
        <v>0</v>
      </c>
      <c r="AM113" s="30"/>
    </row>
    <row r="114" spans="1:45">
      <c r="A114" s="14">
        <v>1</v>
      </c>
      <c r="B114" s="4">
        <v>2</v>
      </c>
      <c r="C114" s="1">
        <v>1</v>
      </c>
      <c r="D114" s="1">
        <v>214</v>
      </c>
      <c r="G114" s="21" t="s">
        <v>103</v>
      </c>
      <c r="H114" s="6">
        <f>+H115+H116</f>
        <v>50000</v>
      </c>
      <c r="I114" s="6">
        <f t="shared" ref="I114:AI114" si="52">+I115+I116</f>
        <v>2500</v>
      </c>
      <c r="J114" s="6">
        <f t="shared" si="52"/>
        <v>2500</v>
      </c>
      <c r="K114" s="6">
        <f t="shared" si="52"/>
        <v>2500</v>
      </c>
      <c r="L114" s="6">
        <f t="shared" si="52"/>
        <v>1200</v>
      </c>
      <c r="M114" s="6">
        <f t="shared" si="52"/>
        <v>169600</v>
      </c>
      <c r="N114" s="6">
        <f t="shared" si="52"/>
        <v>2500</v>
      </c>
      <c r="O114" s="6">
        <f t="shared" si="52"/>
        <v>20000</v>
      </c>
      <c r="P114" s="6">
        <f t="shared" si="52"/>
        <v>1200</v>
      </c>
      <c r="Q114" s="6">
        <f t="shared" si="52"/>
        <v>15000</v>
      </c>
      <c r="R114" s="6">
        <f t="shared" si="52"/>
        <v>2500</v>
      </c>
      <c r="S114" s="6">
        <f t="shared" si="52"/>
        <v>1200</v>
      </c>
      <c r="T114" s="6">
        <f t="shared" si="52"/>
        <v>10000</v>
      </c>
      <c r="U114" s="6">
        <f t="shared" si="52"/>
        <v>1200</v>
      </c>
      <c r="V114" s="6">
        <f t="shared" si="52"/>
        <v>1200</v>
      </c>
      <c r="W114" s="6">
        <f t="shared" si="52"/>
        <v>1200</v>
      </c>
      <c r="X114" s="6">
        <f t="shared" si="52"/>
        <v>1200</v>
      </c>
      <c r="Y114" s="6">
        <f t="shared" si="52"/>
        <v>1200</v>
      </c>
      <c r="Z114" s="6">
        <f t="shared" si="52"/>
        <v>1200</v>
      </c>
      <c r="AA114" s="6">
        <f t="shared" si="52"/>
        <v>1200</v>
      </c>
      <c r="AB114" s="6">
        <f t="shared" si="52"/>
        <v>1200</v>
      </c>
      <c r="AC114" s="6">
        <f t="shared" si="52"/>
        <v>1200</v>
      </c>
      <c r="AD114" s="6">
        <f t="shared" si="52"/>
        <v>1200</v>
      </c>
      <c r="AE114" s="6">
        <f t="shared" si="52"/>
        <v>1200</v>
      </c>
      <c r="AF114" s="6">
        <f t="shared" si="52"/>
        <v>2500</v>
      </c>
      <c r="AG114" s="6">
        <f t="shared" si="52"/>
        <v>1200</v>
      </c>
      <c r="AH114" s="6">
        <f t="shared" si="52"/>
        <v>1200</v>
      </c>
      <c r="AI114" s="6">
        <f t="shared" si="52"/>
        <v>1200</v>
      </c>
      <c r="AJ114" s="6">
        <f t="shared" si="51"/>
        <v>300000</v>
      </c>
      <c r="AK114" s="41">
        <f>SUM(H114:AE114)</f>
        <v>293900</v>
      </c>
      <c r="AM114" s="30"/>
    </row>
    <row r="115" spans="1:45">
      <c r="A115" s="14">
        <v>1</v>
      </c>
      <c r="B115" s="4">
        <v>2</v>
      </c>
      <c r="C115" s="1">
        <v>1</v>
      </c>
      <c r="D115" s="1">
        <v>214</v>
      </c>
      <c r="E115" s="1">
        <v>1</v>
      </c>
      <c r="G115" s="17" t="s">
        <v>104</v>
      </c>
      <c r="H115" s="8">
        <v>50000</v>
      </c>
      <c r="I115" s="8">
        <v>2500</v>
      </c>
      <c r="J115" s="8">
        <v>2500</v>
      </c>
      <c r="K115" s="8">
        <v>2500</v>
      </c>
      <c r="L115" s="8">
        <v>1200</v>
      </c>
      <c r="M115" s="8">
        <v>169600</v>
      </c>
      <c r="N115" s="8">
        <v>2500</v>
      </c>
      <c r="O115" s="8">
        <v>20000</v>
      </c>
      <c r="P115" s="8">
        <v>1200</v>
      </c>
      <c r="Q115" s="8">
        <v>15000</v>
      </c>
      <c r="R115" s="8">
        <v>2500</v>
      </c>
      <c r="S115" s="8">
        <v>1200</v>
      </c>
      <c r="T115" s="8">
        <v>10000</v>
      </c>
      <c r="U115" s="8">
        <v>1200</v>
      </c>
      <c r="V115" s="8">
        <v>1200</v>
      </c>
      <c r="W115" s="8">
        <v>1200</v>
      </c>
      <c r="X115" s="8">
        <v>1200</v>
      </c>
      <c r="Y115" s="8">
        <v>1200</v>
      </c>
      <c r="Z115" s="8">
        <v>1200</v>
      </c>
      <c r="AA115" s="8">
        <v>1200</v>
      </c>
      <c r="AB115" s="8">
        <v>1200</v>
      </c>
      <c r="AC115" s="8">
        <v>1200</v>
      </c>
      <c r="AD115" s="8">
        <v>1200</v>
      </c>
      <c r="AE115" s="8">
        <v>1200</v>
      </c>
      <c r="AF115" s="8">
        <v>2500</v>
      </c>
      <c r="AG115" s="8">
        <v>1200</v>
      </c>
      <c r="AH115" s="8">
        <v>1200</v>
      </c>
      <c r="AI115" s="8">
        <v>1200</v>
      </c>
      <c r="AJ115" s="8">
        <f t="shared" si="51"/>
        <v>300000</v>
      </c>
      <c r="AK115" s="41">
        <f t="shared" si="47"/>
        <v>293900</v>
      </c>
      <c r="AM115" s="30"/>
      <c r="AO115" s="30"/>
      <c r="AP115" s="30"/>
      <c r="AQ115" s="33"/>
      <c r="AS115" s="38"/>
    </row>
    <row r="116" spans="1:45">
      <c r="A116" s="14">
        <v>1</v>
      </c>
      <c r="B116" s="4">
        <v>2</v>
      </c>
      <c r="C116" s="1">
        <v>1</v>
      </c>
      <c r="D116" s="1">
        <v>214</v>
      </c>
      <c r="E116" s="1">
        <v>2</v>
      </c>
      <c r="G116" s="17" t="s">
        <v>105</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f t="shared" si="51"/>
        <v>0</v>
      </c>
      <c r="AK116" s="41">
        <f t="shared" si="47"/>
        <v>0</v>
      </c>
      <c r="AM116" s="30"/>
      <c r="AO116" s="30"/>
      <c r="AP116" s="30"/>
      <c r="AQ116" s="33"/>
      <c r="AS116" s="38"/>
    </row>
    <row r="117" spans="1:45">
      <c r="A117" s="14">
        <v>1</v>
      </c>
      <c r="B117" s="4">
        <v>2</v>
      </c>
      <c r="C117" s="1">
        <v>1</v>
      </c>
      <c r="D117" s="1">
        <v>215</v>
      </c>
      <c r="E117" s="4"/>
      <c r="F117" s="4"/>
      <c r="G117" s="21" t="s">
        <v>106</v>
      </c>
      <c r="H117" s="6">
        <f>+H118+H119</f>
        <v>0</v>
      </c>
      <c r="I117" s="6">
        <f t="shared" ref="I117:AI117" si="53">+I118+I119</f>
        <v>0</v>
      </c>
      <c r="J117" s="6">
        <f t="shared" si="53"/>
        <v>0</v>
      </c>
      <c r="K117" s="6">
        <f t="shared" si="53"/>
        <v>0</v>
      </c>
      <c r="L117" s="6">
        <f t="shared" si="53"/>
        <v>0</v>
      </c>
      <c r="M117" s="6">
        <f t="shared" si="53"/>
        <v>0</v>
      </c>
      <c r="N117" s="6">
        <f t="shared" si="53"/>
        <v>0</v>
      </c>
      <c r="O117" s="6">
        <f t="shared" si="53"/>
        <v>0</v>
      </c>
      <c r="P117" s="6">
        <f t="shared" si="53"/>
        <v>0</v>
      </c>
      <c r="Q117" s="6">
        <f t="shared" si="53"/>
        <v>0</v>
      </c>
      <c r="R117" s="6">
        <f t="shared" si="53"/>
        <v>0</v>
      </c>
      <c r="S117" s="6">
        <f t="shared" si="53"/>
        <v>0</v>
      </c>
      <c r="T117" s="6">
        <f t="shared" si="53"/>
        <v>0</v>
      </c>
      <c r="U117" s="6">
        <f t="shared" si="53"/>
        <v>0</v>
      </c>
      <c r="V117" s="6">
        <f t="shared" si="53"/>
        <v>0</v>
      </c>
      <c r="W117" s="6">
        <f t="shared" si="53"/>
        <v>0</v>
      </c>
      <c r="X117" s="6">
        <f t="shared" si="53"/>
        <v>0</v>
      </c>
      <c r="Y117" s="6">
        <f t="shared" si="53"/>
        <v>0</v>
      </c>
      <c r="Z117" s="6">
        <f t="shared" si="53"/>
        <v>0</v>
      </c>
      <c r="AA117" s="6">
        <f t="shared" si="53"/>
        <v>0</v>
      </c>
      <c r="AB117" s="6">
        <f t="shared" si="53"/>
        <v>0</v>
      </c>
      <c r="AC117" s="6">
        <f t="shared" si="53"/>
        <v>0</v>
      </c>
      <c r="AD117" s="6">
        <f t="shared" si="53"/>
        <v>0</v>
      </c>
      <c r="AE117" s="6">
        <f t="shared" si="53"/>
        <v>0</v>
      </c>
      <c r="AF117" s="6">
        <f t="shared" si="53"/>
        <v>0</v>
      </c>
      <c r="AG117" s="6">
        <f t="shared" si="53"/>
        <v>0</v>
      </c>
      <c r="AH117" s="6">
        <f t="shared" si="53"/>
        <v>0</v>
      </c>
      <c r="AI117" s="6">
        <f t="shared" si="53"/>
        <v>0</v>
      </c>
      <c r="AJ117" s="6">
        <f t="shared" si="51"/>
        <v>0</v>
      </c>
      <c r="AK117" s="41">
        <f t="shared" si="47"/>
        <v>0</v>
      </c>
      <c r="AM117" s="30"/>
    </row>
    <row r="118" spans="1:45">
      <c r="A118" s="14">
        <v>1</v>
      </c>
      <c r="B118" s="4">
        <v>2</v>
      </c>
      <c r="C118" s="1">
        <v>1</v>
      </c>
      <c r="D118" s="1">
        <v>215</v>
      </c>
      <c r="E118" s="1">
        <v>1</v>
      </c>
      <c r="G118" s="17" t="s">
        <v>107</v>
      </c>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f t="shared" si="51"/>
        <v>0</v>
      </c>
      <c r="AK118" s="41">
        <f t="shared" si="47"/>
        <v>0</v>
      </c>
      <c r="AM118" s="30"/>
    </row>
    <row r="119" spans="1:45">
      <c r="A119" s="14">
        <v>1</v>
      </c>
      <c r="B119" s="4">
        <v>2</v>
      </c>
      <c r="C119" s="1">
        <v>1</v>
      </c>
      <c r="D119" s="1">
        <v>215</v>
      </c>
      <c r="E119" s="1">
        <v>2</v>
      </c>
      <c r="G119" s="17" t="s">
        <v>108</v>
      </c>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f t="shared" si="51"/>
        <v>0</v>
      </c>
      <c r="AK119" s="41">
        <f t="shared" si="47"/>
        <v>0</v>
      </c>
      <c r="AM119" s="30"/>
    </row>
    <row r="120" spans="1:45">
      <c r="A120" s="14">
        <v>1</v>
      </c>
      <c r="B120" s="4">
        <v>2</v>
      </c>
      <c r="C120" s="1">
        <v>1</v>
      </c>
      <c r="D120" s="1">
        <v>216</v>
      </c>
      <c r="E120" s="4"/>
      <c r="F120" s="4"/>
      <c r="G120" s="21" t="s">
        <v>109</v>
      </c>
      <c r="H120" s="6">
        <f>+H121</f>
        <v>0</v>
      </c>
      <c r="I120" s="6">
        <f t="shared" ref="I120:AI120" si="54">+I121</f>
        <v>0</v>
      </c>
      <c r="J120" s="6">
        <f t="shared" si="54"/>
        <v>0</v>
      </c>
      <c r="K120" s="6">
        <f t="shared" si="54"/>
        <v>0</v>
      </c>
      <c r="L120" s="6">
        <f t="shared" si="54"/>
        <v>0</v>
      </c>
      <c r="M120" s="6">
        <f t="shared" si="54"/>
        <v>80000</v>
      </c>
      <c r="N120" s="6">
        <f t="shared" si="54"/>
        <v>0</v>
      </c>
      <c r="O120" s="6">
        <f t="shared" si="54"/>
        <v>0</v>
      </c>
      <c r="P120" s="6">
        <f t="shared" si="54"/>
        <v>0</v>
      </c>
      <c r="Q120" s="6">
        <f t="shared" si="54"/>
        <v>0</v>
      </c>
      <c r="R120" s="6">
        <f t="shared" si="54"/>
        <v>0</v>
      </c>
      <c r="S120" s="6">
        <f t="shared" si="54"/>
        <v>0</v>
      </c>
      <c r="T120" s="6">
        <f t="shared" si="54"/>
        <v>0</v>
      </c>
      <c r="U120" s="6">
        <f t="shared" si="54"/>
        <v>0</v>
      </c>
      <c r="V120" s="6">
        <f t="shared" si="54"/>
        <v>0</v>
      </c>
      <c r="W120" s="6">
        <f t="shared" si="54"/>
        <v>0</v>
      </c>
      <c r="X120" s="6">
        <f t="shared" si="54"/>
        <v>0</v>
      </c>
      <c r="Y120" s="6">
        <f t="shared" si="54"/>
        <v>0</v>
      </c>
      <c r="Z120" s="6">
        <f t="shared" si="54"/>
        <v>0</v>
      </c>
      <c r="AA120" s="6">
        <f t="shared" si="54"/>
        <v>0</v>
      </c>
      <c r="AB120" s="6">
        <f t="shared" si="54"/>
        <v>0</v>
      </c>
      <c r="AC120" s="6">
        <f t="shared" si="54"/>
        <v>0</v>
      </c>
      <c r="AD120" s="6">
        <f t="shared" si="54"/>
        <v>0</v>
      </c>
      <c r="AE120" s="6">
        <f t="shared" si="54"/>
        <v>0</v>
      </c>
      <c r="AF120" s="6">
        <f t="shared" si="54"/>
        <v>0</v>
      </c>
      <c r="AG120" s="6">
        <f t="shared" si="54"/>
        <v>0</v>
      </c>
      <c r="AH120" s="6">
        <f t="shared" si="54"/>
        <v>0</v>
      </c>
      <c r="AI120" s="6">
        <f t="shared" si="54"/>
        <v>0</v>
      </c>
      <c r="AJ120" s="6">
        <f t="shared" si="51"/>
        <v>80000</v>
      </c>
      <c r="AK120" s="41">
        <f t="shared" si="47"/>
        <v>80000</v>
      </c>
      <c r="AM120" s="30"/>
    </row>
    <row r="121" spans="1:45">
      <c r="A121" s="14">
        <v>1</v>
      </c>
      <c r="B121" s="4">
        <v>2</v>
      </c>
      <c r="C121" s="1">
        <v>1</v>
      </c>
      <c r="D121" s="1">
        <v>216</v>
      </c>
      <c r="E121" s="1">
        <v>1</v>
      </c>
      <c r="G121" s="17" t="s">
        <v>109</v>
      </c>
      <c r="H121" s="8">
        <v>0</v>
      </c>
      <c r="I121" s="8"/>
      <c r="J121" s="8"/>
      <c r="K121" s="8"/>
      <c r="L121" s="8">
        <v>0</v>
      </c>
      <c r="M121" s="8">
        <v>80000</v>
      </c>
      <c r="N121" s="8">
        <v>0</v>
      </c>
      <c r="O121" s="8">
        <v>0</v>
      </c>
      <c r="P121" s="8">
        <v>0</v>
      </c>
      <c r="Q121" s="8">
        <v>0</v>
      </c>
      <c r="R121" s="8">
        <v>0</v>
      </c>
      <c r="S121" s="8">
        <v>0</v>
      </c>
      <c r="T121" s="8"/>
      <c r="U121" s="8"/>
      <c r="V121" s="8"/>
      <c r="W121" s="8"/>
      <c r="X121" s="8"/>
      <c r="Y121" s="8"/>
      <c r="Z121" s="8"/>
      <c r="AA121" s="8"/>
      <c r="AB121" s="8"/>
      <c r="AC121" s="8"/>
      <c r="AD121" s="8">
        <v>0</v>
      </c>
      <c r="AE121" s="8"/>
      <c r="AF121" s="8">
        <v>0</v>
      </c>
      <c r="AG121" s="8"/>
      <c r="AH121" s="8"/>
      <c r="AI121" s="8"/>
      <c r="AJ121" s="8">
        <f t="shared" si="51"/>
        <v>80000</v>
      </c>
      <c r="AK121" s="41">
        <f t="shared" si="47"/>
        <v>80000</v>
      </c>
      <c r="AM121" s="30"/>
      <c r="AO121" s="30"/>
      <c r="AP121" s="30"/>
      <c r="AQ121" s="33"/>
      <c r="AS121" s="38"/>
    </row>
    <row r="122" spans="1:45">
      <c r="A122" s="14">
        <v>1</v>
      </c>
      <c r="B122" s="4">
        <v>2</v>
      </c>
      <c r="C122" s="1">
        <v>1</v>
      </c>
      <c r="D122" s="1">
        <v>217</v>
      </c>
      <c r="E122" s="4"/>
      <c r="F122" s="4"/>
      <c r="G122" s="21" t="s">
        <v>110</v>
      </c>
      <c r="H122" s="6">
        <f>+H123+H124</f>
        <v>0</v>
      </c>
      <c r="I122" s="6">
        <f t="shared" ref="I122:AI122" si="55">+I123+I124</f>
        <v>0</v>
      </c>
      <c r="J122" s="6">
        <f t="shared" si="55"/>
        <v>0</v>
      </c>
      <c r="K122" s="6">
        <f t="shared" si="55"/>
        <v>0</v>
      </c>
      <c r="L122" s="6">
        <f t="shared" si="55"/>
        <v>0</v>
      </c>
      <c r="M122" s="6">
        <f t="shared" si="55"/>
        <v>0</v>
      </c>
      <c r="N122" s="6">
        <f t="shared" si="55"/>
        <v>0</v>
      </c>
      <c r="O122" s="6">
        <f t="shared" si="55"/>
        <v>0</v>
      </c>
      <c r="P122" s="6">
        <f t="shared" si="55"/>
        <v>0</v>
      </c>
      <c r="Q122" s="6">
        <f t="shared" si="55"/>
        <v>0</v>
      </c>
      <c r="R122" s="6">
        <f t="shared" si="55"/>
        <v>0</v>
      </c>
      <c r="S122" s="6">
        <f t="shared" si="55"/>
        <v>0</v>
      </c>
      <c r="T122" s="6">
        <f t="shared" si="55"/>
        <v>0</v>
      </c>
      <c r="U122" s="6">
        <f t="shared" si="55"/>
        <v>0</v>
      </c>
      <c r="V122" s="6">
        <f t="shared" si="55"/>
        <v>0</v>
      </c>
      <c r="W122" s="6">
        <f t="shared" si="55"/>
        <v>0</v>
      </c>
      <c r="X122" s="6">
        <f t="shared" si="55"/>
        <v>0</v>
      </c>
      <c r="Y122" s="6">
        <f t="shared" si="55"/>
        <v>0</v>
      </c>
      <c r="Z122" s="6">
        <f t="shared" si="55"/>
        <v>0</v>
      </c>
      <c r="AA122" s="6">
        <f t="shared" si="55"/>
        <v>0</v>
      </c>
      <c r="AB122" s="6">
        <f t="shared" si="55"/>
        <v>0</v>
      </c>
      <c r="AC122" s="6">
        <f t="shared" si="55"/>
        <v>0</v>
      </c>
      <c r="AD122" s="6">
        <f t="shared" si="55"/>
        <v>0</v>
      </c>
      <c r="AE122" s="6">
        <f t="shared" si="55"/>
        <v>0</v>
      </c>
      <c r="AF122" s="6">
        <f t="shared" si="55"/>
        <v>0</v>
      </c>
      <c r="AG122" s="6">
        <f t="shared" si="55"/>
        <v>0</v>
      </c>
      <c r="AH122" s="6">
        <f t="shared" si="55"/>
        <v>0</v>
      </c>
      <c r="AI122" s="6">
        <f t="shared" si="55"/>
        <v>0</v>
      </c>
      <c r="AJ122" s="6">
        <f t="shared" si="51"/>
        <v>0</v>
      </c>
      <c r="AK122" s="41">
        <f t="shared" si="47"/>
        <v>0</v>
      </c>
      <c r="AM122" s="30"/>
    </row>
    <row r="123" spans="1:45">
      <c r="A123" s="14">
        <v>1</v>
      </c>
      <c r="B123" s="4">
        <v>2</v>
      </c>
      <c r="C123" s="1">
        <v>1</v>
      </c>
      <c r="D123" s="1">
        <v>217</v>
      </c>
      <c r="E123" s="1">
        <v>1</v>
      </c>
      <c r="G123" s="17" t="s">
        <v>111</v>
      </c>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f t="shared" si="51"/>
        <v>0</v>
      </c>
      <c r="AK123" s="41">
        <f t="shared" si="47"/>
        <v>0</v>
      </c>
      <c r="AM123" s="30"/>
    </row>
    <row r="124" spans="1:45">
      <c r="A124" s="14">
        <v>1</v>
      </c>
      <c r="B124" s="4">
        <v>2</v>
      </c>
      <c r="C124" s="1">
        <v>1</v>
      </c>
      <c r="D124" s="1">
        <v>217</v>
      </c>
      <c r="E124" s="1">
        <v>2</v>
      </c>
      <c r="G124" s="17" t="s">
        <v>112</v>
      </c>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f t="shared" si="51"/>
        <v>0</v>
      </c>
      <c r="AK124" s="41">
        <f t="shared" si="47"/>
        <v>0</v>
      </c>
      <c r="AM124" s="30"/>
    </row>
    <row r="125" spans="1:45">
      <c r="A125" s="14">
        <v>1</v>
      </c>
      <c r="B125" s="4">
        <v>2</v>
      </c>
      <c r="C125" s="1">
        <v>1</v>
      </c>
      <c r="D125" s="1">
        <v>218</v>
      </c>
      <c r="E125" s="4"/>
      <c r="F125" s="4"/>
      <c r="G125" s="21" t="s">
        <v>113</v>
      </c>
      <c r="H125" s="6">
        <f>+H126</f>
        <v>0</v>
      </c>
      <c r="I125" s="6">
        <f t="shared" ref="I125:AI125" si="56">+I126</f>
        <v>0</v>
      </c>
      <c r="J125" s="6">
        <f t="shared" si="56"/>
        <v>0</v>
      </c>
      <c r="K125" s="6">
        <f t="shared" si="56"/>
        <v>0</v>
      </c>
      <c r="L125" s="6">
        <f t="shared" si="56"/>
        <v>0</v>
      </c>
      <c r="M125" s="6">
        <f t="shared" si="56"/>
        <v>0</v>
      </c>
      <c r="N125" s="6">
        <f t="shared" si="56"/>
        <v>0</v>
      </c>
      <c r="O125" s="6">
        <f t="shared" si="56"/>
        <v>0</v>
      </c>
      <c r="P125" s="6">
        <f t="shared" si="56"/>
        <v>0</v>
      </c>
      <c r="Q125" s="6">
        <f t="shared" si="56"/>
        <v>0</v>
      </c>
      <c r="R125" s="6">
        <f t="shared" si="56"/>
        <v>0</v>
      </c>
      <c r="S125" s="6">
        <f t="shared" si="56"/>
        <v>0</v>
      </c>
      <c r="T125" s="6">
        <f t="shared" si="56"/>
        <v>0</v>
      </c>
      <c r="U125" s="6">
        <f t="shared" si="56"/>
        <v>0</v>
      </c>
      <c r="V125" s="6">
        <f t="shared" si="56"/>
        <v>0</v>
      </c>
      <c r="W125" s="6">
        <f t="shared" si="56"/>
        <v>0</v>
      </c>
      <c r="X125" s="6">
        <f t="shared" si="56"/>
        <v>0</v>
      </c>
      <c r="Y125" s="6">
        <f t="shared" si="56"/>
        <v>0</v>
      </c>
      <c r="Z125" s="6">
        <f t="shared" si="56"/>
        <v>0</v>
      </c>
      <c r="AA125" s="6">
        <f t="shared" si="56"/>
        <v>0</v>
      </c>
      <c r="AB125" s="6">
        <f t="shared" si="56"/>
        <v>0</v>
      </c>
      <c r="AC125" s="6">
        <f t="shared" si="56"/>
        <v>0</v>
      </c>
      <c r="AD125" s="6">
        <f t="shared" si="56"/>
        <v>0</v>
      </c>
      <c r="AE125" s="6">
        <f t="shared" si="56"/>
        <v>0</v>
      </c>
      <c r="AF125" s="6">
        <f t="shared" si="56"/>
        <v>0</v>
      </c>
      <c r="AG125" s="6">
        <f t="shared" si="56"/>
        <v>0</v>
      </c>
      <c r="AH125" s="6">
        <f t="shared" si="56"/>
        <v>0</v>
      </c>
      <c r="AI125" s="6">
        <f t="shared" si="56"/>
        <v>0</v>
      </c>
      <c r="AJ125" s="6">
        <f t="shared" si="51"/>
        <v>0</v>
      </c>
      <c r="AK125" s="41">
        <f t="shared" si="47"/>
        <v>0</v>
      </c>
      <c r="AM125" s="30"/>
    </row>
    <row r="126" spans="1:45">
      <c r="A126" s="14">
        <v>1</v>
      </c>
      <c r="B126" s="4">
        <v>2</v>
      </c>
      <c r="C126" s="1">
        <v>1</v>
      </c>
      <c r="D126" s="1">
        <v>218</v>
      </c>
      <c r="E126" s="1">
        <v>1</v>
      </c>
      <c r="G126" s="17" t="s">
        <v>113</v>
      </c>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f t="shared" si="51"/>
        <v>0</v>
      </c>
      <c r="AK126" s="41">
        <f t="shared" si="47"/>
        <v>0</v>
      </c>
      <c r="AM126" s="30"/>
      <c r="AO126" s="30"/>
      <c r="AP126" s="30"/>
      <c r="AQ126" s="33"/>
      <c r="AS126" s="38"/>
    </row>
    <row r="127" spans="1:45">
      <c r="A127" s="14">
        <v>1</v>
      </c>
      <c r="B127" s="4">
        <v>2</v>
      </c>
      <c r="C127" s="1">
        <v>2</v>
      </c>
      <c r="E127" s="4"/>
      <c r="F127" s="4"/>
      <c r="G127" s="21" t="s">
        <v>114</v>
      </c>
      <c r="H127" s="7">
        <f>+H128+H134+H137</f>
        <v>120000</v>
      </c>
      <c r="I127" s="7">
        <f t="shared" ref="I127:AI127" si="57">+I128+I134+I137</f>
        <v>0</v>
      </c>
      <c r="J127" s="7">
        <f t="shared" si="57"/>
        <v>0</v>
      </c>
      <c r="K127" s="7">
        <f t="shared" si="57"/>
        <v>0</v>
      </c>
      <c r="L127" s="7">
        <f t="shared" si="57"/>
        <v>0</v>
      </c>
      <c r="M127" s="7">
        <f t="shared" si="57"/>
        <v>130000</v>
      </c>
      <c r="N127" s="7">
        <f t="shared" si="57"/>
        <v>0</v>
      </c>
      <c r="O127" s="7">
        <f t="shared" si="57"/>
        <v>0</v>
      </c>
      <c r="P127" s="7">
        <f t="shared" si="57"/>
        <v>0</v>
      </c>
      <c r="Q127" s="7">
        <f t="shared" si="57"/>
        <v>0</v>
      </c>
      <c r="R127" s="7">
        <f t="shared" si="57"/>
        <v>0</v>
      </c>
      <c r="S127" s="7">
        <f t="shared" si="57"/>
        <v>0</v>
      </c>
      <c r="T127" s="7">
        <f t="shared" si="57"/>
        <v>0</v>
      </c>
      <c r="U127" s="7">
        <f t="shared" si="57"/>
        <v>0</v>
      </c>
      <c r="V127" s="7">
        <f t="shared" si="57"/>
        <v>0</v>
      </c>
      <c r="W127" s="7">
        <f t="shared" si="57"/>
        <v>0</v>
      </c>
      <c r="X127" s="7">
        <f t="shared" si="57"/>
        <v>0</v>
      </c>
      <c r="Y127" s="7">
        <f t="shared" si="57"/>
        <v>0</v>
      </c>
      <c r="Z127" s="7">
        <f t="shared" si="57"/>
        <v>0</v>
      </c>
      <c r="AA127" s="7">
        <f t="shared" si="57"/>
        <v>0</v>
      </c>
      <c r="AB127" s="7">
        <f t="shared" si="57"/>
        <v>0</v>
      </c>
      <c r="AC127" s="7">
        <f t="shared" si="57"/>
        <v>0</v>
      </c>
      <c r="AD127" s="7">
        <f t="shared" si="57"/>
        <v>0</v>
      </c>
      <c r="AE127" s="7">
        <f t="shared" si="57"/>
        <v>0</v>
      </c>
      <c r="AF127" s="7">
        <f t="shared" si="57"/>
        <v>0</v>
      </c>
      <c r="AG127" s="7">
        <f t="shared" si="57"/>
        <v>0</v>
      </c>
      <c r="AH127" s="7">
        <f t="shared" si="57"/>
        <v>0</v>
      </c>
      <c r="AI127" s="7">
        <f t="shared" si="57"/>
        <v>0</v>
      </c>
      <c r="AJ127" s="7">
        <f t="shared" si="51"/>
        <v>250000</v>
      </c>
      <c r="AK127" s="41">
        <f t="shared" si="47"/>
        <v>250000</v>
      </c>
      <c r="AM127" s="30"/>
    </row>
    <row r="128" spans="1:45">
      <c r="A128" s="14">
        <v>1</v>
      </c>
      <c r="B128" s="4">
        <v>2</v>
      </c>
      <c r="C128" s="1">
        <v>2</v>
      </c>
      <c r="D128" s="1">
        <v>221</v>
      </c>
      <c r="E128" s="4"/>
      <c r="F128" s="4"/>
      <c r="G128" s="21" t="s">
        <v>115</v>
      </c>
      <c r="H128" s="6">
        <f>SUM(H129:H133)</f>
        <v>120000</v>
      </c>
      <c r="I128" s="6">
        <f t="shared" ref="I128:AI128" si="58">SUM(I129:I133)</f>
        <v>0</v>
      </c>
      <c r="J128" s="6">
        <f t="shared" si="58"/>
        <v>0</v>
      </c>
      <c r="K128" s="6">
        <f t="shared" si="58"/>
        <v>0</v>
      </c>
      <c r="L128" s="6">
        <f t="shared" si="58"/>
        <v>0</v>
      </c>
      <c r="M128" s="6">
        <f t="shared" si="58"/>
        <v>130000</v>
      </c>
      <c r="N128" s="6">
        <f t="shared" si="58"/>
        <v>0</v>
      </c>
      <c r="O128" s="6">
        <f t="shared" si="58"/>
        <v>0</v>
      </c>
      <c r="P128" s="6">
        <f t="shared" si="58"/>
        <v>0</v>
      </c>
      <c r="Q128" s="6">
        <f t="shared" si="58"/>
        <v>0</v>
      </c>
      <c r="R128" s="6">
        <f t="shared" si="58"/>
        <v>0</v>
      </c>
      <c r="S128" s="6">
        <f t="shared" si="58"/>
        <v>0</v>
      </c>
      <c r="T128" s="6">
        <f t="shared" si="58"/>
        <v>0</v>
      </c>
      <c r="U128" s="6">
        <f t="shared" si="58"/>
        <v>0</v>
      </c>
      <c r="V128" s="6">
        <f t="shared" si="58"/>
        <v>0</v>
      </c>
      <c r="W128" s="6">
        <f t="shared" si="58"/>
        <v>0</v>
      </c>
      <c r="X128" s="6">
        <f t="shared" si="58"/>
        <v>0</v>
      </c>
      <c r="Y128" s="6">
        <f t="shared" si="58"/>
        <v>0</v>
      </c>
      <c r="Z128" s="6">
        <f t="shared" si="58"/>
        <v>0</v>
      </c>
      <c r="AA128" s="6">
        <f t="shared" si="58"/>
        <v>0</v>
      </c>
      <c r="AB128" s="6">
        <f t="shared" si="58"/>
        <v>0</v>
      </c>
      <c r="AC128" s="6">
        <f t="shared" si="58"/>
        <v>0</v>
      </c>
      <c r="AD128" s="6">
        <f t="shared" si="58"/>
        <v>0</v>
      </c>
      <c r="AE128" s="6">
        <f t="shared" si="58"/>
        <v>0</v>
      </c>
      <c r="AF128" s="6">
        <f t="shared" si="58"/>
        <v>0</v>
      </c>
      <c r="AG128" s="6">
        <f t="shared" si="58"/>
        <v>0</v>
      </c>
      <c r="AH128" s="6">
        <f t="shared" si="58"/>
        <v>0</v>
      </c>
      <c r="AI128" s="6">
        <f t="shared" si="58"/>
        <v>0</v>
      </c>
      <c r="AJ128" s="6">
        <f t="shared" si="51"/>
        <v>250000</v>
      </c>
      <c r="AK128" s="41">
        <f t="shared" si="47"/>
        <v>250000</v>
      </c>
      <c r="AM128" s="30"/>
    </row>
    <row r="129" spans="1:45">
      <c r="A129" s="14">
        <v>1</v>
      </c>
      <c r="B129" s="4">
        <v>2</v>
      </c>
      <c r="C129" s="1">
        <v>2</v>
      </c>
      <c r="D129" s="1">
        <v>221</v>
      </c>
      <c r="E129" s="1">
        <v>1</v>
      </c>
      <c r="G129" s="17" t="s">
        <v>116</v>
      </c>
      <c r="H129" s="8">
        <v>0</v>
      </c>
      <c r="I129" s="8"/>
      <c r="J129" s="8"/>
      <c r="K129" s="8"/>
      <c r="L129" s="8">
        <v>0</v>
      </c>
      <c r="M129" s="8"/>
      <c r="N129" s="8">
        <v>0</v>
      </c>
      <c r="O129" s="8"/>
      <c r="P129" s="8"/>
      <c r="Q129" s="8"/>
      <c r="R129" s="8"/>
      <c r="S129" s="8"/>
      <c r="T129" s="8"/>
      <c r="U129" s="8"/>
      <c r="V129" s="8"/>
      <c r="W129" s="8"/>
      <c r="X129" s="8"/>
      <c r="Y129" s="8"/>
      <c r="Z129" s="8"/>
      <c r="AA129" s="8"/>
      <c r="AB129" s="8"/>
      <c r="AC129" s="8"/>
      <c r="AD129" s="8"/>
      <c r="AE129" s="8"/>
      <c r="AF129" s="8"/>
      <c r="AG129" s="8"/>
      <c r="AH129" s="8"/>
      <c r="AI129" s="8"/>
      <c r="AJ129" s="8">
        <f t="shared" si="51"/>
        <v>0</v>
      </c>
      <c r="AK129" s="41">
        <f t="shared" si="47"/>
        <v>0</v>
      </c>
      <c r="AM129" s="30"/>
      <c r="AO129" s="30"/>
      <c r="AP129" s="30"/>
      <c r="AQ129" s="33"/>
      <c r="AS129" s="38"/>
    </row>
    <row r="130" spans="1:45">
      <c r="A130" s="14">
        <v>1</v>
      </c>
      <c r="B130" s="4">
        <v>2</v>
      </c>
      <c r="C130" s="1">
        <v>2</v>
      </c>
      <c r="D130" s="1">
        <v>221</v>
      </c>
      <c r="E130" s="1">
        <v>2</v>
      </c>
      <c r="G130" s="17" t="s">
        <v>117</v>
      </c>
      <c r="H130" s="8">
        <v>100000</v>
      </c>
      <c r="I130" s="8"/>
      <c r="J130" s="8"/>
      <c r="K130" s="8"/>
      <c r="L130" s="8">
        <v>0</v>
      </c>
      <c r="M130" s="8">
        <v>100000</v>
      </c>
      <c r="N130" s="8"/>
      <c r="O130" s="8"/>
      <c r="P130" s="8">
        <v>0</v>
      </c>
      <c r="Q130" s="8"/>
      <c r="R130" s="8"/>
      <c r="S130" s="8"/>
      <c r="T130" s="8"/>
      <c r="U130" s="8"/>
      <c r="V130" s="8"/>
      <c r="W130" s="8"/>
      <c r="X130" s="8"/>
      <c r="Y130" s="8"/>
      <c r="Z130" s="8"/>
      <c r="AA130" s="8"/>
      <c r="AB130" s="8"/>
      <c r="AC130" s="8"/>
      <c r="AD130" s="8"/>
      <c r="AE130" s="8"/>
      <c r="AF130" s="8">
        <v>0</v>
      </c>
      <c r="AG130" s="8"/>
      <c r="AH130" s="8"/>
      <c r="AI130" s="8"/>
      <c r="AJ130" s="8">
        <f t="shared" si="51"/>
        <v>200000</v>
      </c>
      <c r="AK130" s="41">
        <f t="shared" si="47"/>
        <v>200000</v>
      </c>
      <c r="AM130" s="30"/>
      <c r="AO130" s="30"/>
      <c r="AP130" s="30"/>
      <c r="AQ130" s="33"/>
      <c r="AS130" s="38"/>
    </row>
    <row r="131" spans="1:45">
      <c r="A131" s="14">
        <v>1</v>
      </c>
      <c r="B131" s="4">
        <v>2</v>
      </c>
      <c r="C131" s="1">
        <v>2</v>
      </c>
      <c r="D131" s="1">
        <v>221</v>
      </c>
      <c r="E131" s="1">
        <v>3</v>
      </c>
      <c r="G131" s="17" t="s">
        <v>118</v>
      </c>
      <c r="H131" s="8">
        <v>20000</v>
      </c>
      <c r="I131" s="8"/>
      <c r="J131" s="8"/>
      <c r="K131" s="8"/>
      <c r="L131" s="8"/>
      <c r="M131" s="8">
        <v>30000</v>
      </c>
      <c r="N131" s="8"/>
      <c r="O131" s="8"/>
      <c r="P131" s="8"/>
      <c r="Q131" s="8"/>
      <c r="R131" s="8"/>
      <c r="S131" s="8"/>
      <c r="T131" s="8"/>
      <c r="U131" s="8"/>
      <c r="V131" s="8"/>
      <c r="W131" s="8"/>
      <c r="X131" s="8"/>
      <c r="Y131" s="8"/>
      <c r="Z131" s="8"/>
      <c r="AA131" s="8"/>
      <c r="AB131" s="8"/>
      <c r="AC131" s="8"/>
      <c r="AD131" s="8"/>
      <c r="AE131" s="8"/>
      <c r="AF131" s="8">
        <v>0</v>
      </c>
      <c r="AG131" s="8"/>
      <c r="AH131" s="8"/>
      <c r="AI131" s="8"/>
      <c r="AJ131" s="8">
        <f t="shared" si="51"/>
        <v>50000</v>
      </c>
      <c r="AK131" s="41">
        <f t="shared" si="47"/>
        <v>50000</v>
      </c>
      <c r="AM131" s="30"/>
      <c r="AO131" s="30"/>
      <c r="AP131" s="30"/>
      <c r="AQ131" s="33"/>
      <c r="AS131" s="38"/>
    </row>
    <row r="132" spans="1:45">
      <c r="A132" s="14">
        <v>1</v>
      </c>
      <c r="B132" s="4">
        <v>2</v>
      </c>
      <c r="C132" s="1">
        <v>2</v>
      </c>
      <c r="D132" s="1">
        <v>221</v>
      </c>
      <c r="E132" s="1">
        <v>4</v>
      </c>
      <c r="G132" s="17" t="s">
        <v>119</v>
      </c>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f t="shared" si="51"/>
        <v>0</v>
      </c>
      <c r="AK132" s="41">
        <f t="shared" si="47"/>
        <v>0</v>
      </c>
      <c r="AM132" s="30"/>
    </row>
    <row r="133" spans="1:45">
      <c r="A133" s="14">
        <v>1</v>
      </c>
      <c r="B133" s="4">
        <v>2</v>
      </c>
      <c r="C133" s="1">
        <v>2</v>
      </c>
      <c r="D133" s="1">
        <v>221</v>
      </c>
      <c r="E133" s="1">
        <v>5</v>
      </c>
      <c r="G133" s="17" t="s">
        <v>105</v>
      </c>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f t="shared" si="51"/>
        <v>0</v>
      </c>
      <c r="AK133" s="41">
        <f t="shared" si="47"/>
        <v>0</v>
      </c>
      <c r="AM133" s="30"/>
      <c r="AO133" s="30"/>
      <c r="AP133" s="30"/>
      <c r="AQ133" s="33"/>
      <c r="AS133" s="38"/>
    </row>
    <row r="134" spans="1:45">
      <c r="A134" s="14">
        <v>1</v>
      </c>
      <c r="B134" s="4">
        <v>2</v>
      </c>
      <c r="C134" s="1">
        <v>2</v>
      </c>
      <c r="D134" s="1">
        <v>222</v>
      </c>
      <c r="E134" s="4"/>
      <c r="F134" s="4"/>
      <c r="G134" s="21" t="s">
        <v>120</v>
      </c>
      <c r="H134" s="6">
        <f>SUM(H135:H136)</f>
        <v>0</v>
      </c>
      <c r="I134" s="6">
        <f t="shared" ref="I134:AI134" si="59">SUM(I135:I136)</f>
        <v>0</v>
      </c>
      <c r="J134" s="6">
        <f t="shared" si="59"/>
        <v>0</v>
      </c>
      <c r="K134" s="6">
        <f t="shared" si="59"/>
        <v>0</v>
      </c>
      <c r="L134" s="6">
        <f t="shared" si="59"/>
        <v>0</v>
      </c>
      <c r="M134" s="6">
        <f t="shared" si="59"/>
        <v>0</v>
      </c>
      <c r="N134" s="6">
        <f t="shared" si="59"/>
        <v>0</v>
      </c>
      <c r="O134" s="6">
        <f t="shared" si="59"/>
        <v>0</v>
      </c>
      <c r="P134" s="6">
        <f t="shared" si="59"/>
        <v>0</v>
      </c>
      <c r="Q134" s="6">
        <f t="shared" si="59"/>
        <v>0</v>
      </c>
      <c r="R134" s="6">
        <f t="shared" si="59"/>
        <v>0</v>
      </c>
      <c r="S134" s="6">
        <f t="shared" si="59"/>
        <v>0</v>
      </c>
      <c r="T134" s="6">
        <f t="shared" si="59"/>
        <v>0</v>
      </c>
      <c r="U134" s="6">
        <f t="shared" si="59"/>
        <v>0</v>
      </c>
      <c r="V134" s="6">
        <f t="shared" si="59"/>
        <v>0</v>
      </c>
      <c r="W134" s="6">
        <f t="shared" si="59"/>
        <v>0</v>
      </c>
      <c r="X134" s="6">
        <f t="shared" si="59"/>
        <v>0</v>
      </c>
      <c r="Y134" s="6">
        <f t="shared" si="59"/>
        <v>0</v>
      </c>
      <c r="Z134" s="6">
        <f t="shared" si="59"/>
        <v>0</v>
      </c>
      <c r="AA134" s="6">
        <f t="shared" si="59"/>
        <v>0</v>
      </c>
      <c r="AB134" s="6">
        <f t="shared" si="59"/>
        <v>0</v>
      </c>
      <c r="AC134" s="6">
        <f t="shared" si="59"/>
        <v>0</v>
      </c>
      <c r="AD134" s="6">
        <f t="shared" si="59"/>
        <v>0</v>
      </c>
      <c r="AE134" s="6">
        <f t="shared" si="59"/>
        <v>0</v>
      </c>
      <c r="AF134" s="6">
        <f t="shared" si="59"/>
        <v>0</v>
      </c>
      <c r="AG134" s="6">
        <f t="shared" si="59"/>
        <v>0</v>
      </c>
      <c r="AH134" s="6">
        <f t="shared" si="59"/>
        <v>0</v>
      </c>
      <c r="AI134" s="6">
        <f t="shared" si="59"/>
        <v>0</v>
      </c>
      <c r="AJ134" s="6">
        <f t="shared" si="51"/>
        <v>0</v>
      </c>
      <c r="AK134" s="41">
        <f t="shared" si="47"/>
        <v>0</v>
      </c>
      <c r="AM134" s="30"/>
    </row>
    <row r="135" spans="1:45">
      <c r="A135" s="14">
        <v>1</v>
      </c>
      <c r="B135" s="4">
        <v>2</v>
      </c>
      <c r="C135" s="1">
        <v>2</v>
      </c>
      <c r="D135" s="1">
        <v>222</v>
      </c>
      <c r="E135" s="1">
        <v>1</v>
      </c>
      <c r="G135" s="17" t="s">
        <v>121</v>
      </c>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f t="shared" si="51"/>
        <v>0</v>
      </c>
      <c r="AK135" s="41">
        <f t="shared" si="47"/>
        <v>0</v>
      </c>
      <c r="AM135" s="30"/>
    </row>
    <row r="136" spans="1:45">
      <c r="A136" s="14">
        <v>1</v>
      </c>
      <c r="B136" s="4">
        <v>2</v>
      </c>
      <c r="C136" s="1">
        <v>2</v>
      </c>
      <c r="D136" s="1">
        <v>222</v>
      </c>
      <c r="E136" s="1">
        <v>2</v>
      </c>
      <c r="G136" s="17" t="s">
        <v>122</v>
      </c>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f t="shared" si="51"/>
        <v>0</v>
      </c>
      <c r="AK136" s="41">
        <f t="shared" si="47"/>
        <v>0</v>
      </c>
      <c r="AM136" s="30"/>
    </row>
    <row r="137" spans="1:45">
      <c r="A137" s="14">
        <v>1</v>
      </c>
      <c r="B137" s="4">
        <v>2</v>
      </c>
      <c r="C137" s="1">
        <v>2</v>
      </c>
      <c r="D137" s="1">
        <v>223</v>
      </c>
      <c r="E137" s="4"/>
      <c r="F137" s="4"/>
      <c r="G137" s="21" t="s">
        <v>123</v>
      </c>
      <c r="H137" s="6">
        <f>+H138</f>
        <v>0</v>
      </c>
      <c r="I137" s="6">
        <f t="shared" ref="I137:AI137" si="60">+I138</f>
        <v>0</v>
      </c>
      <c r="J137" s="6">
        <f t="shared" si="60"/>
        <v>0</v>
      </c>
      <c r="K137" s="6">
        <f t="shared" si="60"/>
        <v>0</v>
      </c>
      <c r="L137" s="6">
        <f t="shared" si="60"/>
        <v>0</v>
      </c>
      <c r="M137" s="6">
        <f t="shared" si="60"/>
        <v>0</v>
      </c>
      <c r="N137" s="6">
        <f t="shared" si="60"/>
        <v>0</v>
      </c>
      <c r="O137" s="6">
        <f t="shared" si="60"/>
        <v>0</v>
      </c>
      <c r="P137" s="6">
        <f t="shared" si="60"/>
        <v>0</v>
      </c>
      <c r="Q137" s="6">
        <f t="shared" si="60"/>
        <v>0</v>
      </c>
      <c r="R137" s="6">
        <f t="shared" si="60"/>
        <v>0</v>
      </c>
      <c r="S137" s="6">
        <f t="shared" si="60"/>
        <v>0</v>
      </c>
      <c r="T137" s="6">
        <f t="shared" si="60"/>
        <v>0</v>
      </c>
      <c r="U137" s="6">
        <f t="shared" si="60"/>
        <v>0</v>
      </c>
      <c r="V137" s="6">
        <f t="shared" si="60"/>
        <v>0</v>
      </c>
      <c r="W137" s="6">
        <f t="shared" si="60"/>
        <v>0</v>
      </c>
      <c r="X137" s="6">
        <f t="shared" si="60"/>
        <v>0</v>
      </c>
      <c r="Y137" s="6">
        <f t="shared" si="60"/>
        <v>0</v>
      </c>
      <c r="Z137" s="6">
        <f t="shared" si="60"/>
        <v>0</v>
      </c>
      <c r="AA137" s="6">
        <f t="shared" si="60"/>
        <v>0</v>
      </c>
      <c r="AB137" s="6">
        <f t="shared" si="60"/>
        <v>0</v>
      </c>
      <c r="AC137" s="6">
        <f t="shared" si="60"/>
        <v>0</v>
      </c>
      <c r="AD137" s="6">
        <f t="shared" si="60"/>
        <v>0</v>
      </c>
      <c r="AE137" s="6">
        <f t="shared" si="60"/>
        <v>0</v>
      </c>
      <c r="AF137" s="6">
        <f t="shared" si="60"/>
        <v>0</v>
      </c>
      <c r="AG137" s="6">
        <f t="shared" si="60"/>
        <v>0</v>
      </c>
      <c r="AH137" s="6">
        <f t="shared" si="60"/>
        <v>0</v>
      </c>
      <c r="AI137" s="6">
        <f t="shared" si="60"/>
        <v>0</v>
      </c>
      <c r="AJ137" s="6">
        <f t="shared" si="51"/>
        <v>0</v>
      </c>
      <c r="AK137" s="41">
        <f t="shared" si="47"/>
        <v>0</v>
      </c>
      <c r="AM137" s="30"/>
    </row>
    <row r="138" spans="1:45">
      <c r="A138" s="14">
        <v>1</v>
      </c>
      <c r="B138" s="4">
        <v>2</v>
      </c>
      <c r="C138" s="1">
        <v>2</v>
      </c>
      <c r="D138" s="1">
        <v>223</v>
      </c>
      <c r="E138" s="1">
        <v>1</v>
      </c>
      <c r="G138" s="17" t="s">
        <v>123</v>
      </c>
      <c r="H138" s="8">
        <v>0</v>
      </c>
      <c r="I138" s="8"/>
      <c r="J138" s="8"/>
      <c r="K138" s="8"/>
      <c r="L138" s="8"/>
      <c r="M138" s="8">
        <v>0</v>
      </c>
      <c r="N138" s="8">
        <v>0</v>
      </c>
      <c r="O138" s="8"/>
      <c r="P138" s="8">
        <v>0</v>
      </c>
      <c r="Q138" s="8"/>
      <c r="R138" s="8"/>
      <c r="S138" s="8"/>
      <c r="T138" s="8"/>
      <c r="U138" s="8"/>
      <c r="V138" s="8"/>
      <c r="W138" s="8"/>
      <c r="X138" s="8"/>
      <c r="Y138" s="8"/>
      <c r="Z138" s="8"/>
      <c r="AA138" s="8"/>
      <c r="AB138" s="8"/>
      <c r="AC138" s="8"/>
      <c r="AD138" s="8"/>
      <c r="AE138" s="8"/>
      <c r="AF138" s="8"/>
      <c r="AG138" s="8"/>
      <c r="AH138" s="8"/>
      <c r="AI138" s="8"/>
      <c r="AJ138" s="8">
        <f t="shared" si="51"/>
        <v>0</v>
      </c>
      <c r="AK138" s="41">
        <f t="shared" si="47"/>
        <v>0</v>
      </c>
      <c r="AM138" s="30"/>
    </row>
    <row r="139" spans="1:45">
      <c r="A139" s="14">
        <v>1</v>
      </c>
      <c r="B139" s="4">
        <v>2</v>
      </c>
      <c r="C139" s="1">
        <v>3</v>
      </c>
      <c r="E139" s="4"/>
      <c r="F139" s="4"/>
      <c r="G139" s="21" t="s">
        <v>124</v>
      </c>
      <c r="H139" s="7">
        <f>+H140+H142+H144+H146+H148+H150+H152+H154+H156</f>
        <v>0</v>
      </c>
      <c r="I139" s="7">
        <f t="shared" ref="I139:AI139" si="61">+I140+I142+I144+I146+I148+I150+I152+I154+I156</f>
        <v>0</v>
      </c>
      <c r="J139" s="7">
        <f t="shared" si="61"/>
        <v>0</v>
      </c>
      <c r="K139" s="7">
        <f t="shared" si="61"/>
        <v>0</v>
      </c>
      <c r="L139" s="7">
        <f t="shared" si="61"/>
        <v>0</v>
      </c>
      <c r="M139" s="7">
        <f t="shared" si="61"/>
        <v>0</v>
      </c>
      <c r="N139" s="7">
        <f t="shared" si="61"/>
        <v>0</v>
      </c>
      <c r="O139" s="7">
        <f t="shared" si="61"/>
        <v>0</v>
      </c>
      <c r="P139" s="7">
        <f t="shared" si="61"/>
        <v>0</v>
      </c>
      <c r="Q139" s="7">
        <f t="shared" si="61"/>
        <v>0</v>
      </c>
      <c r="R139" s="7">
        <f t="shared" si="61"/>
        <v>0</v>
      </c>
      <c r="S139" s="7">
        <f t="shared" si="61"/>
        <v>0</v>
      </c>
      <c r="T139" s="7">
        <f t="shared" si="61"/>
        <v>0</v>
      </c>
      <c r="U139" s="7">
        <f t="shared" si="61"/>
        <v>0</v>
      </c>
      <c r="V139" s="7">
        <f t="shared" si="61"/>
        <v>0</v>
      </c>
      <c r="W139" s="7">
        <f t="shared" si="61"/>
        <v>0</v>
      </c>
      <c r="X139" s="7">
        <f t="shared" si="61"/>
        <v>0</v>
      </c>
      <c r="Y139" s="7">
        <f t="shared" si="61"/>
        <v>0</v>
      </c>
      <c r="Z139" s="7">
        <f t="shared" si="61"/>
        <v>0</v>
      </c>
      <c r="AA139" s="7">
        <f t="shared" si="61"/>
        <v>0</v>
      </c>
      <c r="AB139" s="7">
        <f t="shared" si="61"/>
        <v>0</v>
      </c>
      <c r="AC139" s="7">
        <f t="shared" si="61"/>
        <v>0</v>
      </c>
      <c r="AD139" s="7">
        <f t="shared" si="61"/>
        <v>0</v>
      </c>
      <c r="AE139" s="7">
        <f t="shared" si="61"/>
        <v>60000</v>
      </c>
      <c r="AF139" s="7">
        <f t="shared" si="61"/>
        <v>0</v>
      </c>
      <c r="AG139" s="7">
        <f t="shared" si="61"/>
        <v>0</v>
      </c>
      <c r="AH139" s="7">
        <f t="shared" si="61"/>
        <v>0</v>
      </c>
      <c r="AI139" s="7">
        <f t="shared" si="61"/>
        <v>0</v>
      </c>
      <c r="AJ139" s="7">
        <f t="shared" si="51"/>
        <v>60000</v>
      </c>
      <c r="AK139" s="41">
        <f t="shared" si="47"/>
        <v>60000</v>
      </c>
      <c r="AM139" s="30"/>
    </row>
    <row r="140" spans="1:45">
      <c r="A140" s="14">
        <v>1</v>
      </c>
      <c r="B140" s="4">
        <v>2</v>
      </c>
      <c r="C140" s="1">
        <v>3</v>
      </c>
      <c r="D140" s="1">
        <v>231</v>
      </c>
      <c r="E140" s="4"/>
      <c r="F140" s="4"/>
      <c r="G140" s="21" t="s">
        <v>125</v>
      </c>
      <c r="H140" s="6">
        <f>+H141</f>
        <v>0</v>
      </c>
      <c r="I140" s="6">
        <f t="shared" ref="I140:AI140" si="62">+I141</f>
        <v>0</v>
      </c>
      <c r="J140" s="6">
        <f t="shared" si="62"/>
        <v>0</v>
      </c>
      <c r="K140" s="6">
        <f t="shared" si="62"/>
        <v>0</v>
      </c>
      <c r="L140" s="6">
        <f t="shared" si="62"/>
        <v>0</v>
      </c>
      <c r="M140" s="6">
        <f t="shared" si="62"/>
        <v>0</v>
      </c>
      <c r="N140" s="6">
        <f t="shared" si="62"/>
        <v>0</v>
      </c>
      <c r="O140" s="6">
        <f t="shared" si="62"/>
        <v>0</v>
      </c>
      <c r="P140" s="6">
        <f t="shared" si="62"/>
        <v>0</v>
      </c>
      <c r="Q140" s="6">
        <f t="shared" si="62"/>
        <v>0</v>
      </c>
      <c r="R140" s="6">
        <f t="shared" si="62"/>
        <v>0</v>
      </c>
      <c r="S140" s="6">
        <f t="shared" si="62"/>
        <v>0</v>
      </c>
      <c r="T140" s="6">
        <f t="shared" si="62"/>
        <v>0</v>
      </c>
      <c r="U140" s="6">
        <f t="shared" si="62"/>
        <v>0</v>
      </c>
      <c r="V140" s="6">
        <f t="shared" si="62"/>
        <v>0</v>
      </c>
      <c r="W140" s="6">
        <f t="shared" si="62"/>
        <v>0</v>
      </c>
      <c r="X140" s="6">
        <f t="shared" si="62"/>
        <v>0</v>
      </c>
      <c r="Y140" s="6">
        <f t="shared" si="62"/>
        <v>0</v>
      </c>
      <c r="Z140" s="6">
        <f t="shared" si="62"/>
        <v>0</v>
      </c>
      <c r="AA140" s="6">
        <f t="shared" si="62"/>
        <v>0</v>
      </c>
      <c r="AB140" s="6">
        <f t="shared" si="62"/>
        <v>0</v>
      </c>
      <c r="AC140" s="6">
        <f t="shared" si="62"/>
        <v>0</v>
      </c>
      <c r="AD140" s="6">
        <f t="shared" si="62"/>
        <v>0</v>
      </c>
      <c r="AE140" s="6">
        <f t="shared" si="62"/>
        <v>0</v>
      </c>
      <c r="AF140" s="6">
        <f t="shared" si="62"/>
        <v>0</v>
      </c>
      <c r="AG140" s="6">
        <f t="shared" si="62"/>
        <v>0</v>
      </c>
      <c r="AH140" s="6">
        <f t="shared" si="62"/>
        <v>0</v>
      </c>
      <c r="AI140" s="6">
        <f t="shared" si="62"/>
        <v>0</v>
      </c>
      <c r="AJ140" s="6">
        <f t="shared" si="51"/>
        <v>0</v>
      </c>
      <c r="AK140" s="41">
        <f t="shared" si="47"/>
        <v>0</v>
      </c>
      <c r="AM140" s="30"/>
    </row>
    <row r="141" spans="1:45">
      <c r="A141" s="14">
        <v>1</v>
      </c>
      <c r="B141" s="4">
        <v>2</v>
      </c>
      <c r="C141" s="1">
        <v>3</v>
      </c>
      <c r="D141" s="1">
        <v>231</v>
      </c>
      <c r="E141" s="1">
        <v>1</v>
      </c>
      <c r="G141" s="17" t="s">
        <v>125</v>
      </c>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v>0</v>
      </c>
      <c r="AH141" s="8"/>
      <c r="AI141" s="8"/>
      <c r="AJ141" s="8">
        <f t="shared" si="51"/>
        <v>0</v>
      </c>
      <c r="AK141" s="41">
        <f t="shared" si="47"/>
        <v>0</v>
      </c>
      <c r="AM141" s="30"/>
    </row>
    <row r="142" spans="1:45">
      <c r="A142" s="14">
        <v>1</v>
      </c>
      <c r="B142" s="4">
        <v>2</v>
      </c>
      <c r="C142" s="1">
        <v>3</v>
      </c>
      <c r="D142" s="1">
        <v>232</v>
      </c>
      <c r="E142" s="4"/>
      <c r="F142" s="4"/>
      <c r="G142" s="21" t="s">
        <v>126</v>
      </c>
      <c r="H142" s="6">
        <f>+H143</f>
        <v>0</v>
      </c>
      <c r="I142" s="6">
        <f t="shared" ref="I142:AI142" si="63">+I143</f>
        <v>0</v>
      </c>
      <c r="J142" s="6">
        <f t="shared" si="63"/>
        <v>0</v>
      </c>
      <c r="K142" s="6">
        <f t="shared" si="63"/>
        <v>0</v>
      </c>
      <c r="L142" s="6">
        <f t="shared" si="63"/>
        <v>0</v>
      </c>
      <c r="M142" s="6">
        <f t="shared" si="63"/>
        <v>0</v>
      </c>
      <c r="N142" s="6">
        <f t="shared" si="63"/>
        <v>0</v>
      </c>
      <c r="O142" s="6">
        <f t="shared" si="63"/>
        <v>0</v>
      </c>
      <c r="P142" s="6">
        <f t="shared" si="63"/>
        <v>0</v>
      </c>
      <c r="Q142" s="6">
        <f t="shared" si="63"/>
        <v>0</v>
      </c>
      <c r="R142" s="6">
        <f t="shared" si="63"/>
        <v>0</v>
      </c>
      <c r="S142" s="6">
        <f t="shared" si="63"/>
        <v>0</v>
      </c>
      <c r="T142" s="6">
        <f t="shared" si="63"/>
        <v>0</v>
      </c>
      <c r="U142" s="6">
        <f t="shared" si="63"/>
        <v>0</v>
      </c>
      <c r="V142" s="6">
        <f t="shared" si="63"/>
        <v>0</v>
      </c>
      <c r="W142" s="6">
        <f t="shared" si="63"/>
        <v>0</v>
      </c>
      <c r="X142" s="6">
        <f t="shared" si="63"/>
        <v>0</v>
      </c>
      <c r="Y142" s="6">
        <f t="shared" si="63"/>
        <v>0</v>
      </c>
      <c r="Z142" s="6">
        <f t="shared" si="63"/>
        <v>0</v>
      </c>
      <c r="AA142" s="6">
        <f t="shared" si="63"/>
        <v>0</v>
      </c>
      <c r="AB142" s="6">
        <f t="shared" si="63"/>
        <v>0</v>
      </c>
      <c r="AC142" s="6">
        <f t="shared" si="63"/>
        <v>0</v>
      </c>
      <c r="AD142" s="6">
        <f t="shared" si="63"/>
        <v>0</v>
      </c>
      <c r="AE142" s="6">
        <f t="shared" si="63"/>
        <v>0</v>
      </c>
      <c r="AF142" s="6">
        <f t="shared" si="63"/>
        <v>0</v>
      </c>
      <c r="AG142" s="6">
        <f t="shared" si="63"/>
        <v>0</v>
      </c>
      <c r="AH142" s="6">
        <f t="shared" si="63"/>
        <v>0</v>
      </c>
      <c r="AI142" s="6">
        <f t="shared" si="63"/>
        <v>0</v>
      </c>
      <c r="AJ142" s="6">
        <f t="shared" si="51"/>
        <v>0</v>
      </c>
      <c r="AK142" s="41">
        <f t="shared" si="47"/>
        <v>0</v>
      </c>
      <c r="AM142" s="30"/>
    </row>
    <row r="143" spans="1:45">
      <c r="A143" s="14">
        <v>1</v>
      </c>
      <c r="B143" s="4">
        <v>2</v>
      </c>
      <c r="C143" s="1">
        <v>3</v>
      </c>
      <c r="D143" s="1">
        <v>232</v>
      </c>
      <c r="E143" s="1">
        <v>1</v>
      </c>
      <c r="G143" s="17" t="s">
        <v>126</v>
      </c>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f t="shared" si="51"/>
        <v>0</v>
      </c>
      <c r="AK143" s="41">
        <f t="shared" si="47"/>
        <v>0</v>
      </c>
      <c r="AM143" s="30"/>
    </row>
    <row r="144" spans="1:45">
      <c r="A144" s="14">
        <v>1</v>
      </c>
      <c r="B144" s="4">
        <v>2</v>
      </c>
      <c r="C144" s="1">
        <v>3</v>
      </c>
      <c r="D144" s="1">
        <v>233</v>
      </c>
      <c r="E144" s="4"/>
      <c r="F144" s="4"/>
      <c r="G144" s="21" t="s">
        <v>127</v>
      </c>
      <c r="H144" s="6">
        <f>+H145</f>
        <v>0</v>
      </c>
      <c r="I144" s="6">
        <f t="shared" ref="I144:AI144" si="64">+I145</f>
        <v>0</v>
      </c>
      <c r="J144" s="6">
        <f t="shared" si="64"/>
        <v>0</v>
      </c>
      <c r="K144" s="6">
        <f t="shared" si="64"/>
        <v>0</v>
      </c>
      <c r="L144" s="6">
        <f t="shared" si="64"/>
        <v>0</v>
      </c>
      <c r="M144" s="6">
        <f t="shared" si="64"/>
        <v>0</v>
      </c>
      <c r="N144" s="6">
        <f t="shared" si="64"/>
        <v>0</v>
      </c>
      <c r="O144" s="6">
        <f t="shared" si="64"/>
        <v>0</v>
      </c>
      <c r="P144" s="6">
        <f t="shared" si="64"/>
        <v>0</v>
      </c>
      <c r="Q144" s="6">
        <f t="shared" si="64"/>
        <v>0</v>
      </c>
      <c r="R144" s="6">
        <f t="shared" si="64"/>
        <v>0</v>
      </c>
      <c r="S144" s="6">
        <f t="shared" si="64"/>
        <v>0</v>
      </c>
      <c r="T144" s="6">
        <f t="shared" si="64"/>
        <v>0</v>
      </c>
      <c r="U144" s="6">
        <f t="shared" si="64"/>
        <v>0</v>
      </c>
      <c r="V144" s="6">
        <f t="shared" si="64"/>
        <v>0</v>
      </c>
      <c r="W144" s="6">
        <f t="shared" si="64"/>
        <v>0</v>
      </c>
      <c r="X144" s="6">
        <f t="shared" si="64"/>
        <v>0</v>
      </c>
      <c r="Y144" s="6">
        <f t="shared" si="64"/>
        <v>0</v>
      </c>
      <c r="Z144" s="6">
        <f t="shared" si="64"/>
        <v>0</v>
      </c>
      <c r="AA144" s="6">
        <f t="shared" si="64"/>
        <v>0</v>
      </c>
      <c r="AB144" s="6">
        <f t="shared" si="64"/>
        <v>0</v>
      </c>
      <c r="AC144" s="6">
        <f t="shared" si="64"/>
        <v>0</v>
      </c>
      <c r="AD144" s="6">
        <f t="shared" si="64"/>
        <v>0</v>
      </c>
      <c r="AE144" s="6">
        <f t="shared" si="64"/>
        <v>0</v>
      </c>
      <c r="AF144" s="6">
        <f t="shared" si="64"/>
        <v>0</v>
      </c>
      <c r="AG144" s="6">
        <f t="shared" si="64"/>
        <v>0</v>
      </c>
      <c r="AH144" s="6">
        <f t="shared" si="64"/>
        <v>0</v>
      </c>
      <c r="AI144" s="6">
        <f t="shared" si="64"/>
        <v>0</v>
      </c>
      <c r="AJ144" s="6">
        <f t="shared" si="51"/>
        <v>0</v>
      </c>
      <c r="AK144" s="41">
        <f t="shared" si="47"/>
        <v>0</v>
      </c>
      <c r="AM144" s="30"/>
    </row>
    <row r="145" spans="1:45">
      <c r="A145" s="14">
        <v>1</v>
      </c>
      <c r="B145" s="4">
        <v>2</v>
      </c>
      <c r="C145" s="1">
        <v>3</v>
      </c>
      <c r="D145" s="1">
        <v>233</v>
      </c>
      <c r="E145" s="1">
        <v>1</v>
      </c>
      <c r="G145" s="17" t="s">
        <v>127</v>
      </c>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f t="shared" si="51"/>
        <v>0</v>
      </c>
      <c r="AK145" s="41">
        <f t="shared" si="47"/>
        <v>0</v>
      </c>
      <c r="AM145" s="30"/>
    </row>
    <row r="146" spans="1:45">
      <c r="A146" s="14">
        <v>1</v>
      </c>
      <c r="B146" s="4">
        <v>2</v>
      </c>
      <c r="C146" s="1">
        <v>3</v>
      </c>
      <c r="D146" s="1">
        <v>234</v>
      </c>
      <c r="E146" s="4"/>
      <c r="F146" s="4"/>
      <c r="G146" s="21" t="s">
        <v>128</v>
      </c>
      <c r="H146" s="6">
        <f>+H147</f>
        <v>0</v>
      </c>
      <c r="I146" s="6">
        <f t="shared" ref="I146:AI146" si="65">+I147</f>
        <v>0</v>
      </c>
      <c r="J146" s="6">
        <f t="shared" si="65"/>
        <v>0</v>
      </c>
      <c r="K146" s="6">
        <f t="shared" si="65"/>
        <v>0</v>
      </c>
      <c r="L146" s="6">
        <f t="shared" si="65"/>
        <v>0</v>
      </c>
      <c r="M146" s="6">
        <f t="shared" si="65"/>
        <v>0</v>
      </c>
      <c r="N146" s="6">
        <f t="shared" si="65"/>
        <v>0</v>
      </c>
      <c r="O146" s="6">
        <f t="shared" si="65"/>
        <v>0</v>
      </c>
      <c r="P146" s="6">
        <f t="shared" si="65"/>
        <v>0</v>
      </c>
      <c r="Q146" s="6">
        <f t="shared" si="65"/>
        <v>0</v>
      </c>
      <c r="R146" s="6">
        <f t="shared" si="65"/>
        <v>0</v>
      </c>
      <c r="S146" s="6">
        <f t="shared" si="65"/>
        <v>0</v>
      </c>
      <c r="T146" s="6">
        <f t="shared" si="65"/>
        <v>0</v>
      </c>
      <c r="U146" s="6">
        <f t="shared" si="65"/>
        <v>0</v>
      </c>
      <c r="V146" s="6">
        <f t="shared" si="65"/>
        <v>0</v>
      </c>
      <c r="W146" s="6">
        <f t="shared" si="65"/>
        <v>0</v>
      </c>
      <c r="X146" s="6">
        <f t="shared" si="65"/>
        <v>0</v>
      </c>
      <c r="Y146" s="6">
        <f t="shared" si="65"/>
        <v>0</v>
      </c>
      <c r="Z146" s="6">
        <f t="shared" si="65"/>
        <v>0</v>
      </c>
      <c r="AA146" s="6">
        <f t="shared" si="65"/>
        <v>0</v>
      </c>
      <c r="AB146" s="6">
        <f t="shared" si="65"/>
        <v>0</v>
      </c>
      <c r="AC146" s="6">
        <f t="shared" si="65"/>
        <v>0</v>
      </c>
      <c r="AD146" s="6">
        <f t="shared" si="65"/>
        <v>0</v>
      </c>
      <c r="AE146" s="6">
        <f t="shared" si="65"/>
        <v>0</v>
      </c>
      <c r="AF146" s="6">
        <f t="shared" si="65"/>
        <v>0</v>
      </c>
      <c r="AG146" s="6">
        <f t="shared" si="65"/>
        <v>0</v>
      </c>
      <c r="AH146" s="6">
        <f t="shared" si="65"/>
        <v>0</v>
      </c>
      <c r="AI146" s="6">
        <f t="shared" si="65"/>
        <v>0</v>
      </c>
      <c r="AJ146" s="6">
        <f t="shared" si="51"/>
        <v>0</v>
      </c>
      <c r="AK146" s="41">
        <f t="shared" si="47"/>
        <v>0</v>
      </c>
      <c r="AM146" s="30"/>
    </row>
    <row r="147" spans="1:45">
      <c r="A147" s="14">
        <v>1</v>
      </c>
      <c r="B147" s="4">
        <v>2</v>
      </c>
      <c r="C147" s="1">
        <v>3</v>
      </c>
      <c r="D147" s="1">
        <v>234</v>
      </c>
      <c r="E147" s="1">
        <v>1</v>
      </c>
      <c r="G147" s="17" t="s">
        <v>128</v>
      </c>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f t="shared" si="51"/>
        <v>0</v>
      </c>
      <c r="AK147" s="41">
        <f t="shared" si="47"/>
        <v>0</v>
      </c>
      <c r="AM147" s="30"/>
    </row>
    <row r="148" spans="1:45">
      <c r="A148" s="14">
        <v>1</v>
      </c>
      <c r="B148" s="4">
        <v>2</v>
      </c>
      <c r="C148" s="1">
        <v>3</v>
      </c>
      <c r="D148" s="1">
        <v>235</v>
      </c>
      <c r="E148" s="4"/>
      <c r="F148" s="4"/>
      <c r="G148" s="21" t="s">
        <v>129</v>
      </c>
      <c r="H148" s="6">
        <f>+H149</f>
        <v>0</v>
      </c>
      <c r="I148" s="6">
        <f t="shared" ref="I148:AI148" si="66">+I149</f>
        <v>0</v>
      </c>
      <c r="J148" s="6">
        <f t="shared" si="66"/>
        <v>0</v>
      </c>
      <c r="K148" s="6">
        <f t="shared" si="66"/>
        <v>0</v>
      </c>
      <c r="L148" s="6">
        <f t="shared" si="66"/>
        <v>0</v>
      </c>
      <c r="M148" s="6">
        <f t="shared" si="66"/>
        <v>0</v>
      </c>
      <c r="N148" s="6">
        <f t="shared" si="66"/>
        <v>0</v>
      </c>
      <c r="O148" s="6">
        <f t="shared" si="66"/>
        <v>0</v>
      </c>
      <c r="P148" s="6">
        <f t="shared" si="66"/>
        <v>0</v>
      </c>
      <c r="Q148" s="6">
        <f t="shared" si="66"/>
        <v>0</v>
      </c>
      <c r="R148" s="6">
        <f t="shared" si="66"/>
        <v>0</v>
      </c>
      <c r="S148" s="6">
        <f t="shared" si="66"/>
        <v>0</v>
      </c>
      <c r="T148" s="6">
        <f t="shared" si="66"/>
        <v>0</v>
      </c>
      <c r="U148" s="6">
        <f t="shared" si="66"/>
        <v>0</v>
      </c>
      <c r="V148" s="6">
        <f t="shared" si="66"/>
        <v>0</v>
      </c>
      <c r="W148" s="6">
        <f t="shared" si="66"/>
        <v>0</v>
      </c>
      <c r="X148" s="6">
        <f t="shared" si="66"/>
        <v>0</v>
      </c>
      <c r="Y148" s="6">
        <f t="shared" si="66"/>
        <v>0</v>
      </c>
      <c r="Z148" s="6">
        <f t="shared" si="66"/>
        <v>0</v>
      </c>
      <c r="AA148" s="6">
        <f t="shared" si="66"/>
        <v>0</v>
      </c>
      <c r="AB148" s="6">
        <f t="shared" si="66"/>
        <v>0</v>
      </c>
      <c r="AC148" s="6">
        <f t="shared" si="66"/>
        <v>0</v>
      </c>
      <c r="AD148" s="6">
        <f t="shared" si="66"/>
        <v>0</v>
      </c>
      <c r="AE148" s="6">
        <f t="shared" si="66"/>
        <v>60000</v>
      </c>
      <c r="AF148" s="6">
        <f t="shared" si="66"/>
        <v>0</v>
      </c>
      <c r="AG148" s="6">
        <f t="shared" si="66"/>
        <v>0</v>
      </c>
      <c r="AH148" s="6">
        <f t="shared" si="66"/>
        <v>0</v>
      </c>
      <c r="AI148" s="6">
        <f t="shared" si="66"/>
        <v>0</v>
      </c>
      <c r="AJ148" s="6">
        <f t="shared" si="51"/>
        <v>60000</v>
      </c>
      <c r="AK148" s="41">
        <f t="shared" si="47"/>
        <v>60000</v>
      </c>
      <c r="AM148" s="30"/>
    </row>
    <row r="149" spans="1:45">
      <c r="A149" s="14">
        <v>1</v>
      </c>
      <c r="B149" s="4">
        <v>2</v>
      </c>
      <c r="C149" s="1">
        <v>3</v>
      </c>
      <c r="D149" s="1">
        <v>235</v>
      </c>
      <c r="E149" s="1">
        <v>1</v>
      </c>
      <c r="G149" s="17" t="s">
        <v>129</v>
      </c>
      <c r="H149" s="8"/>
      <c r="I149" s="8"/>
      <c r="J149" s="8"/>
      <c r="K149" s="8"/>
      <c r="L149" s="8"/>
      <c r="M149" s="8"/>
      <c r="N149" s="8"/>
      <c r="O149" s="8"/>
      <c r="P149" s="8"/>
      <c r="Q149" s="8"/>
      <c r="R149" s="8"/>
      <c r="S149" s="8"/>
      <c r="T149" s="8"/>
      <c r="U149" s="8"/>
      <c r="V149" s="8"/>
      <c r="W149" s="8"/>
      <c r="X149" s="8"/>
      <c r="Y149" s="8"/>
      <c r="Z149" s="8"/>
      <c r="AA149" s="8"/>
      <c r="AB149" s="8"/>
      <c r="AC149" s="8"/>
      <c r="AD149" s="8"/>
      <c r="AE149" s="8">
        <v>60000</v>
      </c>
      <c r="AF149" s="8"/>
      <c r="AG149" s="8"/>
      <c r="AH149" s="8"/>
      <c r="AI149" s="8"/>
      <c r="AJ149" s="8">
        <f t="shared" si="51"/>
        <v>60000</v>
      </c>
      <c r="AK149" s="41">
        <f t="shared" si="47"/>
        <v>60000</v>
      </c>
      <c r="AM149" s="30"/>
    </row>
    <row r="150" spans="1:45">
      <c r="A150" s="14">
        <v>1</v>
      </c>
      <c r="B150" s="4">
        <v>2</v>
      </c>
      <c r="C150" s="1">
        <v>3</v>
      </c>
      <c r="D150" s="1">
        <v>236</v>
      </c>
      <c r="E150" s="4"/>
      <c r="F150" s="4"/>
      <c r="G150" s="21" t="s">
        <v>130</v>
      </c>
      <c r="H150" s="6">
        <f>+H151</f>
        <v>0</v>
      </c>
      <c r="I150" s="6">
        <f t="shared" ref="I150:AI150" si="67">+I151</f>
        <v>0</v>
      </c>
      <c r="J150" s="6">
        <f t="shared" si="67"/>
        <v>0</v>
      </c>
      <c r="K150" s="6">
        <f t="shared" si="67"/>
        <v>0</v>
      </c>
      <c r="L150" s="6">
        <f t="shared" si="67"/>
        <v>0</v>
      </c>
      <c r="M150" s="6">
        <f t="shared" si="67"/>
        <v>0</v>
      </c>
      <c r="N150" s="6">
        <f t="shared" si="67"/>
        <v>0</v>
      </c>
      <c r="O150" s="6">
        <f t="shared" si="67"/>
        <v>0</v>
      </c>
      <c r="P150" s="6">
        <f t="shared" si="67"/>
        <v>0</v>
      </c>
      <c r="Q150" s="6">
        <f t="shared" si="67"/>
        <v>0</v>
      </c>
      <c r="R150" s="6">
        <f t="shared" si="67"/>
        <v>0</v>
      </c>
      <c r="S150" s="6">
        <f t="shared" si="67"/>
        <v>0</v>
      </c>
      <c r="T150" s="6">
        <f t="shared" si="67"/>
        <v>0</v>
      </c>
      <c r="U150" s="6">
        <f t="shared" si="67"/>
        <v>0</v>
      </c>
      <c r="V150" s="6">
        <f t="shared" si="67"/>
        <v>0</v>
      </c>
      <c r="W150" s="6">
        <f t="shared" si="67"/>
        <v>0</v>
      </c>
      <c r="X150" s="6">
        <f t="shared" si="67"/>
        <v>0</v>
      </c>
      <c r="Y150" s="6">
        <f t="shared" si="67"/>
        <v>0</v>
      </c>
      <c r="Z150" s="6">
        <f t="shared" si="67"/>
        <v>0</v>
      </c>
      <c r="AA150" s="6">
        <f t="shared" si="67"/>
        <v>0</v>
      </c>
      <c r="AB150" s="6">
        <f t="shared" si="67"/>
        <v>0</v>
      </c>
      <c r="AC150" s="6">
        <f t="shared" si="67"/>
        <v>0</v>
      </c>
      <c r="AD150" s="6">
        <f t="shared" si="67"/>
        <v>0</v>
      </c>
      <c r="AE150" s="6">
        <f t="shared" si="67"/>
        <v>0</v>
      </c>
      <c r="AF150" s="6">
        <f t="shared" si="67"/>
        <v>0</v>
      </c>
      <c r="AG150" s="6">
        <f t="shared" si="67"/>
        <v>0</v>
      </c>
      <c r="AH150" s="6">
        <f t="shared" si="67"/>
        <v>0</v>
      </c>
      <c r="AI150" s="6">
        <f t="shared" si="67"/>
        <v>0</v>
      </c>
      <c r="AJ150" s="6">
        <f t="shared" si="51"/>
        <v>0</v>
      </c>
      <c r="AK150" s="41">
        <f t="shared" si="47"/>
        <v>0</v>
      </c>
      <c r="AM150" s="30"/>
    </row>
    <row r="151" spans="1:45">
      <c r="A151" s="14">
        <v>1</v>
      </c>
      <c r="B151" s="4">
        <v>2</v>
      </c>
      <c r="C151" s="1">
        <v>3</v>
      </c>
      <c r="D151" s="1">
        <v>236</v>
      </c>
      <c r="E151" s="1">
        <v>1</v>
      </c>
      <c r="G151" s="17" t="s">
        <v>130</v>
      </c>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f t="shared" si="51"/>
        <v>0</v>
      </c>
      <c r="AK151" s="41">
        <f t="shared" si="47"/>
        <v>0</v>
      </c>
      <c r="AM151" s="30"/>
    </row>
    <row r="152" spans="1:45">
      <c r="A152" s="14">
        <v>1</v>
      </c>
      <c r="B152" s="4">
        <v>2</v>
      </c>
      <c r="C152" s="1">
        <v>3</v>
      </c>
      <c r="D152" s="1">
        <v>237</v>
      </c>
      <c r="E152" s="4"/>
      <c r="F152" s="4"/>
      <c r="G152" s="21" t="s">
        <v>131</v>
      </c>
      <c r="H152" s="6">
        <f>+H153</f>
        <v>0</v>
      </c>
      <c r="I152" s="6">
        <f t="shared" ref="I152:AI152" si="68">+I153</f>
        <v>0</v>
      </c>
      <c r="J152" s="6">
        <f t="shared" si="68"/>
        <v>0</v>
      </c>
      <c r="K152" s="6">
        <f t="shared" si="68"/>
        <v>0</v>
      </c>
      <c r="L152" s="6">
        <f t="shared" si="68"/>
        <v>0</v>
      </c>
      <c r="M152" s="6">
        <f t="shared" si="68"/>
        <v>0</v>
      </c>
      <c r="N152" s="6">
        <f t="shared" si="68"/>
        <v>0</v>
      </c>
      <c r="O152" s="6">
        <f t="shared" si="68"/>
        <v>0</v>
      </c>
      <c r="P152" s="6">
        <f t="shared" si="68"/>
        <v>0</v>
      </c>
      <c r="Q152" s="6">
        <f t="shared" si="68"/>
        <v>0</v>
      </c>
      <c r="R152" s="6">
        <f t="shared" si="68"/>
        <v>0</v>
      </c>
      <c r="S152" s="6">
        <f t="shared" si="68"/>
        <v>0</v>
      </c>
      <c r="T152" s="6">
        <f t="shared" si="68"/>
        <v>0</v>
      </c>
      <c r="U152" s="6">
        <f t="shared" si="68"/>
        <v>0</v>
      </c>
      <c r="V152" s="6">
        <f t="shared" si="68"/>
        <v>0</v>
      </c>
      <c r="W152" s="6">
        <f t="shared" si="68"/>
        <v>0</v>
      </c>
      <c r="X152" s="6">
        <f t="shared" si="68"/>
        <v>0</v>
      </c>
      <c r="Y152" s="6">
        <f t="shared" si="68"/>
        <v>0</v>
      </c>
      <c r="Z152" s="6">
        <f t="shared" si="68"/>
        <v>0</v>
      </c>
      <c r="AA152" s="6">
        <f t="shared" si="68"/>
        <v>0</v>
      </c>
      <c r="AB152" s="6">
        <f t="shared" si="68"/>
        <v>0</v>
      </c>
      <c r="AC152" s="6">
        <f t="shared" si="68"/>
        <v>0</v>
      </c>
      <c r="AD152" s="6">
        <f t="shared" si="68"/>
        <v>0</v>
      </c>
      <c r="AE152" s="6">
        <f t="shared" si="68"/>
        <v>0</v>
      </c>
      <c r="AF152" s="6">
        <f t="shared" si="68"/>
        <v>0</v>
      </c>
      <c r="AG152" s="6">
        <f t="shared" si="68"/>
        <v>0</v>
      </c>
      <c r="AH152" s="6">
        <f t="shared" si="68"/>
        <v>0</v>
      </c>
      <c r="AI152" s="6">
        <f t="shared" si="68"/>
        <v>0</v>
      </c>
      <c r="AJ152" s="6">
        <f t="shared" si="51"/>
        <v>0</v>
      </c>
      <c r="AK152" s="41">
        <f t="shared" si="47"/>
        <v>0</v>
      </c>
      <c r="AM152" s="30"/>
    </row>
    <row r="153" spans="1:45">
      <c r="A153" s="14">
        <v>1</v>
      </c>
      <c r="B153" s="4">
        <v>2</v>
      </c>
      <c r="C153" s="1">
        <v>3</v>
      </c>
      <c r="D153" s="1">
        <v>237</v>
      </c>
      <c r="E153" s="1">
        <v>1</v>
      </c>
      <c r="G153" s="17" t="s">
        <v>131</v>
      </c>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f t="shared" si="51"/>
        <v>0</v>
      </c>
      <c r="AK153" s="41">
        <f t="shared" si="47"/>
        <v>0</v>
      </c>
      <c r="AM153" s="30"/>
    </row>
    <row r="154" spans="1:45">
      <c r="A154" s="14">
        <v>1</v>
      </c>
      <c r="B154" s="4">
        <v>2</v>
      </c>
      <c r="C154" s="1">
        <v>3</v>
      </c>
      <c r="D154" s="1">
        <v>238</v>
      </c>
      <c r="E154" s="4"/>
      <c r="F154" s="4"/>
      <c r="G154" s="21" t="s">
        <v>132</v>
      </c>
      <c r="H154" s="6">
        <f>+H155</f>
        <v>0</v>
      </c>
      <c r="I154" s="6">
        <f t="shared" ref="I154:AI154" si="69">+I155</f>
        <v>0</v>
      </c>
      <c r="J154" s="6">
        <f t="shared" si="69"/>
        <v>0</v>
      </c>
      <c r="K154" s="6">
        <f t="shared" si="69"/>
        <v>0</v>
      </c>
      <c r="L154" s="6">
        <f t="shared" si="69"/>
        <v>0</v>
      </c>
      <c r="M154" s="6">
        <f t="shared" si="69"/>
        <v>0</v>
      </c>
      <c r="N154" s="6">
        <f t="shared" si="69"/>
        <v>0</v>
      </c>
      <c r="O154" s="6">
        <f t="shared" si="69"/>
        <v>0</v>
      </c>
      <c r="P154" s="6">
        <f t="shared" si="69"/>
        <v>0</v>
      </c>
      <c r="Q154" s="6">
        <f t="shared" si="69"/>
        <v>0</v>
      </c>
      <c r="R154" s="6">
        <f t="shared" si="69"/>
        <v>0</v>
      </c>
      <c r="S154" s="6">
        <f t="shared" si="69"/>
        <v>0</v>
      </c>
      <c r="T154" s="6">
        <f t="shared" si="69"/>
        <v>0</v>
      </c>
      <c r="U154" s="6">
        <f t="shared" si="69"/>
        <v>0</v>
      </c>
      <c r="V154" s="6">
        <f t="shared" si="69"/>
        <v>0</v>
      </c>
      <c r="W154" s="6">
        <f t="shared" si="69"/>
        <v>0</v>
      </c>
      <c r="X154" s="6">
        <f t="shared" si="69"/>
        <v>0</v>
      </c>
      <c r="Y154" s="6">
        <f t="shared" si="69"/>
        <v>0</v>
      </c>
      <c r="Z154" s="6">
        <f t="shared" si="69"/>
        <v>0</v>
      </c>
      <c r="AA154" s="6">
        <f t="shared" si="69"/>
        <v>0</v>
      </c>
      <c r="AB154" s="6">
        <f t="shared" si="69"/>
        <v>0</v>
      </c>
      <c r="AC154" s="6">
        <f t="shared" si="69"/>
        <v>0</v>
      </c>
      <c r="AD154" s="6">
        <f t="shared" si="69"/>
        <v>0</v>
      </c>
      <c r="AE154" s="6">
        <f t="shared" si="69"/>
        <v>0</v>
      </c>
      <c r="AF154" s="6">
        <f t="shared" si="69"/>
        <v>0</v>
      </c>
      <c r="AG154" s="6">
        <f t="shared" si="69"/>
        <v>0</v>
      </c>
      <c r="AH154" s="6">
        <f t="shared" si="69"/>
        <v>0</v>
      </c>
      <c r="AI154" s="6">
        <f t="shared" si="69"/>
        <v>0</v>
      </c>
      <c r="AJ154" s="6">
        <f t="shared" si="51"/>
        <v>0</v>
      </c>
      <c r="AK154" s="41">
        <f t="shared" si="47"/>
        <v>0</v>
      </c>
      <c r="AM154" s="30"/>
    </row>
    <row r="155" spans="1:45">
      <c r="A155" s="14">
        <v>1</v>
      </c>
      <c r="B155" s="4">
        <v>2</v>
      </c>
      <c r="C155" s="1">
        <v>3</v>
      </c>
      <c r="D155" s="1">
        <v>238</v>
      </c>
      <c r="E155" s="1">
        <v>1</v>
      </c>
      <c r="G155" s="17" t="s">
        <v>133</v>
      </c>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f t="shared" si="51"/>
        <v>0</v>
      </c>
      <c r="AK155" s="41">
        <f t="shared" si="47"/>
        <v>0</v>
      </c>
      <c r="AM155" s="30"/>
    </row>
    <row r="156" spans="1:45">
      <c r="A156" s="14">
        <v>1</v>
      </c>
      <c r="B156" s="4">
        <v>2</v>
      </c>
      <c r="C156" s="1">
        <v>3</v>
      </c>
      <c r="D156" s="1">
        <v>239</v>
      </c>
      <c r="E156" s="4"/>
      <c r="F156" s="4"/>
      <c r="G156" s="21" t="s">
        <v>134</v>
      </c>
      <c r="H156" s="6">
        <f>+H157</f>
        <v>0</v>
      </c>
      <c r="I156" s="6">
        <f t="shared" ref="I156:AI156" si="70">+I157</f>
        <v>0</v>
      </c>
      <c r="J156" s="6">
        <f t="shared" si="70"/>
        <v>0</v>
      </c>
      <c r="K156" s="6">
        <f t="shared" si="70"/>
        <v>0</v>
      </c>
      <c r="L156" s="6">
        <f t="shared" si="70"/>
        <v>0</v>
      </c>
      <c r="M156" s="6">
        <f t="shared" si="70"/>
        <v>0</v>
      </c>
      <c r="N156" s="6">
        <f t="shared" si="70"/>
        <v>0</v>
      </c>
      <c r="O156" s="6">
        <f t="shared" si="70"/>
        <v>0</v>
      </c>
      <c r="P156" s="6">
        <f t="shared" si="70"/>
        <v>0</v>
      </c>
      <c r="Q156" s="6">
        <f t="shared" si="70"/>
        <v>0</v>
      </c>
      <c r="R156" s="6">
        <f t="shared" si="70"/>
        <v>0</v>
      </c>
      <c r="S156" s="6">
        <f t="shared" si="70"/>
        <v>0</v>
      </c>
      <c r="T156" s="6">
        <f t="shared" si="70"/>
        <v>0</v>
      </c>
      <c r="U156" s="6">
        <f t="shared" si="70"/>
        <v>0</v>
      </c>
      <c r="V156" s="6">
        <f t="shared" si="70"/>
        <v>0</v>
      </c>
      <c r="W156" s="6">
        <f t="shared" si="70"/>
        <v>0</v>
      </c>
      <c r="X156" s="6">
        <f t="shared" si="70"/>
        <v>0</v>
      </c>
      <c r="Y156" s="6">
        <f t="shared" si="70"/>
        <v>0</v>
      </c>
      <c r="Z156" s="6">
        <f t="shared" si="70"/>
        <v>0</v>
      </c>
      <c r="AA156" s="6">
        <f t="shared" si="70"/>
        <v>0</v>
      </c>
      <c r="AB156" s="6">
        <f t="shared" si="70"/>
        <v>0</v>
      </c>
      <c r="AC156" s="6">
        <f t="shared" si="70"/>
        <v>0</v>
      </c>
      <c r="AD156" s="6">
        <f t="shared" si="70"/>
        <v>0</v>
      </c>
      <c r="AE156" s="6">
        <f t="shared" si="70"/>
        <v>0</v>
      </c>
      <c r="AF156" s="6">
        <f t="shared" si="70"/>
        <v>0</v>
      </c>
      <c r="AG156" s="6">
        <f t="shared" si="70"/>
        <v>0</v>
      </c>
      <c r="AH156" s="6">
        <f t="shared" si="70"/>
        <v>0</v>
      </c>
      <c r="AI156" s="6">
        <f t="shared" si="70"/>
        <v>0</v>
      </c>
      <c r="AJ156" s="6">
        <f t="shared" si="51"/>
        <v>0</v>
      </c>
      <c r="AK156" s="41">
        <f t="shared" si="47"/>
        <v>0</v>
      </c>
      <c r="AM156" s="30"/>
    </row>
    <row r="157" spans="1:45">
      <c r="A157" s="14">
        <v>1</v>
      </c>
      <c r="B157" s="4">
        <v>2</v>
      </c>
      <c r="C157" s="1">
        <v>3</v>
      </c>
      <c r="D157" s="1">
        <v>239</v>
      </c>
      <c r="E157" s="1">
        <v>1</v>
      </c>
      <c r="G157" s="17" t="s">
        <v>135</v>
      </c>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f t="shared" si="51"/>
        <v>0</v>
      </c>
      <c r="AK157" s="41">
        <f t="shared" si="47"/>
        <v>0</v>
      </c>
      <c r="AM157" s="30"/>
    </row>
    <row r="158" spans="1:45" s="48" customFormat="1">
      <c r="A158" s="14">
        <v>1</v>
      </c>
      <c r="B158" s="4">
        <v>2</v>
      </c>
      <c r="C158" s="4">
        <v>4</v>
      </c>
      <c r="D158" s="4"/>
      <c r="E158" s="4"/>
      <c r="F158" s="1"/>
      <c r="G158" s="46" t="s">
        <v>136</v>
      </c>
      <c r="H158" s="47">
        <f>+H159+H161+H163+H165+H167+H169+H171+H173+H175</f>
        <v>40000</v>
      </c>
      <c r="I158" s="47">
        <f t="shared" ref="I158:AI158" si="71">+I159+I161+I163+I165+I167+I169+I171+I173+I175</f>
        <v>0</v>
      </c>
      <c r="J158" s="47">
        <f t="shared" si="71"/>
        <v>0</v>
      </c>
      <c r="K158" s="47">
        <f t="shared" si="71"/>
        <v>0</v>
      </c>
      <c r="L158" s="47">
        <f t="shared" si="71"/>
        <v>0</v>
      </c>
      <c r="M158" s="47">
        <f t="shared" si="71"/>
        <v>0</v>
      </c>
      <c r="N158" s="47">
        <f t="shared" si="71"/>
        <v>0</v>
      </c>
      <c r="O158" s="47">
        <f t="shared" si="71"/>
        <v>0</v>
      </c>
      <c r="P158" s="47">
        <f t="shared" si="71"/>
        <v>0</v>
      </c>
      <c r="Q158" s="47">
        <f t="shared" si="71"/>
        <v>0</v>
      </c>
      <c r="R158" s="47">
        <f t="shared" si="71"/>
        <v>0</v>
      </c>
      <c r="S158" s="47">
        <f t="shared" si="71"/>
        <v>100000</v>
      </c>
      <c r="T158" s="47">
        <f t="shared" si="71"/>
        <v>0</v>
      </c>
      <c r="U158" s="47">
        <f t="shared" si="71"/>
        <v>0</v>
      </c>
      <c r="V158" s="47">
        <f t="shared" si="71"/>
        <v>0</v>
      </c>
      <c r="W158" s="47">
        <f t="shared" si="71"/>
        <v>0</v>
      </c>
      <c r="X158" s="47">
        <f t="shared" si="71"/>
        <v>0</v>
      </c>
      <c r="Y158" s="47">
        <f t="shared" si="71"/>
        <v>0</v>
      </c>
      <c r="Z158" s="47">
        <f t="shared" si="71"/>
        <v>0</v>
      </c>
      <c r="AA158" s="47">
        <f t="shared" si="71"/>
        <v>0</v>
      </c>
      <c r="AB158" s="47">
        <f t="shared" si="71"/>
        <v>0</v>
      </c>
      <c r="AC158" s="47">
        <f t="shared" si="71"/>
        <v>0</v>
      </c>
      <c r="AD158" s="47">
        <f t="shared" si="71"/>
        <v>0</v>
      </c>
      <c r="AE158" s="47">
        <f t="shared" si="71"/>
        <v>0</v>
      </c>
      <c r="AF158" s="47">
        <f t="shared" si="71"/>
        <v>0</v>
      </c>
      <c r="AG158" s="47">
        <f t="shared" si="71"/>
        <v>0</v>
      </c>
      <c r="AH158" s="47">
        <f t="shared" si="71"/>
        <v>100000</v>
      </c>
      <c r="AI158" s="47">
        <f t="shared" si="71"/>
        <v>0</v>
      </c>
      <c r="AJ158" s="7">
        <f t="shared" si="51"/>
        <v>240000</v>
      </c>
      <c r="AK158" s="41">
        <f t="shared" si="47"/>
        <v>140000</v>
      </c>
      <c r="AM158" s="30"/>
      <c r="AN158" s="29"/>
      <c r="AO158" s="49"/>
      <c r="AP158" s="49"/>
      <c r="AQ158" s="50"/>
      <c r="AS158" s="51"/>
    </row>
    <row r="159" spans="1:45">
      <c r="A159" s="14">
        <v>1</v>
      </c>
      <c r="B159" s="4">
        <v>2</v>
      </c>
      <c r="C159" s="1">
        <v>4</v>
      </c>
      <c r="D159" s="1">
        <v>241</v>
      </c>
      <c r="E159" s="4"/>
      <c r="F159" s="4"/>
      <c r="G159" s="21" t="s">
        <v>137</v>
      </c>
      <c r="H159" s="6">
        <f>+H160</f>
        <v>0</v>
      </c>
      <c r="I159" s="6">
        <f t="shared" ref="I159:AI159" si="72">+I160</f>
        <v>0</v>
      </c>
      <c r="J159" s="6">
        <f t="shared" si="72"/>
        <v>0</v>
      </c>
      <c r="K159" s="6">
        <f t="shared" si="72"/>
        <v>0</v>
      </c>
      <c r="L159" s="6">
        <f t="shared" si="72"/>
        <v>0</v>
      </c>
      <c r="M159" s="6">
        <f t="shared" si="72"/>
        <v>0</v>
      </c>
      <c r="N159" s="6">
        <f t="shared" si="72"/>
        <v>0</v>
      </c>
      <c r="O159" s="6">
        <f t="shared" si="72"/>
        <v>0</v>
      </c>
      <c r="P159" s="6">
        <f t="shared" si="72"/>
        <v>0</v>
      </c>
      <c r="Q159" s="6">
        <f t="shared" si="72"/>
        <v>0</v>
      </c>
      <c r="R159" s="6">
        <f t="shared" si="72"/>
        <v>0</v>
      </c>
      <c r="S159" s="6">
        <f t="shared" si="72"/>
        <v>0</v>
      </c>
      <c r="T159" s="6">
        <f t="shared" si="72"/>
        <v>0</v>
      </c>
      <c r="U159" s="6">
        <f t="shared" si="72"/>
        <v>0</v>
      </c>
      <c r="V159" s="6">
        <f t="shared" si="72"/>
        <v>0</v>
      </c>
      <c r="W159" s="6">
        <f t="shared" si="72"/>
        <v>0</v>
      </c>
      <c r="X159" s="6">
        <f t="shared" si="72"/>
        <v>0</v>
      </c>
      <c r="Y159" s="6">
        <f t="shared" si="72"/>
        <v>0</v>
      </c>
      <c r="Z159" s="6">
        <f t="shared" si="72"/>
        <v>0</v>
      </c>
      <c r="AA159" s="6">
        <f t="shared" si="72"/>
        <v>0</v>
      </c>
      <c r="AB159" s="6">
        <f t="shared" si="72"/>
        <v>0</v>
      </c>
      <c r="AC159" s="6">
        <f t="shared" si="72"/>
        <v>0</v>
      </c>
      <c r="AD159" s="6">
        <f t="shared" si="72"/>
        <v>0</v>
      </c>
      <c r="AE159" s="6">
        <f t="shared" si="72"/>
        <v>0</v>
      </c>
      <c r="AF159" s="6">
        <f t="shared" si="72"/>
        <v>0</v>
      </c>
      <c r="AG159" s="6">
        <f t="shared" si="72"/>
        <v>0</v>
      </c>
      <c r="AH159" s="6">
        <f t="shared" si="72"/>
        <v>0</v>
      </c>
      <c r="AI159" s="6">
        <f t="shared" si="72"/>
        <v>0</v>
      </c>
      <c r="AJ159" s="6">
        <f t="shared" si="51"/>
        <v>0</v>
      </c>
      <c r="AK159" s="41">
        <f t="shared" si="47"/>
        <v>0</v>
      </c>
      <c r="AM159" s="30"/>
    </row>
    <row r="160" spans="1:45">
      <c r="A160" s="14">
        <v>1</v>
      </c>
      <c r="B160" s="4">
        <v>2</v>
      </c>
      <c r="C160" s="1">
        <v>4</v>
      </c>
      <c r="D160" s="1">
        <v>241</v>
      </c>
      <c r="E160" s="1">
        <v>1</v>
      </c>
      <c r="G160" s="17" t="s">
        <v>137</v>
      </c>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f t="shared" si="51"/>
        <v>0</v>
      </c>
      <c r="AK160" s="41">
        <f t="shared" si="47"/>
        <v>0</v>
      </c>
      <c r="AM160" s="30"/>
    </row>
    <row r="161" spans="1:45">
      <c r="A161" s="14">
        <v>1</v>
      </c>
      <c r="B161" s="4">
        <v>2</v>
      </c>
      <c r="C161" s="1">
        <v>4</v>
      </c>
      <c r="D161" s="1">
        <v>242</v>
      </c>
      <c r="E161" s="4"/>
      <c r="F161" s="4"/>
      <c r="G161" s="21" t="s">
        <v>138</v>
      </c>
      <c r="H161" s="6">
        <f>+H162</f>
        <v>0</v>
      </c>
      <c r="I161" s="6">
        <f t="shared" ref="I161:AI161" si="73">+I162</f>
        <v>0</v>
      </c>
      <c r="J161" s="6">
        <f t="shared" si="73"/>
        <v>0</v>
      </c>
      <c r="K161" s="6">
        <f t="shared" si="73"/>
        <v>0</v>
      </c>
      <c r="L161" s="6">
        <f t="shared" si="73"/>
        <v>0</v>
      </c>
      <c r="M161" s="6">
        <f t="shared" si="73"/>
        <v>0</v>
      </c>
      <c r="N161" s="6">
        <f t="shared" si="73"/>
        <v>0</v>
      </c>
      <c r="O161" s="6">
        <f t="shared" si="73"/>
        <v>0</v>
      </c>
      <c r="P161" s="6">
        <f t="shared" si="73"/>
        <v>0</v>
      </c>
      <c r="Q161" s="6">
        <f t="shared" si="73"/>
        <v>0</v>
      </c>
      <c r="R161" s="6">
        <f t="shared" si="73"/>
        <v>0</v>
      </c>
      <c r="S161" s="6">
        <f t="shared" si="73"/>
        <v>0</v>
      </c>
      <c r="T161" s="6">
        <f t="shared" si="73"/>
        <v>0</v>
      </c>
      <c r="U161" s="6">
        <f t="shared" si="73"/>
        <v>0</v>
      </c>
      <c r="V161" s="6">
        <f t="shared" si="73"/>
        <v>0</v>
      </c>
      <c r="W161" s="6">
        <f t="shared" si="73"/>
        <v>0</v>
      </c>
      <c r="X161" s="6">
        <f t="shared" si="73"/>
        <v>0</v>
      </c>
      <c r="Y161" s="6">
        <f t="shared" si="73"/>
        <v>0</v>
      </c>
      <c r="Z161" s="6">
        <f t="shared" si="73"/>
        <v>0</v>
      </c>
      <c r="AA161" s="6">
        <f t="shared" si="73"/>
        <v>0</v>
      </c>
      <c r="AB161" s="6">
        <f t="shared" si="73"/>
        <v>0</v>
      </c>
      <c r="AC161" s="6">
        <f t="shared" si="73"/>
        <v>0</v>
      </c>
      <c r="AD161" s="6">
        <f t="shared" si="73"/>
        <v>0</v>
      </c>
      <c r="AE161" s="6">
        <f t="shared" si="73"/>
        <v>0</v>
      </c>
      <c r="AF161" s="6">
        <f t="shared" si="73"/>
        <v>0</v>
      </c>
      <c r="AG161" s="6">
        <f t="shared" si="73"/>
        <v>0</v>
      </c>
      <c r="AH161" s="6">
        <f t="shared" si="73"/>
        <v>0</v>
      </c>
      <c r="AI161" s="6">
        <f t="shared" si="73"/>
        <v>0</v>
      </c>
      <c r="AJ161" s="6">
        <f t="shared" si="51"/>
        <v>0</v>
      </c>
      <c r="AK161" s="41">
        <f t="shared" si="47"/>
        <v>0</v>
      </c>
      <c r="AM161" s="30"/>
    </row>
    <row r="162" spans="1:45">
      <c r="A162" s="14">
        <v>1</v>
      </c>
      <c r="B162" s="4">
        <v>2</v>
      </c>
      <c r="C162" s="1">
        <v>4</v>
      </c>
      <c r="D162" s="1">
        <v>242</v>
      </c>
      <c r="E162" s="1">
        <v>1</v>
      </c>
      <c r="G162" s="17" t="s">
        <v>138</v>
      </c>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v>0</v>
      </c>
      <c r="AG162" s="8">
        <v>0</v>
      </c>
      <c r="AH162" s="8"/>
      <c r="AI162" s="8"/>
      <c r="AJ162" s="8">
        <f t="shared" si="51"/>
        <v>0</v>
      </c>
      <c r="AK162" s="41">
        <f t="shared" si="47"/>
        <v>0</v>
      </c>
      <c r="AM162" s="30"/>
      <c r="AO162" s="30"/>
      <c r="AP162" s="30"/>
      <c r="AQ162" s="33"/>
      <c r="AS162" s="38"/>
    </row>
    <row r="163" spans="1:45">
      <c r="A163" s="14">
        <v>1</v>
      </c>
      <c r="B163" s="4">
        <v>2</v>
      </c>
      <c r="C163" s="1">
        <v>4</v>
      </c>
      <c r="D163" s="1">
        <v>243</v>
      </c>
      <c r="E163" s="4"/>
      <c r="F163" s="4"/>
      <c r="G163" s="21" t="s">
        <v>139</v>
      </c>
      <c r="H163" s="6">
        <f>+H164</f>
        <v>0</v>
      </c>
      <c r="I163" s="6">
        <f t="shared" ref="I163:AI163" si="74">+I164</f>
        <v>0</v>
      </c>
      <c r="J163" s="6">
        <f t="shared" si="74"/>
        <v>0</v>
      </c>
      <c r="K163" s="6">
        <f t="shared" si="74"/>
        <v>0</v>
      </c>
      <c r="L163" s="6">
        <f t="shared" si="74"/>
        <v>0</v>
      </c>
      <c r="M163" s="6">
        <f t="shared" si="74"/>
        <v>0</v>
      </c>
      <c r="N163" s="6">
        <f t="shared" si="74"/>
        <v>0</v>
      </c>
      <c r="O163" s="6">
        <f t="shared" si="74"/>
        <v>0</v>
      </c>
      <c r="P163" s="6">
        <f t="shared" si="74"/>
        <v>0</v>
      </c>
      <c r="Q163" s="6">
        <f t="shared" si="74"/>
        <v>0</v>
      </c>
      <c r="R163" s="6">
        <f t="shared" si="74"/>
        <v>0</v>
      </c>
      <c r="S163" s="6">
        <f t="shared" si="74"/>
        <v>0</v>
      </c>
      <c r="T163" s="6">
        <f t="shared" si="74"/>
        <v>0</v>
      </c>
      <c r="U163" s="6">
        <f t="shared" si="74"/>
        <v>0</v>
      </c>
      <c r="V163" s="6">
        <f t="shared" si="74"/>
        <v>0</v>
      </c>
      <c r="W163" s="6">
        <f t="shared" si="74"/>
        <v>0</v>
      </c>
      <c r="X163" s="6">
        <f t="shared" si="74"/>
        <v>0</v>
      </c>
      <c r="Y163" s="6">
        <f t="shared" si="74"/>
        <v>0</v>
      </c>
      <c r="Z163" s="6">
        <f t="shared" si="74"/>
        <v>0</v>
      </c>
      <c r="AA163" s="6">
        <f t="shared" si="74"/>
        <v>0</v>
      </c>
      <c r="AB163" s="6">
        <f t="shared" si="74"/>
        <v>0</v>
      </c>
      <c r="AC163" s="6">
        <f t="shared" si="74"/>
        <v>0</v>
      </c>
      <c r="AD163" s="6">
        <f t="shared" si="74"/>
        <v>0</v>
      </c>
      <c r="AE163" s="6">
        <f t="shared" si="74"/>
        <v>0</v>
      </c>
      <c r="AF163" s="6">
        <f t="shared" si="74"/>
        <v>0</v>
      </c>
      <c r="AG163" s="6">
        <f t="shared" si="74"/>
        <v>0</v>
      </c>
      <c r="AH163" s="6">
        <f t="shared" si="74"/>
        <v>0</v>
      </c>
      <c r="AI163" s="6">
        <f t="shared" si="74"/>
        <v>0</v>
      </c>
      <c r="AJ163" s="6">
        <f t="shared" si="51"/>
        <v>0</v>
      </c>
      <c r="AK163" s="41">
        <f t="shared" si="47"/>
        <v>0</v>
      </c>
      <c r="AM163" s="30"/>
    </row>
    <row r="164" spans="1:45">
      <c r="A164" s="14">
        <v>1</v>
      </c>
      <c r="B164" s="4">
        <v>2</v>
      </c>
      <c r="C164" s="1">
        <v>4</v>
      </c>
      <c r="D164" s="1">
        <v>243</v>
      </c>
      <c r="E164" s="1">
        <v>1</v>
      </c>
      <c r="G164" s="17" t="s">
        <v>139</v>
      </c>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f t="shared" si="51"/>
        <v>0</v>
      </c>
      <c r="AK164" s="41">
        <f t="shared" si="47"/>
        <v>0</v>
      </c>
      <c r="AM164" s="30"/>
    </row>
    <row r="165" spans="1:45">
      <c r="A165" s="14">
        <v>1</v>
      </c>
      <c r="B165" s="4">
        <v>2</v>
      </c>
      <c r="C165" s="1">
        <v>4</v>
      </c>
      <c r="D165" s="1">
        <v>244</v>
      </c>
      <c r="E165" s="4"/>
      <c r="F165" s="4"/>
      <c r="G165" s="21" t="s">
        <v>140</v>
      </c>
      <c r="H165" s="6">
        <f>+H166</f>
        <v>0</v>
      </c>
      <c r="I165" s="6">
        <f t="shared" ref="I165:AI165" si="75">+I166</f>
        <v>0</v>
      </c>
      <c r="J165" s="6">
        <f t="shared" si="75"/>
        <v>0</v>
      </c>
      <c r="K165" s="6">
        <f t="shared" si="75"/>
        <v>0</v>
      </c>
      <c r="L165" s="6">
        <f t="shared" si="75"/>
        <v>0</v>
      </c>
      <c r="M165" s="6">
        <f t="shared" si="75"/>
        <v>0</v>
      </c>
      <c r="N165" s="6">
        <f t="shared" si="75"/>
        <v>0</v>
      </c>
      <c r="O165" s="6">
        <f t="shared" si="75"/>
        <v>0</v>
      </c>
      <c r="P165" s="6">
        <f t="shared" si="75"/>
        <v>0</v>
      </c>
      <c r="Q165" s="6">
        <f t="shared" si="75"/>
        <v>0</v>
      </c>
      <c r="R165" s="6">
        <f t="shared" si="75"/>
        <v>0</v>
      </c>
      <c r="S165" s="6">
        <f t="shared" si="75"/>
        <v>0</v>
      </c>
      <c r="T165" s="6">
        <f t="shared" si="75"/>
        <v>0</v>
      </c>
      <c r="U165" s="6">
        <f t="shared" si="75"/>
        <v>0</v>
      </c>
      <c r="V165" s="6">
        <f t="shared" si="75"/>
        <v>0</v>
      </c>
      <c r="W165" s="6">
        <f t="shared" si="75"/>
        <v>0</v>
      </c>
      <c r="X165" s="6">
        <f t="shared" si="75"/>
        <v>0</v>
      </c>
      <c r="Y165" s="6">
        <f t="shared" si="75"/>
        <v>0</v>
      </c>
      <c r="Z165" s="6">
        <f t="shared" si="75"/>
        <v>0</v>
      </c>
      <c r="AA165" s="6">
        <f t="shared" si="75"/>
        <v>0</v>
      </c>
      <c r="AB165" s="6">
        <f t="shared" si="75"/>
        <v>0</v>
      </c>
      <c r="AC165" s="6">
        <f t="shared" si="75"/>
        <v>0</v>
      </c>
      <c r="AD165" s="6">
        <f t="shared" si="75"/>
        <v>0</v>
      </c>
      <c r="AE165" s="6">
        <f t="shared" si="75"/>
        <v>0</v>
      </c>
      <c r="AF165" s="6">
        <f t="shared" si="75"/>
        <v>0</v>
      </c>
      <c r="AG165" s="6">
        <f t="shared" si="75"/>
        <v>0</v>
      </c>
      <c r="AH165" s="6">
        <f t="shared" si="75"/>
        <v>0</v>
      </c>
      <c r="AI165" s="6">
        <f t="shared" si="75"/>
        <v>0</v>
      </c>
      <c r="AJ165" s="6">
        <f t="shared" si="51"/>
        <v>0</v>
      </c>
      <c r="AK165" s="41">
        <f t="shared" si="47"/>
        <v>0</v>
      </c>
      <c r="AM165" s="30"/>
    </row>
    <row r="166" spans="1:45">
      <c r="A166" s="14">
        <v>1</v>
      </c>
      <c r="B166" s="4">
        <v>2</v>
      </c>
      <c r="C166" s="1">
        <v>4</v>
      </c>
      <c r="D166" s="1">
        <v>244</v>
      </c>
      <c r="E166" s="1">
        <v>1</v>
      </c>
      <c r="G166" s="17" t="s">
        <v>140</v>
      </c>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f t="shared" si="51"/>
        <v>0</v>
      </c>
      <c r="AK166" s="41">
        <f t="shared" si="47"/>
        <v>0</v>
      </c>
      <c r="AM166" s="30"/>
    </row>
    <row r="167" spans="1:45">
      <c r="A167" s="14">
        <v>1</v>
      </c>
      <c r="B167" s="4">
        <v>2</v>
      </c>
      <c r="C167" s="1">
        <v>4</v>
      </c>
      <c r="D167" s="1">
        <v>245</v>
      </c>
      <c r="E167" s="4"/>
      <c r="F167" s="4"/>
      <c r="G167" s="21" t="s">
        <v>141</v>
      </c>
      <c r="H167" s="6">
        <f>+H168</f>
        <v>0</v>
      </c>
      <c r="I167" s="6">
        <f t="shared" ref="I167:AI167" si="76">+I168</f>
        <v>0</v>
      </c>
      <c r="J167" s="6">
        <f t="shared" si="76"/>
        <v>0</v>
      </c>
      <c r="K167" s="6">
        <f t="shared" si="76"/>
        <v>0</v>
      </c>
      <c r="L167" s="6">
        <f t="shared" si="76"/>
        <v>0</v>
      </c>
      <c r="M167" s="6">
        <f t="shared" si="76"/>
        <v>0</v>
      </c>
      <c r="N167" s="6">
        <f t="shared" si="76"/>
        <v>0</v>
      </c>
      <c r="O167" s="6">
        <f t="shared" si="76"/>
        <v>0</v>
      </c>
      <c r="P167" s="6">
        <f t="shared" si="76"/>
        <v>0</v>
      </c>
      <c r="Q167" s="6">
        <f t="shared" si="76"/>
        <v>0</v>
      </c>
      <c r="R167" s="6">
        <f t="shared" si="76"/>
        <v>0</v>
      </c>
      <c r="S167" s="6">
        <f t="shared" si="76"/>
        <v>0</v>
      </c>
      <c r="T167" s="6">
        <f t="shared" si="76"/>
        <v>0</v>
      </c>
      <c r="U167" s="6">
        <f t="shared" si="76"/>
        <v>0</v>
      </c>
      <c r="V167" s="6">
        <f t="shared" si="76"/>
        <v>0</v>
      </c>
      <c r="W167" s="6">
        <f t="shared" si="76"/>
        <v>0</v>
      </c>
      <c r="X167" s="6">
        <f t="shared" si="76"/>
        <v>0</v>
      </c>
      <c r="Y167" s="6">
        <f t="shared" si="76"/>
        <v>0</v>
      </c>
      <c r="Z167" s="6">
        <f t="shared" si="76"/>
        <v>0</v>
      </c>
      <c r="AA167" s="6">
        <f t="shared" si="76"/>
        <v>0</v>
      </c>
      <c r="AB167" s="6">
        <f t="shared" si="76"/>
        <v>0</v>
      </c>
      <c r="AC167" s="6">
        <f t="shared" si="76"/>
        <v>0</v>
      </c>
      <c r="AD167" s="6">
        <f t="shared" si="76"/>
        <v>0</v>
      </c>
      <c r="AE167" s="6">
        <f t="shared" si="76"/>
        <v>0</v>
      </c>
      <c r="AF167" s="6">
        <f t="shared" si="76"/>
        <v>0</v>
      </c>
      <c r="AG167" s="6">
        <f t="shared" si="76"/>
        <v>0</v>
      </c>
      <c r="AH167" s="6">
        <f t="shared" si="76"/>
        <v>0</v>
      </c>
      <c r="AI167" s="6">
        <f t="shared" si="76"/>
        <v>0</v>
      </c>
      <c r="AJ167" s="6">
        <f t="shared" si="51"/>
        <v>0</v>
      </c>
      <c r="AK167" s="41">
        <f t="shared" ref="AK167:AK230" si="77">SUM(H167:AE167)</f>
        <v>0</v>
      </c>
      <c r="AM167" s="30"/>
    </row>
    <row r="168" spans="1:45">
      <c r="A168" s="14">
        <v>1</v>
      </c>
      <c r="B168" s="4">
        <v>2</v>
      </c>
      <c r="C168" s="1">
        <v>4</v>
      </c>
      <c r="D168" s="1">
        <v>245</v>
      </c>
      <c r="E168" s="1">
        <v>1</v>
      </c>
      <c r="G168" s="17" t="s">
        <v>141</v>
      </c>
      <c r="H168" s="8"/>
      <c r="I168" s="8"/>
      <c r="J168" s="8"/>
      <c r="K168" s="8"/>
      <c r="L168" s="8"/>
      <c r="M168" s="8"/>
      <c r="N168" s="8">
        <v>0</v>
      </c>
      <c r="O168" s="8"/>
      <c r="P168" s="8"/>
      <c r="Q168" s="8"/>
      <c r="R168" s="8"/>
      <c r="S168" s="8"/>
      <c r="T168" s="8"/>
      <c r="U168" s="8"/>
      <c r="V168" s="8"/>
      <c r="W168" s="8"/>
      <c r="X168" s="8"/>
      <c r="Y168" s="8"/>
      <c r="Z168" s="8"/>
      <c r="AA168" s="8"/>
      <c r="AB168" s="8"/>
      <c r="AC168" s="8"/>
      <c r="AD168" s="8"/>
      <c r="AE168" s="8"/>
      <c r="AF168" s="8"/>
      <c r="AG168" s="8"/>
      <c r="AH168" s="8"/>
      <c r="AI168" s="8"/>
      <c r="AJ168" s="8">
        <f t="shared" si="51"/>
        <v>0</v>
      </c>
      <c r="AK168" s="41">
        <f t="shared" si="77"/>
        <v>0</v>
      </c>
      <c r="AM168" s="30"/>
      <c r="AO168" s="30"/>
      <c r="AP168" s="30"/>
      <c r="AQ168" s="33"/>
      <c r="AS168" s="38"/>
    </row>
    <row r="169" spans="1:45">
      <c r="A169" s="14">
        <v>1</v>
      </c>
      <c r="B169" s="4">
        <v>2</v>
      </c>
      <c r="C169" s="1">
        <v>4</v>
      </c>
      <c r="D169" s="1">
        <v>246</v>
      </c>
      <c r="E169" s="4"/>
      <c r="F169" s="4"/>
      <c r="G169" s="21" t="s">
        <v>142</v>
      </c>
      <c r="H169" s="6">
        <f>+H170</f>
        <v>0</v>
      </c>
      <c r="I169" s="6">
        <f t="shared" ref="I169:AI169" si="78">+I170</f>
        <v>0</v>
      </c>
      <c r="J169" s="6">
        <f t="shared" si="78"/>
        <v>0</v>
      </c>
      <c r="K169" s="6">
        <f t="shared" si="78"/>
        <v>0</v>
      </c>
      <c r="L169" s="6">
        <f t="shared" si="78"/>
        <v>0</v>
      </c>
      <c r="M169" s="6">
        <f t="shared" si="78"/>
        <v>0</v>
      </c>
      <c r="N169" s="6">
        <f t="shared" si="78"/>
        <v>0</v>
      </c>
      <c r="O169" s="6">
        <f t="shared" si="78"/>
        <v>0</v>
      </c>
      <c r="P169" s="6">
        <f t="shared" si="78"/>
        <v>0</v>
      </c>
      <c r="Q169" s="6">
        <f t="shared" si="78"/>
        <v>0</v>
      </c>
      <c r="R169" s="6">
        <f t="shared" si="78"/>
        <v>0</v>
      </c>
      <c r="S169" s="6">
        <f t="shared" si="78"/>
        <v>0</v>
      </c>
      <c r="T169" s="6">
        <f t="shared" si="78"/>
        <v>0</v>
      </c>
      <c r="U169" s="6">
        <f t="shared" si="78"/>
        <v>0</v>
      </c>
      <c r="V169" s="6">
        <f t="shared" si="78"/>
        <v>0</v>
      </c>
      <c r="W169" s="6">
        <f t="shared" si="78"/>
        <v>0</v>
      </c>
      <c r="X169" s="6">
        <f t="shared" si="78"/>
        <v>0</v>
      </c>
      <c r="Y169" s="6">
        <f t="shared" si="78"/>
        <v>0</v>
      </c>
      <c r="Z169" s="6">
        <f t="shared" si="78"/>
        <v>0</v>
      </c>
      <c r="AA169" s="6">
        <f t="shared" si="78"/>
        <v>0</v>
      </c>
      <c r="AB169" s="6">
        <f t="shared" si="78"/>
        <v>0</v>
      </c>
      <c r="AC169" s="6">
        <f t="shared" si="78"/>
        <v>0</v>
      </c>
      <c r="AD169" s="6">
        <f t="shared" si="78"/>
        <v>0</v>
      </c>
      <c r="AE169" s="6">
        <f t="shared" si="78"/>
        <v>0</v>
      </c>
      <c r="AF169" s="6">
        <f t="shared" si="78"/>
        <v>0</v>
      </c>
      <c r="AG169" s="6">
        <f t="shared" si="78"/>
        <v>0</v>
      </c>
      <c r="AH169" s="6">
        <f t="shared" si="78"/>
        <v>0</v>
      </c>
      <c r="AI169" s="6">
        <f t="shared" si="78"/>
        <v>0</v>
      </c>
      <c r="AJ169" s="6">
        <f t="shared" si="51"/>
        <v>0</v>
      </c>
      <c r="AK169" s="41">
        <f t="shared" si="77"/>
        <v>0</v>
      </c>
      <c r="AM169" s="30"/>
    </row>
    <row r="170" spans="1:45">
      <c r="A170" s="14">
        <v>1</v>
      </c>
      <c r="B170" s="4">
        <v>2</v>
      </c>
      <c r="C170" s="1">
        <v>4</v>
      </c>
      <c r="D170" s="1">
        <v>246</v>
      </c>
      <c r="E170" s="1">
        <v>1</v>
      </c>
      <c r="G170" s="17" t="s">
        <v>142</v>
      </c>
      <c r="H170" s="8"/>
      <c r="I170" s="8"/>
      <c r="J170" s="8"/>
      <c r="K170" s="8">
        <v>0</v>
      </c>
      <c r="L170" s="8">
        <v>0</v>
      </c>
      <c r="M170" s="8">
        <v>0</v>
      </c>
      <c r="N170" s="8">
        <v>0</v>
      </c>
      <c r="O170" s="8"/>
      <c r="P170" s="8"/>
      <c r="Q170" s="8"/>
      <c r="R170" s="8"/>
      <c r="S170" s="8"/>
      <c r="T170" s="8"/>
      <c r="U170" s="8"/>
      <c r="V170" s="8"/>
      <c r="W170" s="8"/>
      <c r="X170" s="8"/>
      <c r="Y170" s="8"/>
      <c r="Z170" s="8"/>
      <c r="AA170" s="8"/>
      <c r="AB170" s="8"/>
      <c r="AC170" s="8"/>
      <c r="AD170" s="8"/>
      <c r="AE170" s="8"/>
      <c r="AF170" s="8">
        <v>0</v>
      </c>
      <c r="AG170" s="8"/>
      <c r="AH170" s="8"/>
      <c r="AI170" s="8"/>
      <c r="AJ170" s="8">
        <f t="shared" si="51"/>
        <v>0</v>
      </c>
      <c r="AK170" s="41">
        <f t="shared" si="77"/>
        <v>0</v>
      </c>
      <c r="AM170" s="30"/>
      <c r="AO170" s="30"/>
      <c r="AP170" s="30"/>
      <c r="AQ170" s="33"/>
      <c r="AS170" s="38"/>
    </row>
    <row r="171" spans="1:45">
      <c r="A171" s="14">
        <v>1</v>
      </c>
      <c r="B171" s="4">
        <v>2</v>
      </c>
      <c r="C171" s="1">
        <v>4</v>
      </c>
      <c r="D171" s="1">
        <v>247</v>
      </c>
      <c r="E171" s="4"/>
      <c r="F171" s="4"/>
      <c r="G171" s="21" t="s">
        <v>143</v>
      </c>
      <c r="H171" s="6">
        <f>+H172</f>
        <v>0</v>
      </c>
      <c r="I171" s="6">
        <f t="shared" ref="I171:AI171" si="79">+I172</f>
        <v>0</v>
      </c>
      <c r="J171" s="6">
        <f t="shared" si="79"/>
        <v>0</v>
      </c>
      <c r="K171" s="6">
        <f t="shared" si="79"/>
        <v>0</v>
      </c>
      <c r="L171" s="6">
        <f t="shared" si="79"/>
        <v>0</v>
      </c>
      <c r="M171" s="6">
        <f t="shared" si="79"/>
        <v>0</v>
      </c>
      <c r="N171" s="6">
        <f t="shared" si="79"/>
        <v>0</v>
      </c>
      <c r="O171" s="6">
        <f t="shared" si="79"/>
        <v>0</v>
      </c>
      <c r="P171" s="6">
        <f t="shared" si="79"/>
        <v>0</v>
      </c>
      <c r="Q171" s="6">
        <f t="shared" si="79"/>
        <v>0</v>
      </c>
      <c r="R171" s="6">
        <f t="shared" si="79"/>
        <v>0</v>
      </c>
      <c r="S171" s="6">
        <f t="shared" si="79"/>
        <v>0</v>
      </c>
      <c r="T171" s="6">
        <f t="shared" si="79"/>
        <v>0</v>
      </c>
      <c r="U171" s="6">
        <f t="shared" si="79"/>
        <v>0</v>
      </c>
      <c r="V171" s="6">
        <f t="shared" si="79"/>
        <v>0</v>
      </c>
      <c r="W171" s="6">
        <f t="shared" si="79"/>
        <v>0</v>
      </c>
      <c r="X171" s="6">
        <f t="shared" si="79"/>
        <v>0</v>
      </c>
      <c r="Y171" s="6">
        <f t="shared" si="79"/>
        <v>0</v>
      </c>
      <c r="Z171" s="6">
        <f t="shared" si="79"/>
        <v>0</v>
      </c>
      <c r="AA171" s="6">
        <f t="shared" si="79"/>
        <v>0</v>
      </c>
      <c r="AB171" s="6">
        <f t="shared" si="79"/>
        <v>0</v>
      </c>
      <c r="AC171" s="6">
        <f t="shared" si="79"/>
        <v>0</v>
      </c>
      <c r="AD171" s="6">
        <f t="shared" si="79"/>
        <v>0</v>
      </c>
      <c r="AE171" s="6">
        <f t="shared" si="79"/>
        <v>0</v>
      </c>
      <c r="AF171" s="6">
        <f t="shared" si="79"/>
        <v>0</v>
      </c>
      <c r="AG171" s="6">
        <f t="shared" si="79"/>
        <v>0</v>
      </c>
      <c r="AH171" s="6">
        <f t="shared" si="79"/>
        <v>0</v>
      </c>
      <c r="AI171" s="6">
        <f t="shared" si="79"/>
        <v>0</v>
      </c>
      <c r="AJ171" s="6">
        <f t="shared" si="51"/>
        <v>0</v>
      </c>
      <c r="AK171" s="41">
        <f t="shared" si="77"/>
        <v>0</v>
      </c>
      <c r="AM171" s="30"/>
    </row>
    <row r="172" spans="1:45">
      <c r="A172" s="14">
        <v>1</v>
      </c>
      <c r="B172" s="4">
        <v>2</v>
      </c>
      <c r="C172" s="1">
        <v>4</v>
      </c>
      <c r="D172" s="1">
        <v>247</v>
      </c>
      <c r="E172" s="1">
        <v>1</v>
      </c>
      <c r="G172" s="17" t="s">
        <v>143</v>
      </c>
      <c r="H172" s="8"/>
      <c r="I172" s="8"/>
      <c r="J172" s="8"/>
      <c r="K172" s="8">
        <v>0</v>
      </c>
      <c r="L172" s="8"/>
      <c r="M172" s="8">
        <v>0</v>
      </c>
      <c r="N172" s="8"/>
      <c r="O172" s="8"/>
      <c r="P172" s="8"/>
      <c r="Q172" s="8"/>
      <c r="R172" s="8"/>
      <c r="S172" s="8"/>
      <c r="T172" s="8"/>
      <c r="U172" s="8"/>
      <c r="V172" s="8"/>
      <c r="W172" s="8"/>
      <c r="X172" s="8"/>
      <c r="Y172" s="8"/>
      <c r="Z172" s="8"/>
      <c r="AA172" s="8"/>
      <c r="AB172" s="8"/>
      <c r="AC172" s="8"/>
      <c r="AD172" s="8"/>
      <c r="AE172" s="8"/>
      <c r="AF172" s="8"/>
      <c r="AG172" s="8"/>
      <c r="AH172" s="8"/>
      <c r="AI172" s="8"/>
      <c r="AJ172" s="8">
        <f t="shared" si="51"/>
        <v>0</v>
      </c>
      <c r="AK172" s="41">
        <f t="shared" si="77"/>
        <v>0</v>
      </c>
      <c r="AM172" s="30"/>
      <c r="AO172" s="30"/>
      <c r="AP172" s="30"/>
      <c r="AQ172" s="33"/>
      <c r="AS172" s="38"/>
    </row>
    <row r="173" spans="1:45">
      <c r="A173" s="14">
        <v>1</v>
      </c>
      <c r="B173" s="4">
        <v>2</v>
      </c>
      <c r="C173" s="1">
        <v>4</v>
      </c>
      <c r="D173" s="1">
        <v>248</v>
      </c>
      <c r="E173" s="4"/>
      <c r="F173" s="4"/>
      <c r="G173" s="21" t="s">
        <v>144</v>
      </c>
      <c r="H173" s="6">
        <f>+H174</f>
        <v>0</v>
      </c>
      <c r="I173" s="6">
        <f t="shared" ref="I173:AI173" si="80">+I174</f>
        <v>0</v>
      </c>
      <c r="J173" s="6">
        <f t="shared" si="80"/>
        <v>0</v>
      </c>
      <c r="K173" s="6">
        <f t="shared" si="80"/>
        <v>0</v>
      </c>
      <c r="L173" s="6">
        <f t="shared" si="80"/>
        <v>0</v>
      </c>
      <c r="M173" s="6">
        <f t="shared" si="80"/>
        <v>0</v>
      </c>
      <c r="N173" s="6">
        <f t="shared" si="80"/>
        <v>0</v>
      </c>
      <c r="O173" s="6">
        <f t="shared" si="80"/>
        <v>0</v>
      </c>
      <c r="P173" s="6">
        <f t="shared" si="80"/>
        <v>0</v>
      </c>
      <c r="Q173" s="6">
        <f t="shared" si="80"/>
        <v>0</v>
      </c>
      <c r="R173" s="6">
        <f t="shared" si="80"/>
        <v>0</v>
      </c>
      <c r="S173" s="6">
        <f t="shared" si="80"/>
        <v>0</v>
      </c>
      <c r="T173" s="6">
        <f t="shared" si="80"/>
        <v>0</v>
      </c>
      <c r="U173" s="6">
        <f t="shared" si="80"/>
        <v>0</v>
      </c>
      <c r="V173" s="6">
        <f t="shared" si="80"/>
        <v>0</v>
      </c>
      <c r="W173" s="6">
        <f t="shared" si="80"/>
        <v>0</v>
      </c>
      <c r="X173" s="6">
        <f t="shared" si="80"/>
        <v>0</v>
      </c>
      <c r="Y173" s="6">
        <f t="shared" si="80"/>
        <v>0</v>
      </c>
      <c r="Z173" s="6">
        <f t="shared" si="80"/>
        <v>0</v>
      </c>
      <c r="AA173" s="6">
        <f t="shared" si="80"/>
        <v>0</v>
      </c>
      <c r="AB173" s="6">
        <f t="shared" si="80"/>
        <v>0</v>
      </c>
      <c r="AC173" s="6">
        <f t="shared" si="80"/>
        <v>0</v>
      </c>
      <c r="AD173" s="6">
        <f t="shared" si="80"/>
        <v>0</v>
      </c>
      <c r="AE173" s="6">
        <f t="shared" si="80"/>
        <v>0</v>
      </c>
      <c r="AF173" s="6">
        <f t="shared" si="80"/>
        <v>0</v>
      </c>
      <c r="AG173" s="6">
        <f t="shared" si="80"/>
        <v>0</v>
      </c>
      <c r="AH173" s="6">
        <f t="shared" si="80"/>
        <v>0</v>
      </c>
      <c r="AI173" s="6">
        <f t="shared" si="80"/>
        <v>0</v>
      </c>
      <c r="AJ173" s="6">
        <f t="shared" si="51"/>
        <v>0</v>
      </c>
      <c r="AK173" s="41">
        <f t="shared" si="77"/>
        <v>0</v>
      </c>
      <c r="AM173" s="30"/>
    </row>
    <row r="174" spans="1:45">
      <c r="A174" s="14">
        <v>1</v>
      </c>
      <c r="B174" s="4">
        <v>2</v>
      </c>
      <c r="C174" s="1">
        <v>4</v>
      </c>
      <c r="D174" s="1">
        <v>248</v>
      </c>
      <c r="E174" s="1">
        <v>1</v>
      </c>
      <c r="G174" s="17" t="s">
        <v>144</v>
      </c>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f t="shared" si="51"/>
        <v>0</v>
      </c>
      <c r="AK174" s="41">
        <f t="shared" si="77"/>
        <v>0</v>
      </c>
      <c r="AM174" s="30"/>
      <c r="AO174" s="30"/>
      <c r="AP174" s="30"/>
      <c r="AQ174" s="33"/>
      <c r="AS174" s="38"/>
    </row>
    <row r="175" spans="1:45">
      <c r="A175" s="14">
        <v>1</v>
      </c>
      <c r="B175" s="4">
        <v>2</v>
      </c>
      <c r="C175" s="1">
        <v>4</v>
      </c>
      <c r="D175" s="1">
        <v>249</v>
      </c>
      <c r="E175" s="4"/>
      <c r="F175" s="4"/>
      <c r="G175" s="21" t="s">
        <v>145</v>
      </c>
      <c r="H175" s="6">
        <f>SUM(H176:H181)</f>
        <v>40000</v>
      </c>
      <c r="I175" s="6">
        <f t="shared" ref="I175:AI175" si="81">SUM(I176:I181)</f>
        <v>0</v>
      </c>
      <c r="J175" s="6">
        <f t="shared" si="81"/>
        <v>0</v>
      </c>
      <c r="K175" s="6">
        <f t="shared" si="81"/>
        <v>0</v>
      </c>
      <c r="L175" s="6">
        <f t="shared" si="81"/>
        <v>0</v>
      </c>
      <c r="M175" s="6">
        <f t="shared" si="81"/>
        <v>0</v>
      </c>
      <c r="N175" s="6">
        <f t="shared" si="81"/>
        <v>0</v>
      </c>
      <c r="O175" s="6">
        <f t="shared" si="81"/>
        <v>0</v>
      </c>
      <c r="P175" s="6">
        <f t="shared" si="81"/>
        <v>0</v>
      </c>
      <c r="Q175" s="6">
        <f t="shared" si="81"/>
        <v>0</v>
      </c>
      <c r="R175" s="6">
        <f t="shared" si="81"/>
        <v>0</v>
      </c>
      <c r="S175" s="6">
        <f t="shared" si="81"/>
        <v>100000</v>
      </c>
      <c r="T175" s="6">
        <f t="shared" si="81"/>
        <v>0</v>
      </c>
      <c r="U175" s="6">
        <f t="shared" si="81"/>
        <v>0</v>
      </c>
      <c r="V175" s="6">
        <f t="shared" si="81"/>
        <v>0</v>
      </c>
      <c r="W175" s="6">
        <f t="shared" si="81"/>
        <v>0</v>
      </c>
      <c r="X175" s="6">
        <f t="shared" si="81"/>
        <v>0</v>
      </c>
      <c r="Y175" s="6">
        <f t="shared" si="81"/>
        <v>0</v>
      </c>
      <c r="Z175" s="6">
        <f t="shared" si="81"/>
        <v>0</v>
      </c>
      <c r="AA175" s="6">
        <f t="shared" si="81"/>
        <v>0</v>
      </c>
      <c r="AB175" s="6">
        <f t="shared" si="81"/>
        <v>0</v>
      </c>
      <c r="AC175" s="6">
        <f t="shared" si="81"/>
        <v>0</v>
      </c>
      <c r="AD175" s="6">
        <f t="shared" si="81"/>
        <v>0</v>
      </c>
      <c r="AE175" s="6">
        <f t="shared" si="81"/>
        <v>0</v>
      </c>
      <c r="AF175" s="6">
        <f t="shared" si="81"/>
        <v>0</v>
      </c>
      <c r="AG175" s="6">
        <f t="shared" si="81"/>
        <v>0</v>
      </c>
      <c r="AH175" s="6">
        <f t="shared" si="81"/>
        <v>100000</v>
      </c>
      <c r="AI175" s="6">
        <f t="shared" si="81"/>
        <v>0</v>
      </c>
      <c r="AJ175" s="6">
        <f t="shared" si="51"/>
        <v>240000</v>
      </c>
      <c r="AK175" s="41">
        <f t="shared" si="77"/>
        <v>140000</v>
      </c>
      <c r="AM175" s="30"/>
    </row>
    <row r="176" spans="1:45">
      <c r="A176" s="14">
        <v>1</v>
      </c>
      <c r="B176" s="4">
        <v>2</v>
      </c>
      <c r="C176" s="1">
        <v>4</v>
      </c>
      <c r="D176" s="1">
        <v>249</v>
      </c>
      <c r="E176" s="1">
        <v>1</v>
      </c>
      <c r="G176" s="17" t="s">
        <v>146</v>
      </c>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f t="shared" ref="AJ176:AJ239" si="82">SUM(H176:AI176)</f>
        <v>0</v>
      </c>
      <c r="AK176" s="41">
        <f t="shared" si="77"/>
        <v>0</v>
      </c>
      <c r="AM176" s="30"/>
      <c r="AO176" s="30"/>
      <c r="AP176" s="30"/>
      <c r="AQ176" s="33"/>
      <c r="AS176" s="38"/>
    </row>
    <row r="177" spans="1:45">
      <c r="A177" s="14">
        <v>1</v>
      </c>
      <c r="B177" s="4">
        <v>2</v>
      </c>
      <c r="C177" s="1">
        <v>4</v>
      </c>
      <c r="D177" s="1">
        <v>249</v>
      </c>
      <c r="E177" s="1">
        <v>2</v>
      </c>
      <c r="G177" s="17" t="s">
        <v>147</v>
      </c>
      <c r="H177" s="8">
        <v>40000</v>
      </c>
      <c r="I177" s="8"/>
      <c r="J177" s="8"/>
      <c r="K177" s="8"/>
      <c r="L177" s="8"/>
      <c r="M177" s="8"/>
      <c r="N177" s="8"/>
      <c r="O177" s="8"/>
      <c r="P177" s="8"/>
      <c r="Q177" s="8"/>
      <c r="R177" s="8">
        <v>0</v>
      </c>
      <c r="S177" s="8"/>
      <c r="T177" s="8"/>
      <c r="U177" s="8"/>
      <c r="V177" s="8"/>
      <c r="W177" s="8"/>
      <c r="X177" s="8"/>
      <c r="Y177" s="8"/>
      <c r="Z177" s="8"/>
      <c r="AA177" s="8"/>
      <c r="AB177" s="8"/>
      <c r="AC177" s="8"/>
      <c r="AD177" s="8"/>
      <c r="AE177" s="8"/>
      <c r="AF177" s="8"/>
      <c r="AG177" s="8"/>
      <c r="AH177" s="8"/>
      <c r="AI177" s="8"/>
      <c r="AJ177" s="8">
        <f t="shared" si="82"/>
        <v>40000</v>
      </c>
      <c r="AK177" s="41">
        <f t="shared" si="77"/>
        <v>40000</v>
      </c>
      <c r="AM177" s="30"/>
      <c r="AO177" s="30"/>
      <c r="AP177" s="30"/>
      <c r="AQ177" s="33"/>
      <c r="AS177" s="38"/>
    </row>
    <row r="178" spans="1:45">
      <c r="A178" s="14">
        <v>1</v>
      </c>
      <c r="B178" s="4">
        <v>2</v>
      </c>
      <c r="C178" s="1">
        <v>4</v>
      </c>
      <c r="D178" s="1">
        <v>249</v>
      </c>
      <c r="E178" s="1">
        <v>3</v>
      </c>
      <c r="G178" s="17" t="s">
        <v>148</v>
      </c>
      <c r="H178" s="8"/>
      <c r="I178" s="8"/>
      <c r="J178" s="8"/>
      <c r="K178" s="8"/>
      <c r="L178" s="8"/>
      <c r="M178" s="8"/>
      <c r="N178" s="8"/>
      <c r="O178" s="8"/>
      <c r="P178" s="8"/>
      <c r="Q178" s="8"/>
      <c r="R178" s="8"/>
      <c r="S178" s="8">
        <v>100000</v>
      </c>
      <c r="T178" s="8"/>
      <c r="U178" s="8"/>
      <c r="V178" s="8"/>
      <c r="W178" s="8"/>
      <c r="X178" s="8"/>
      <c r="Y178" s="8"/>
      <c r="Z178" s="8"/>
      <c r="AA178" s="8"/>
      <c r="AB178" s="8"/>
      <c r="AC178" s="8"/>
      <c r="AD178" s="8"/>
      <c r="AE178" s="8"/>
      <c r="AF178" s="8"/>
      <c r="AG178" s="8"/>
      <c r="AH178" s="8"/>
      <c r="AI178" s="8"/>
      <c r="AJ178" s="8">
        <f t="shared" si="82"/>
        <v>100000</v>
      </c>
      <c r="AK178" s="41">
        <f t="shared" si="77"/>
        <v>100000</v>
      </c>
      <c r="AM178" s="30"/>
      <c r="AO178" s="30"/>
      <c r="AP178" s="30"/>
      <c r="AQ178" s="33"/>
      <c r="AS178" s="38"/>
    </row>
    <row r="179" spans="1:45">
      <c r="A179" s="14">
        <v>1</v>
      </c>
      <c r="B179" s="4">
        <v>2</v>
      </c>
      <c r="C179" s="1">
        <v>4</v>
      </c>
      <c r="D179" s="1">
        <v>249</v>
      </c>
      <c r="E179" s="1">
        <v>4</v>
      </c>
      <c r="G179" s="17" t="s">
        <v>101</v>
      </c>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v>0</v>
      </c>
      <c r="AG179" s="8">
        <v>0</v>
      </c>
      <c r="AH179" s="8">
        <v>100000</v>
      </c>
      <c r="AI179" s="8">
        <v>0</v>
      </c>
      <c r="AJ179" s="8">
        <f t="shared" si="82"/>
        <v>100000</v>
      </c>
      <c r="AK179" s="41">
        <f t="shared" si="77"/>
        <v>0</v>
      </c>
      <c r="AM179" s="30"/>
      <c r="AO179" s="30"/>
      <c r="AP179" s="30"/>
      <c r="AQ179" s="33"/>
      <c r="AS179" s="38"/>
    </row>
    <row r="180" spans="1:45">
      <c r="A180" s="14">
        <v>1</v>
      </c>
      <c r="B180" s="4">
        <v>2</v>
      </c>
      <c r="C180" s="1">
        <v>4</v>
      </c>
      <c r="D180" s="1">
        <v>249</v>
      </c>
      <c r="E180" s="1">
        <v>5</v>
      </c>
      <c r="G180" s="17" t="s">
        <v>149</v>
      </c>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f t="shared" si="82"/>
        <v>0</v>
      </c>
      <c r="AK180" s="41">
        <f t="shared" si="77"/>
        <v>0</v>
      </c>
      <c r="AM180" s="30"/>
    </row>
    <row r="181" spans="1:45">
      <c r="A181" s="14">
        <v>1</v>
      </c>
      <c r="B181" s="4">
        <v>2</v>
      </c>
      <c r="C181" s="1">
        <v>4</v>
      </c>
      <c r="D181" s="1">
        <v>249</v>
      </c>
      <c r="E181" s="1">
        <v>6</v>
      </c>
      <c r="G181" s="17" t="s">
        <v>150</v>
      </c>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f t="shared" si="82"/>
        <v>0</v>
      </c>
      <c r="AK181" s="41">
        <f t="shared" si="77"/>
        <v>0</v>
      </c>
      <c r="AM181" s="30"/>
      <c r="AO181" s="30"/>
      <c r="AP181" s="30"/>
      <c r="AQ181" s="33"/>
      <c r="AS181" s="38"/>
    </row>
    <row r="182" spans="1:45">
      <c r="A182" s="14">
        <v>1</v>
      </c>
      <c r="B182" s="4">
        <v>2</v>
      </c>
      <c r="C182" s="1">
        <v>5</v>
      </c>
      <c r="E182" s="4"/>
      <c r="F182" s="4"/>
      <c r="G182" s="21" t="s">
        <v>151</v>
      </c>
      <c r="H182" s="7">
        <f>+H183+H185+H187+H190+H192+H194+H196</f>
        <v>0</v>
      </c>
      <c r="I182" s="7">
        <f t="shared" ref="I182:AI182" si="83">+I183+I185+I187+I190+I192+I194+I196</f>
        <v>0</v>
      </c>
      <c r="J182" s="7">
        <f t="shared" si="83"/>
        <v>0</v>
      </c>
      <c r="K182" s="7">
        <f t="shared" si="83"/>
        <v>0</v>
      </c>
      <c r="L182" s="7">
        <f t="shared" si="83"/>
        <v>0</v>
      </c>
      <c r="M182" s="7">
        <f t="shared" si="83"/>
        <v>0</v>
      </c>
      <c r="N182" s="7">
        <f t="shared" si="83"/>
        <v>0</v>
      </c>
      <c r="O182" s="7">
        <f t="shared" si="83"/>
        <v>0</v>
      </c>
      <c r="P182" s="7">
        <f t="shared" si="83"/>
        <v>0</v>
      </c>
      <c r="Q182" s="7">
        <f t="shared" si="83"/>
        <v>0</v>
      </c>
      <c r="R182" s="7">
        <f t="shared" si="83"/>
        <v>0</v>
      </c>
      <c r="S182" s="7">
        <f t="shared" si="83"/>
        <v>0</v>
      </c>
      <c r="T182" s="7">
        <f t="shared" si="83"/>
        <v>0</v>
      </c>
      <c r="U182" s="7">
        <f t="shared" si="83"/>
        <v>0</v>
      </c>
      <c r="V182" s="7">
        <f t="shared" si="83"/>
        <v>0</v>
      </c>
      <c r="W182" s="7">
        <f t="shared" si="83"/>
        <v>0</v>
      </c>
      <c r="X182" s="7">
        <f t="shared" si="83"/>
        <v>0</v>
      </c>
      <c r="Y182" s="7">
        <f t="shared" si="83"/>
        <v>0</v>
      </c>
      <c r="Z182" s="7">
        <f t="shared" si="83"/>
        <v>0</v>
      </c>
      <c r="AA182" s="7">
        <f t="shared" si="83"/>
        <v>0</v>
      </c>
      <c r="AB182" s="7">
        <f t="shared" si="83"/>
        <v>0</v>
      </c>
      <c r="AC182" s="7">
        <f t="shared" si="83"/>
        <v>0</v>
      </c>
      <c r="AD182" s="7">
        <f t="shared" si="83"/>
        <v>0</v>
      </c>
      <c r="AE182" s="7">
        <f t="shared" si="83"/>
        <v>0</v>
      </c>
      <c r="AF182" s="7">
        <f t="shared" si="83"/>
        <v>0</v>
      </c>
      <c r="AG182" s="7">
        <f t="shared" si="83"/>
        <v>0</v>
      </c>
      <c r="AH182" s="7">
        <f t="shared" si="83"/>
        <v>0</v>
      </c>
      <c r="AI182" s="7">
        <f t="shared" si="83"/>
        <v>0</v>
      </c>
      <c r="AJ182" s="7">
        <f t="shared" si="82"/>
        <v>0</v>
      </c>
      <c r="AK182" s="41">
        <f t="shared" si="77"/>
        <v>0</v>
      </c>
      <c r="AM182" s="30"/>
    </row>
    <row r="183" spans="1:45">
      <c r="A183" s="14">
        <v>1</v>
      </c>
      <c r="B183" s="4">
        <v>2</v>
      </c>
      <c r="C183" s="1">
        <v>5</v>
      </c>
      <c r="D183" s="1">
        <v>251</v>
      </c>
      <c r="E183" s="4"/>
      <c r="F183" s="4"/>
      <c r="G183" s="21" t="s">
        <v>152</v>
      </c>
      <c r="H183" s="6">
        <f>+H184</f>
        <v>0</v>
      </c>
      <c r="I183" s="6">
        <f t="shared" ref="I183:AI183" si="84">+I184</f>
        <v>0</v>
      </c>
      <c r="J183" s="6">
        <f t="shared" si="84"/>
        <v>0</v>
      </c>
      <c r="K183" s="6">
        <f t="shared" si="84"/>
        <v>0</v>
      </c>
      <c r="L183" s="6">
        <f t="shared" si="84"/>
        <v>0</v>
      </c>
      <c r="M183" s="6">
        <f t="shared" si="84"/>
        <v>0</v>
      </c>
      <c r="N183" s="6">
        <f t="shared" si="84"/>
        <v>0</v>
      </c>
      <c r="O183" s="6">
        <f t="shared" si="84"/>
        <v>0</v>
      </c>
      <c r="P183" s="6">
        <f t="shared" si="84"/>
        <v>0</v>
      </c>
      <c r="Q183" s="6">
        <f t="shared" si="84"/>
        <v>0</v>
      </c>
      <c r="R183" s="6">
        <f t="shared" si="84"/>
        <v>0</v>
      </c>
      <c r="S183" s="6">
        <f t="shared" si="84"/>
        <v>0</v>
      </c>
      <c r="T183" s="6">
        <f t="shared" si="84"/>
        <v>0</v>
      </c>
      <c r="U183" s="6">
        <f t="shared" si="84"/>
        <v>0</v>
      </c>
      <c r="V183" s="6">
        <f t="shared" si="84"/>
        <v>0</v>
      </c>
      <c r="W183" s="6">
        <f t="shared" si="84"/>
        <v>0</v>
      </c>
      <c r="X183" s="6">
        <f t="shared" si="84"/>
        <v>0</v>
      </c>
      <c r="Y183" s="6">
        <f t="shared" si="84"/>
        <v>0</v>
      </c>
      <c r="Z183" s="6">
        <f t="shared" si="84"/>
        <v>0</v>
      </c>
      <c r="AA183" s="6">
        <f t="shared" si="84"/>
        <v>0</v>
      </c>
      <c r="AB183" s="6">
        <f t="shared" si="84"/>
        <v>0</v>
      </c>
      <c r="AC183" s="6">
        <f t="shared" si="84"/>
        <v>0</v>
      </c>
      <c r="AD183" s="6">
        <f t="shared" si="84"/>
        <v>0</v>
      </c>
      <c r="AE183" s="6">
        <f t="shared" si="84"/>
        <v>0</v>
      </c>
      <c r="AF183" s="6">
        <f t="shared" si="84"/>
        <v>0</v>
      </c>
      <c r="AG183" s="6">
        <f t="shared" si="84"/>
        <v>0</v>
      </c>
      <c r="AH183" s="6">
        <f t="shared" si="84"/>
        <v>0</v>
      </c>
      <c r="AI183" s="6">
        <f t="shared" si="84"/>
        <v>0</v>
      </c>
      <c r="AJ183" s="6">
        <f t="shared" si="82"/>
        <v>0</v>
      </c>
      <c r="AK183" s="41">
        <f t="shared" si="77"/>
        <v>0</v>
      </c>
      <c r="AM183" s="30"/>
    </row>
    <row r="184" spans="1:45">
      <c r="A184" s="14">
        <v>1</v>
      </c>
      <c r="B184" s="4">
        <v>2</v>
      </c>
      <c r="C184" s="1">
        <v>5</v>
      </c>
      <c r="D184" s="1">
        <v>251</v>
      </c>
      <c r="E184" s="1">
        <v>1</v>
      </c>
      <c r="G184" s="17" t="s">
        <v>152</v>
      </c>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f t="shared" si="82"/>
        <v>0</v>
      </c>
      <c r="AK184" s="41">
        <f t="shared" si="77"/>
        <v>0</v>
      </c>
      <c r="AM184" s="30"/>
    </row>
    <row r="185" spans="1:45">
      <c r="A185" s="14">
        <v>1</v>
      </c>
      <c r="B185" s="4">
        <v>2</v>
      </c>
      <c r="C185" s="1">
        <v>5</v>
      </c>
      <c r="D185" s="1">
        <v>252</v>
      </c>
      <c r="E185" s="4"/>
      <c r="F185" s="4"/>
      <c r="G185" s="21" t="s">
        <v>153</v>
      </c>
      <c r="H185" s="6">
        <f>+H186</f>
        <v>0</v>
      </c>
      <c r="I185" s="6">
        <f t="shared" ref="I185:AI185" si="85">+I186</f>
        <v>0</v>
      </c>
      <c r="J185" s="6">
        <f t="shared" si="85"/>
        <v>0</v>
      </c>
      <c r="K185" s="6">
        <f t="shared" si="85"/>
        <v>0</v>
      </c>
      <c r="L185" s="6">
        <f t="shared" si="85"/>
        <v>0</v>
      </c>
      <c r="M185" s="6">
        <f t="shared" si="85"/>
        <v>0</v>
      </c>
      <c r="N185" s="6">
        <f t="shared" si="85"/>
        <v>0</v>
      </c>
      <c r="O185" s="6">
        <f t="shared" si="85"/>
        <v>0</v>
      </c>
      <c r="P185" s="6">
        <f t="shared" si="85"/>
        <v>0</v>
      </c>
      <c r="Q185" s="6">
        <f t="shared" si="85"/>
        <v>0</v>
      </c>
      <c r="R185" s="6">
        <f t="shared" si="85"/>
        <v>0</v>
      </c>
      <c r="S185" s="6">
        <f t="shared" si="85"/>
        <v>0</v>
      </c>
      <c r="T185" s="6">
        <f t="shared" si="85"/>
        <v>0</v>
      </c>
      <c r="U185" s="6">
        <f t="shared" si="85"/>
        <v>0</v>
      </c>
      <c r="V185" s="6">
        <f t="shared" si="85"/>
        <v>0</v>
      </c>
      <c r="W185" s="6">
        <f t="shared" si="85"/>
        <v>0</v>
      </c>
      <c r="X185" s="6">
        <f t="shared" si="85"/>
        <v>0</v>
      </c>
      <c r="Y185" s="6">
        <f t="shared" si="85"/>
        <v>0</v>
      </c>
      <c r="Z185" s="6">
        <f t="shared" si="85"/>
        <v>0</v>
      </c>
      <c r="AA185" s="6">
        <f t="shared" si="85"/>
        <v>0</v>
      </c>
      <c r="AB185" s="6">
        <f t="shared" si="85"/>
        <v>0</v>
      </c>
      <c r="AC185" s="6">
        <f t="shared" si="85"/>
        <v>0</v>
      </c>
      <c r="AD185" s="6">
        <f t="shared" si="85"/>
        <v>0</v>
      </c>
      <c r="AE185" s="6">
        <f t="shared" si="85"/>
        <v>0</v>
      </c>
      <c r="AF185" s="6">
        <f t="shared" si="85"/>
        <v>0</v>
      </c>
      <c r="AG185" s="6">
        <f t="shared" si="85"/>
        <v>0</v>
      </c>
      <c r="AH185" s="6">
        <f t="shared" si="85"/>
        <v>0</v>
      </c>
      <c r="AI185" s="6">
        <f t="shared" si="85"/>
        <v>0</v>
      </c>
      <c r="AJ185" s="6">
        <f t="shared" si="82"/>
        <v>0</v>
      </c>
      <c r="AK185" s="41">
        <f t="shared" si="77"/>
        <v>0</v>
      </c>
      <c r="AM185" s="30"/>
    </row>
    <row r="186" spans="1:45">
      <c r="A186" s="14">
        <v>1</v>
      </c>
      <c r="B186" s="4">
        <v>2</v>
      </c>
      <c r="C186" s="1">
        <v>5</v>
      </c>
      <c r="D186" s="1">
        <v>252</v>
      </c>
      <c r="E186" s="1">
        <v>1</v>
      </c>
      <c r="G186" s="17" t="s">
        <v>154</v>
      </c>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f t="shared" si="82"/>
        <v>0</v>
      </c>
      <c r="AK186" s="41">
        <f t="shared" si="77"/>
        <v>0</v>
      </c>
      <c r="AM186" s="30"/>
    </row>
    <row r="187" spans="1:45">
      <c r="A187" s="14">
        <v>1</v>
      </c>
      <c r="B187" s="4">
        <v>2</v>
      </c>
      <c r="C187" s="1">
        <v>5</v>
      </c>
      <c r="D187" s="1">
        <v>253</v>
      </c>
      <c r="E187" s="4"/>
      <c r="F187" s="4"/>
      <c r="G187" s="21" t="s">
        <v>155</v>
      </c>
      <c r="H187" s="6">
        <f>+H188+H189</f>
        <v>0</v>
      </c>
      <c r="I187" s="6">
        <f t="shared" ref="I187:AI187" si="86">+I188+I189</f>
        <v>0</v>
      </c>
      <c r="J187" s="6">
        <f t="shared" si="86"/>
        <v>0</v>
      </c>
      <c r="K187" s="6">
        <f t="shared" si="86"/>
        <v>0</v>
      </c>
      <c r="L187" s="6">
        <f t="shared" si="86"/>
        <v>0</v>
      </c>
      <c r="M187" s="6">
        <f t="shared" si="86"/>
        <v>0</v>
      </c>
      <c r="N187" s="6">
        <f t="shared" si="86"/>
        <v>0</v>
      </c>
      <c r="O187" s="6">
        <f t="shared" si="86"/>
        <v>0</v>
      </c>
      <c r="P187" s="6">
        <f t="shared" si="86"/>
        <v>0</v>
      </c>
      <c r="Q187" s="6">
        <f t="shared" si="86"/>
        <v>0</v>
      </c>
      <c r="R187" s="6">
        <f t="shared" si="86"/>
        <v>0</v>
      </c>
      <c r="S187" s="6">
        <f t="shared" si="86"/>
        <v>0</v>
      </c>
      <c r="T187" s="6">
        <f t="shared" si="86"/>
        <v>0</v>
      </c>
      <c r="U187" s="6">
        <f t="shared" si="86"/>
        <v>0</v>
      </c>
      <c r="V187" s="6">
        <f t="shared" si="86"/>
        <v>0</v>
      </c>
      <c r="W187" s="6">
        <f t="shared" si="86"/>
        <v>0</v>
      </c>
      <c r="X187" s="6">
        <f t="shared" si="86"/>
        <v>0</v>
      </c>
      <c r="Y187" s="6">
        <f t="shared" si="86"/>
        <v>0</v>
      </c>
      <c r="Z187" s="6">
        <f t="shared" si="86"/>
        <v>0</v>
      </c>
      <c r="AA187" s="6">
        <f t="shared" si="86"/>
        <v>0</v>
      </c>
      <c r="AB187" s="6">
        <f t="shared" si="86"/>
        <v>0</v>
      </c>
      <c r="AC187" s="6">
        <f t="shared" si="86"/>
        <v>0</v>
      </c>
      <c r="AD187" s="6">
        <f t="shared" si="86"/>
        <v>0</v>
      </c>
      <c r="AE187" s="6">
        <f t="shared" si="86"/>
        <v>0</v>
      </c>
      <c r="AF187" s="6">
        <f t="shared" si="86"/>
        <v>0</v>
      </c>
      <c r="AG187" s="6">
        <f t="shared" si="86"/>
        <v>0</v>
      </c>
      <c r="AH187" s="6">
        <f t="shared" si="86"/>
        <v>0</v>
      </c>
      <c r="AI187" s="6">
        <f t="shared" si="86"/>
        <v>0</v>
      </c>
      <c r="AJ187" s="6">
        <f t="shared" si="82"/>
        <v>0</v>
      </c>
      <c r="AK187" s="41">
        <f t="shared" si="77"/>
        <v>0</v>
      </c>
      <c r="AM187" s="30"/>
    </row>
    <row r="188" spans="1:45">
      <c r="A188" s="14">
        <v>1</v>
      </c>
      <c r="B188" s="4">
        <v>2</v>
      </c>
      <c r="C188" s="1">
        <v>5</v>
      </c>
      <c r="D188" s="1">
        <v>253</v>
      </c>
      <c r="E188" s="1">
        <v>1</v>
      </c>
      <c r="G188" s="17" t="s">
        <v>155</v>
      </c>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f t="shared" si="82"/>
        <v>0</v>
      </c>
      <c r="AK188" s="41">
        <f t="shared" si="77"/>
        <v>0</v>
      </c>
      <c r="AM188" s="30"/>
      <c r="AO188" s="30"/>
      <c r="AP188" s="30"/>
      <c r="AQ188" s="33"/>
      <c r="AS188" s="38"/>
    </row>
    <row r="189" spans="1:45">
      <c r="A189" s="14">
        <v>1</v>
      </c>
      <c r="B189" s="4">
        <v>2</v>
      </c>
      <c r="C189" s="1">
        <v>5</v>
      </c>
      <c r="D189" s="1">
        <v>253</v>
      </c>
      <c r="E189" s="1">
        <v>2</v>
      </c>
      <c r="G189" s="17" t="s">
        <v>156</v>
      </c>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f t="shared" si="82"/>
        <v>0</v>
      </c>
      <c r="AK189" s="41">
        <f t="shared" si="77"/>
        <v>0</v>
      </c>
      <c r="AM189" s="30"/>
    </row>
    <row r="190" spans="1:45">
      <c r="A190" s="14">
        <v>1</v>
      </c>
      <c r="B190" s="4">
        <v>2</v>
      </c>
      <c r="C190" s="1">
        <v>5</v>
      </c>
      <c r="D190" s="1">
        <v>254</v>
      </c>
      <c r="E190" s="4"/>
      <c r="F190" s="4"/>
      <c r="G190" s="21" t="s">
        <v>157</v>
      </c>
      <c r="H190" s="6">
        <f>+H191</f>
        <v>0</v>
      </c>
      <c r="I190" s="6">
        <f t="shared" ref="I190:AI190" si="87">+I191</f>
        <v>0</v>
      </c>
      <c r="J190" s="6">
        <f t="shared" si="87"/>
        <v>0</v>
      </c>
      <c r="K190" s="6">
        <f t="shared" si="87"/>
        <v>0</v>
      </c>
      <c r="L190" s="6">
        <f t="shared" si="87"/>
        <v>0</v>
      </c>
      <c r="M190" s="6">
        <f t="shared" si="87"/>
        <v>0</v>
      </c>
      <c r="N190" s="6">
        <f t="shared" si="87"/>
        <v>0</v>
      </c>
      <c r="O190" s="6">
        <f t="shared" si="87"/>
        <v>0</v>
      </c>
      <c r="P190" s="6">
        <f t="shared" si="87"/>
        <v>0</v>
      </c>
      <c r="Q190" s="6">
        <f t="shared" si="87"/>
        <v>0</v>
      </c>
      <c r="R190" s="6">
        <f t="shared" si="87"/>
        <v>0</v>
      </c>
      <c r="S190" s="6">
        <f t="shared" si="87"/>
        <v>0</v>
      </c>
      <c r="T190" s="6">
        <f t="shared" si="87"/>
        <v>0</v>
      </c>
      <c r="U190" s="6">
        <f t="shared" si="87"/>
        <v>0</v>
      </c>
      <c r="V190" s="6">
        <f t="shared" si="87"/>
        <v>0</v>
      </c>
      <c r="W190" s="6">
        <f t="shared" si="87"/>
        <v>0</v>
      </c>
      <c r="X190" s="6">
        <f t="shared" si="87"/>
        <v>0</v>
      </c>
      <c r="Y190" s="6">
        <f t="shared" si="87"/>
        <v>0</v>
      </c>
      <c r="Z190" s="6">
        <f t="shared" si="87"/>
        <v>0</v>
      </c>
      <c r="AA190" s="6">
        <f t="shared" si="87"/>
        <v>0</v>
      </c>
      <c r="AB190" s="6">
        <f t="shared" si="87"/>
        <v>0</v>
      </c>
      <c r="AC190" s="6">
        <f t="shared" si="87"/>
        <v>0</v>
      </c>
      <c r="AD190" s="6">
        <f t="shared" si="87"/>
        <v>0</v>
      </c>
      <c r="AE190" s="6">
        <f t="shared" si="87"/>
        <v>0</v>
      </c>
      <c r="AF190" s="6">
        <f t="shared" si="87"/>
        <v>0</v>
      </c>
      <c r="AG190" s="6">
        <f t="shared" si="87"/>
        <v>0</v>
      </c>
      <c r="AH190" s="6">
        <f t="shared" si="87"/>
        <v>0</v>
      </c>
      <c r="AI190" s="6">
        <f t="shared" si="87"/>
        <v>0</v>
      </c>
      <c r="AJ190" s="6">
        <f t="shared" si="82"/>
        <v>0</v>
      </c>
      <c r="AK190" s="41">
        <f t="shared" si="77"/>
        <v>0</v>
      </c>
      <c r="AM190" s="30"/>
    </row>
    <row r="191" spans="1:45">
      <c r="A191" s="14">
        <v>1</v>
      </c>
      <c r="B191" s="4">
        <v>2</v>
      </c>
      <c r="C191" s="1">
        <v>5</v>
      </c>
      <c r="D191" s="1">
        <v>254</v>
      </c>
      <c r="E191" s="1">
        <v>1</v>
      </c>
      <c r="G191" s="17" t="s">
        <v>157</v>
      </c>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f t="shared" si="82"/>
        <v>0</v>
      </c>
      <c r="AK191" s="41">
        <f t="shared" si="77"/>
        <v>0</v>
      </c>
      <c r="AM191" s="30"/>
      <c r="AO191" s="30"/>
      <c r="AP191" s="30"/>
      <c r="AQ191" s="33"/>
      <c r="AS191" s="38"/>
    </row>
    <row r="192" spans="1:45">
      <c r="A192" s="14">
        <v>1</v>
      </c>
      <c r="B192" s="4">
        <v>2</v>
      </c>
      <c r="C192" s="1">
        <v>5</v>
      </c>
      <c r="D192" s="1">
        <v>255</v>
      </c>
      <c r="E192" s="4"/>
      <c r="F192" s="4"/>
      <c r="G192" s="21" t="s">
        <v>158</v>
      </c>
      <c r="H192" s="6">
        <f>+H193</f>
        <v>0</v>
      </c>
      <c r="I192" s="6">
        <f t="shared" ref="I192:AI192" si="88">+I193</f>
        <v>0</v>
      </c>
      <c r="J192" s="6">
        <f t="shared" si="88"/>
        <v>0</v>
      </c>
      <c r="K192" s="6">
        <f t="shared" si="88"/>
        <v>0</v>
      </c>
      <c r="L192" s="6">
        <f t="shared" si="88"/>
        <v>0</v>
      </c>
      <c r="M192" s="6">
        <f t="shared" si="88"/>
        <v>0</v>
      </c>
      <c r="N192" s="6">
        <f t="shared" si="88"/>
        <v>0</v>
      </c>
      <c r="O192" s="6">
        <f t="shared" si="88"/>
        <v>0</v>
      </c>
      <c r="P192" s="6">
        <f t="shared" si="88"/>
        <v>0</v>
      </c>
      <c r="Q192" s="6">
        <f t="shared" si="88"/>
        <v>0</v>
      </c>
      <c r="R192" s="6">
        <f t="shared" si="88"/>
        <v>0</v>
      </c>
      <c r="S192" s="6">
        <f t="shared" si="88"/>
        <v>0</v>
      </c>
      <c r="T192" s="6">
        <f t="shared" si="88"/>
        <v>0</v>
      </c>
      <c r="U192" s="6">
        <f t="shared" si="88"/>
        <v>0</v>
      </c>
      <c r="V192" s="6">
        <f t="shared" si="88"/>
        <v>0</v>
      </c>
      <c r="W192" s="6">
        <f t="shared" si="88"/>
        <v>0</v>
      </c>
      <c r="X192" s="6">
        <f t="shared" si="88"/>
        <v>0</v>
      </c>
      <c r="Y192" s="6">
        <f t="shared" si="88"/>
        <v>0</v>
      </c>
      <c r="Z192" s="6">
        <f t="shared" si="88"/>
        <v>0</v>
      </c>
      <c r="AA192" s="6">
        <f t="shared" si="88"/>
        <v>0</v>
      </c>
      <c r="AB192" s="6">
        <f t="shared" si="88"/>
        <v>0</v>
      </c>
      <c r="AC192" s="6">
        <f t="shared" si="88"/>
        <v>0</v>
      </c>
      <c r="AD192" s="6">
        <f t="shared" si="88"/>
        <v>0</v>
      </c>
      <c r="AE192" s="6">
        <f t="shared" si="88"/>
        <v>0</v>
      </c>
      <c r="AF192" s="6">
        <f t="shared" si="88"/>
        <v>0</v>
      </c>
      <c r="AG192" s="6">
        <f t="shared" si="88"/>
        <v>0</v>
      </c>
      <c r="AH192" s="6">
        <f t="shared" si="88"/>
        <v>0</v>
      </c>
      <c r="AI192" s="6">
        <f t="shared" si="88"/>
        <v>0</v>
      </c>
      <c r="AJ192" s="6">
        <f t="shared" si="82"/>
        <v>0</v>
      </c>
      <c r="AK192" s="41">
        <f t="shared" si="77"/>
        <v>0</v>
      </c>
      <c r="AM192" s="30"/>
    </row>
    <row r="193" spans="1:45">
      <c r="A193" s="14">
        <v>1</v>
      </c>
      <c r="B193" s="4">
        <v>2</v>
      </c>
      <c r="C193" s="1">
        <v>5</v>
      </c>
      <c r="D193" s="1">
        <v>255</v>
      </c>
      <c r="E193" s="1">
        <v>1</v>
      </c>
      <c r="G193" s="17" t="s">
        <v>158</v>
      </c>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f t="shared" si="82"/>
        <v>0</v>
      </c>
      <c r="AK193" s="41">
        <f t="shared" si="77"/>
        <v>0</v>
      </c>
      <c r="AM193" s="30"/>
    </row>
    <row r="194" spans="1:45">
      <c r="A194" s="14">
        <v>1</v>
      </c>
      <c r="B194" s="4">
        <v>2</v>
      </c>
      <c r="C194" s="1">
        <v>5</v>
      </c>
      <c r="D194" s="1">
        <v>256</v>
      </c>
      <c r="E194" s="4"/>
      <c r="F194" s="4"/>
      <c r="G194" s="21" t="s">
        <v>159</v>
      </c>
      <c r="H194" s="6">
        <f>+H195</f>
        <v>0</v>
      </c>
      <c r="I194" s="6">
        <f t="shared" ref="I194:AI194" si="89">+I195</f>
        <v>0</v>
      </c>
      <c r="J194" s="6">
        <f t="shared" si="89"/>
        <v>0</v>
      </c>
      <c r="K194" s="6">
        <f t="shared" si="89"/>
        <v>0</v>
      </c>
      <c r="L194" s="6">
        <f t="shared" si="89"/>
        <v>0</v>
      </c>
      <c r="M194" s="6">
        <f t="shared" si="89"/>
        <v>0</v>
      </c>
      <c r="N194" s="6">
        <f t="shared" si="89"/>
        <v>0</v>
      </c>
      <c r="O194" s="6">
        <f t="shared" si="89"/>
        <v>0</v>
      </c>
      <c r="P194" s="6">
        <f t="shared" si="89"/>
        <v>0</v>
      </c>
      <c r="Q194" s="6">
        <f t="shared" si="89"/>
        <v>0</v>
      </c>
      <c r="R194" s="6">
        <f t="shared" si="89"/>
        <v>0</v>
      </c>
      <c r="S194" s="6">
        <f t="shared" si="89"/>
        <v>0</v>
      </c>
      <c r="T194" s="6">
        <f t="shared" si="89"/>
        <v>0</v>
      </c>
      <c r="U194" s="6">
        <f t="shared" si="89"/>
        <v>0</v>
      </c>
      <c r="V194" s="6">
        <f t="shared" si="89"/>
        <v>0</v>
      </c>
      <c r="W194" s="6">
        <f t="shared" si="89"/>
        <v>0</v>
      </c>
      <c r="X194" s="6">
        <f t="shared" si="89"/>
        <v>0</v>
      </c>
      <c r="Y194" s="6">
        <f t="shared" si="89"/>
        <v>0</v>
      </c>
      <c r="Z194" s="6">
        <f t="shared" si="89"/>
        <v>0</v>
      </c>
      <c r="AA194" s="6">
        <f t="shared" si="89"/>
        <v>0</v>
      </c>
      <c r="AB194" s="6">
        <f t="shared" si="89"/>
        <v>0</v>
      </c>
      <c r="AC194" s="6">
        <f t="shared" si="89"/>
        <v>0</v>
      </c>
      <c r="AD194" s="6">
        <f t="shared" si="89"/>
        <v>0</v>
      </c>
      <c r="AE194" s="6">
        <f t="shared" si="89"/>
        <v>0</v>
      </c>
      <c r="AF194" s="6">
        <f t="shared" si="89"/>
        <v>0</v>
      </c>
      <c r="AG194" s="6">
        <f t="shared" si="89"/>
        <v>0</v>
      </c>
      <c r="AH194" s="6">
        <f t="shared" si="89"/>
        <v>0</v>
      </c>
      <c r="AI194" s="6">
        <f t="shared" si="89"/>
        <v>0</v>
      </c>
      <c r="AJ194" s="6">
        <f t="shared" si="82"/>
        <v>0</v>
      </c>
      <c r="AK194" s="41">
        <f t="shared" si="77"/>
        <v>0</v>
      </c>
      <c r="AM194" s="30"/>
    </row>
    <row r="195" spans="1:45">
      <c r="A195" s="14">
        <v>1</v>
      </c>
      <c r="B195" s="4">
        <v>2</v>
      </c>
      <c r="C195" s="1">
        <v>5</v>
      </c>
      <c r="D195" s="1">
        <v>256</v>
      </c>
      <c r="E195" s="1">
        <v>1</v>
      </c>
      <c r="G195" s="17" t="s">
        <v>159</v>
      </c>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f t="shared" si="82"/>
        <v>0</v>
      </c>
      <c r="AK195" s="41">
        <f t="shared" si="77"/>
        <v>0</v>
      </c>
      <c r="AM195" s="30"/>
    </row>
    <row r="196" spans="1:45">
      <c r="A196" s="14">
        <v>1</v>
      </c>
      <c r="B196" s="4">
        <v>2</v>
      </c>
      <c r="C196" s="1">
        <v>5</v>
      </c>
      <c r="D196" s="1">
        <v>259</v>
      </c>
      <c r="E196" s="4"/>
      <c r="F196" s="4"/>
      <c r="G196" s="21" t="s">
        <v>160</v>
      </c>
      <c r="H196" s="6">
        <f>+H197+H198</f>
        <v>0</v>
      </c>
      <c r="I196" s="6">
        <f t="shared" ref="I196:AI196" si="90">+I197+I198</f>
        <v>0</v>
      </c>
      <c r="J196" s="6">
        <f t="shared" si="90"/>
        <v>0</v>
      </c>
      <c r="K196" s="6">
        <f t="shared" si="90"/>
        <v>0</v>
      </c>
      <c r="L196" s="6">
        <f t="shared" si="90"/>
        <v>0</v>
      </c>
      <c r="M196" s="6">
        <f t="shared" si="90"/>
        <v>0</v>
      </c>
      <c r="N196" s="6">
        <f t="shared" si="90"/>
        <v>0</v>
      </c>
      <c r="O196" s="6">
        <f t="shared" si="90"/>
        <v>0</v>
      </c>
      <c r="P196" s="6">
        <f t="shared" si="90"/>
        <v>0</v>
      </c>
      <c r="Q196" s="6">
        <f t="shared" si="90"/>
        <v>0</v>
      </c>
      <c r="R196" s="6">
        <f t="shared" si="90"/>
        <v>0</v>
      </c>
      <c r="S196" s="6">
        <f t="shared" si="90"/>
        <v>0</v>
      </c>
      <c r="T196" s="6">
        <f t="shared" si="90"/>
        <v>0</v>
      </c>
      <c r="U196" s="6">
        <f t="shared" si="90"/>
        <v>0</v>
      </c>
      <c r="V196" s="6">
        <f t="shared" si="90"/>
        <v>0</v>
      </c>
      <c r="W196" s="6">
        <f t="shared" si="90"/>
        <v>0</v>
      </c>
      <c r="X196" s="6">
        <f t="shared" si="90"/>
        <v>0</v>
      </c>
      <c r="Y196" s="6">
        <f t="shared" si="90"/>
        <v>0</v>
      </c>
      <c r="Z196" s="6">
        <f t="shared" si="90"/>
        <v>0</v>
      </c>
      <c r="AA196" s="6">
        <f t="shared" si="90"/>
        <v>0</v>
      </c>
      <c r="AB196" s="6">
        <f t="shared" si="90"/>
        <v>0</v>
      </c>
      <c r="AC196" s="6">
        <f t="shared" si="90"/>
        <v>0</v>
      </c>
      <c r="AD196" s="6">
        <f t="shared" si="90"/>
        <v>0</v>
      </c>
      <c r="AE196" s="6">
        <f t="shared" si="90"/>
        <v>0</v>
      </c>
      <c r="AF196" s="6">
        <f t="shared" si="90"/>
        <v>0</v>
      </c>
      <c r="AG196" s="6">
        <f t="shared" si="90"/>
        <v>0</v>
      </c>
      <c r="AH196" s="6">
        <f t="shared" si="90"/>
        <v>0</v>
      </c>
      <c r="AI196" s="6">
        <f t="shared" si="90"/>
        <v>0</v>
      </c>
      <c r="AJ196" s="6">
        <f t="shared" si="82"/>
        <v>0</v>
      </c>
      <c r="AK196" s="41">
        <f t="shared" si="77"/>
        <v>0</v>
      </c>
      <c r="AM196" s="30"/>
    </row>
    <row r="197" spans="1:45">
      <c r="A197" s="14">
        <v>1</v>
      </c>
      <c r="B197" s="4">
        <v>2</v>
      </c>
      <c r="C197" s="1">
        <v>5</v>
      </c>
      <c r="D197" s="1">
        <v>259</v>
      </c>
      <c r="E197" s="1">
        <v>1</v>
      </c>
      <c r="G197" s="17" t="s">
        <v>160</v>
      </c>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f t="shared" si="82"/>
        <v>0</v>
      </c>
      <c r="AK197" s="41">
        <f t="shared" si="77"/>
        <v>0</v>
      </c>
      <c r="AM197" s="30"/>
    </row>
    <row r="198" spans="1:45">
      <c r="A198" s="14">
        <v>1</v>
      </c>
      <c r="B198" s="4">
        <v>2</v>
      </c>
      <c r="C198" s="1">
        <v>5</v>
      </c>
      <c r="D198" s="1">
        <v>259</v>
      </c>
      <c r="E198" s="1">
        <v>2</v>
      </c>
      <c r="G198" s="17" t="s">
        <v>161</v>
      </c>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f t="shared" si="82"/>
        <v>0</v>
      </c>
      <c r="AK198" s="41">
        <f t="shared" si="77"/>
        <v>0</v>
      </c>
      <c r="AM198" s="30"/>
    </row>
    <row r="199" spans="1:45">
      <c r="A199" s="14">
        <v>1</v>
      </c>
      <c r="B199" s="4">
        <v>2</v>
      </c>
      <c r="C199" s="1">
        <v>6</v>
      </c>
      <c r="E199" s="4"/>
      <c r="F199" s="4"/>
      <c r="G199" s="21" t="s">
        <v>162</v>
      </c>
      <c r="H199" s="7">
        <f>+H200+H203</f>
        <v>700000</v>
      </c>
      <c r="I199" s="7">
        <f t="shared" ref="I199:AI199" si="91">+I200+I203</f>
        <v>80000</v>
      </c>
      <c r="J199" s="7">
        <f t="shared" si="91"/>
        <v>0</v>
      </c>
      <c r="K199" s="7">
        <f t="shared" si="91"/>
        <v>0</v>
      </c>
      <c r="L199" s="7">
        <f t="shared" si="91"/>
        <v>0</v>
      </c>
      <c r="M199" s="7">
        <f t="shared" si="91"/>
        <v>100000</v>
      </c>
      <c r="N199" s="7">
        <f t="shared" si="91"/>
        <v>20000</v>
      </c>
      <c r="O199" s="7">
        <f t="shared" si="91"/>
        <v>100000</v>
      </c>
      <c r="P199" s="7">
        <f t="shared" si="91"/>
        <v>0</v>
      </c>
      <c r="Q199" s="7">
        <f t="shared" si="91"/>
        <v>0</v>
      </c>
      <c r="R199" s="7">
        <f t="shared" si="91"/>
        <v>150000</v>
      </c>
      <c r="S199" s="7">
        <f t="shared" si="91"/>
        <v>400000</v>
      </c>
      <c r="T199" s="7">
        <f t="shared" si="91"/>
        <v>0</v>
      </c>
      <c r="U199" s="7">
        <f t="shared" si="91"/>
        <v>0</v>
      </c>
      <c r="V199" s="7">
        <f t="shared" si="91"/>
        <v>0</v>
      </c>
      <c r="W199" s="7">
        <f t="shared" si="91"/>
        <v>0</v>
      </c>
      <c r="X199" s="7">
        <f t="shared" si="91"/>
        <v>0</v>
      </c>
      <c r="Y199" s="7">
        <f t="shared" si="91"/>
        <v>0</v>
      </c>
      <c r="Z199" s="7">
        <f t="shared" si="91"/>
        <v>0</v>
      </c>
      <c r="AA199" s="7">
        <f t="shared" si="91"/>
        <v>0</v>
      </c>
      <c r="AB199" s="7">
        <f t="shared" si="91"/>
        <v>0</v>
      </c>
      <c r="AC199" s="7">
        <f t="shared" si="91"/>
        <v>0</v>
      </c>
      <c r="AD199" s="7">
        <f t="shared" si="91"/>
        <v>0</v>
      </c>
      <c r="AE199" s="7">
        <f t="shared" si="91"/>
        <v>0</v>
      </c>
      <c r="AF199" s="7">
        <f t="shared" si="91"/>
        <v>1000000</v>
      </c>
      <c r="AG199" s="7">
        <f t="shared" si="91"/>
        <v>500000</v>
      </c>
      <c r="AH199" s="7">
        <f t="shared" si="91"/>
        <v>100000</v>
      </c>
      <c r="AI199" s="7">
        <f t="shared" si="91"/>
        <v>0</v>
      </c>
      <c r="AJ199" s="7">
        <f t="shared" si="82"/>
        <v>3150000</v>
      </c>
      <c r="AK199" s="41">
        <f t="shared" si="77"/>
        <v>1550000</v>
      </c>
      <c r="AM199" s="30"/>
    </row>
    <row r="200" spans="1:45">
      <c r="A200" s="14">
        <v>1</v>
      </c>
      <c r="B200" s="4">
        <v>2</v>
      </c>
      <c r="C200" s="1">
        <v>6</v>
      </c>
      <c r="D200" s="1">
        <v>261</v>
      </c>
      <c r="E200" s="4"/>
      <c r="F200" s="4"/>
      <c r="G200" s="21" t="s">
        <v>162</v>
      </c>
      <c r="H200" s="6">
        <f>+H201+H202</f>
        <v>700000</v>
      </c>
      <c r="I200" s="6">
        <f t="shared" ref="I200:AI200" si="92">+I201+I202</f>
        <v>80000</v>
      </c>
      <c r="J200" s="6">
        <f t="shared" si="92"/>
        <v>0</v>
      </c>
      <c r="K200" s="6">
        <f t="shared" si="92"/>
        <v>0</v>
      </c>
      <c r="L200" s="6">
        <f t="shared" si="92"/>
        <v>0</v>
      </c>
      <c r="M200" s="6">
        <f t="shared" si="92"/>
        <v>100000</v>
      </c>
      <c r="N200" s="6">
        <f t="shared" si="92"/>
        <v>20000</v>
      </c>
      <c r="O200" s="6">
        <f t="shared" si="92"/>
        <v>100000</v>
      </c>
      <c r="P200" s="6">
        <f t="shared" si="92"/>
        <v>0</v>
      </c>
      <c r="Q200" s="6">
        <f t="shared" si="92"/>
        <v>0</v>
      </c>
      <c r="R200" s="6">
        <f t="shared" si="92"/>
        <v>150000</v>
      </c>
      <c r="S200" s="6">
        <f t="shared" si="92"/>
        <v>400000</v>
      </c>
      <c r="T200" s="6">
        <f t="shared" si="92"/>
        <v>0</v>
      </c>
      <c r="U200" s="6">
        <f t="shared" si="92"/>
        <v>0</v>
      </c>
      <c r="V200" s="6">
        <f t="shared" si="92"/>
        <v>0</v>
      </c>
      <c r="W200" s="6">
        <f t="shared" si="92"/>
        <v>0</v>
      </c>
      <c r="X200" s="6">
        <f t="shared" si="92"/>
        <v>0</v>
      </c>
      <c r="Y200" s="6">
        <f t="shared" si="92"/>
        <v>0</v>
      </c>
      <c r="Z200" s="6">
        <f t="shared" si="92"/>
        <v>0</v>
      </c>
      <c r="AA200" s="6">
        <f t="shared" si="92"/>
        <v>0</v>
      </c>
      <c r="AB200" s="6">
        <f t="shared" si="92"/>
        <v>0</v>
      </c>
      <c r="AC200" s="6">
        <f t="shared" si="92"/>
        <v>0</v>
      </c>
      <c r="AD200" s="6">
        <f t="shared" si="92"/>
        <v>0</v>
      </c>
      <c r="AE200" s="6">
        <f t="shared" si="92"/>
        <v>0</v>
      </c>
      <c r="AF200" s="6">
        <f t="shared" si="92"/>
        <v>1000000</v>
      </c>
      <c r="AG200" s="6">
        <f t="shared" si="92"/>
        <v>500000</v>
      </c>
      <c r="AH200" s="6">
        <f t="shared" si="92"/>
        <v>100000</v>
      </c>
      <c r="AI200" s="6">
        <f t="shared" si="92"/>
        <v>0</v>
      </c>
      <c r="AJ200" s="6">
        <f t="shared" si="82"/>
        <v>3150000</v>
      </c>
      <c r="AK200" s="41">
        <f t="shared" si="77"/>
        <v>1550000</v>
      </c>
      <c r="AM200" s="30"/>
    </row>
    <row r="201" spans="1:45">
      <c r="A201" s="14">
        <v>1</v>
      </c>
      <c r="B201" s="4">
        <v>2</v>
      </c>
      <c r="C201" s="1">
        <v>6</v>
      </c>
      <c r="D201" s="1">
        <v>261</v>
      </c>
      <c r="E201" s="1">
        <v>1</v>
      </c>
      <c r="G201" s="17" t="s">
        <v>163</v>
      </c>
      <c r="H201" s="8">
        <v>700000</v>
      </c>
      <c r="I201" s="8">
        <v>80000</v>
      </c>
      <c r="J201" s="8">
        <v>0</v>
      </c>
      <c r="K201" s="8">
        <v>0</v>
      </c>
      <c r="L201" s="8">
        <v>0</v>
      </c>
      <c r="M201" s="8">
        <v>100000</v>
      </c>
      <c r="N201" s="8">
        <v>20000</v>
      </c>
      <c r="O201" s="8">
        <v>100000</v>
      </c>
      <c r="P201" s="8"/>
      <c r="Q201" s="8"/>
      <c r="R201" s="8">
        <v>150000</v>
      </c>
      <c r="S201" s="8">
        <v>400000</v>
      </c>
      <c r="T201" s="8"/>
      <c r="U201" s="8"/>
      <c r="V201" s="8"/>
      <c r="W201" s="8"/>
      <c r="X201" s="8"/>
      <c r="Y201" s="8">
        <v>0</v>
      </c>
      <c r="Z201" s="8"/>
      <c r="AA201" s="8"/>
      <c r="AB201" s="8"/>
      <c r="AC201" s="8"/>
      <c r="AD201" s="8">
        <v>0</v>
      </c>
      <c r="AE201" s="8"/>
      <c r="AF201" s="8">
        <v>1000000</v>
      </c>
      <c r="AG201" s="8">
        <v>500000</v>
      </c>
      <c r="AH201" s="8">
        <v>100000</v>
      </c>
      <c r="AI201" s="8"/>
      <c r="AJ201" s="8">
        <f t="shared" si="82"/>
        <v>3150000</v>
      </c>
      <c r="AK201" s="41">
        <f t="shared" si="77"/>
        <v>1550000</v>
      </c>
      <c r="AM201" s="30"/>
      <c r="AO201" s="30"/>
      <c r="AP201" s="30"/>
      <c r="AQ201" s="33"/>
      <c r="AS201" s="38"/>
    </row>
    <row r="202" spans="1:45">
      <c r="A202" s="14">
        <v>1</v>
      </c>
      <c r="B202" s="4">
        <v>2</v>
      </c>
      <c r="C202" s="1">
        <v>6</v>
      </c>
      <c r="D202" s="1">
        <v>261</v>
      </c>
      <c r="E202" s="1">
        <v>2</v>
      </c>
      <c r="G202" s="17" t="s">
        <v>164</v>
      </c>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f t="shared" si="82"/>
        <v>0</v>
      </c>
      <c r="AK202" s="41">
        <f t="shared" si="77"/>
        <v>0</v>
      </c>
      <c r="AM202" s="30"/>
      <c r="AO202" s="30"/>
      <c r="AP202" s="30"/>
      <c r="AQ202" s="33"/>
      <c r="AS202" s="38"/>
    </row>
    <row r="203" spans="1:45">
      <c r="A203" s="14">
        <v>1</v>
      </c>
      <c r="B203" s="4">
        <v>2</v>
      </c>
      <c r="C203" s="1">
        <v>6</v>
      </c>
      <c r="D203" s="1">
        <v>262</v>
      </c>
      <c r="E203" s="4"/>
      <c r="F203" s="4"/>
      <c r="G203" s="21" t="s">
        <v>165</v>
      </c>
      <c r="H203" s="6">
        <f>+H204</f>
        <v>0</v>
      </c>
      <c r="I203" s="6">
        <f t="shared" ref="I203:AI203" si="93">+I204</f>
        <v>0</v>
      </c>
      <c r="J203" s="6">
        <f t="shared" si="93"/>
        <v>0</v>
      </c>
      <c r="K203" s="6">
        <f t="shared" si="93"/>
        <v>0</v>
      </c>
      <c r="L203" s="6">
        <f t="shared" si="93"/>
        <v>0</v>
      </c>
      <c r="M203" s="6">
        <f t="shared" si="93"/>
        <v>0</v>
      </c>
      <c r="N203" s="6">
        <f t="shared" si="93"/>
        <v>0</v>
      </c>
      <c r="O203" s="6">
        <f t="shared" si="93"/>
        <v>0</v>
      </c>
      <c r="P203" s="6">
        <f t="shared" si="93"/>
        <v>0</v>
      </c>
      <c r="Q203" s="6">
        <f t="shared" si="93"/>
        <v>0</v>
      </c>
      <c r="R203" s="6">
        <f t="shared" si="93"/>
        <v>0</v>
      </c>
      <c r="S203" s="6">
        <f t="shared" si="93"/>
        <v>0</v>
      </c>
      <c r="T203" s="6">
        <f t="shared" si="93"/>
        <v>0</v>
      </c>
      <c r="U203" s="6">
        <f t="shared" si="93"/>
        <v>0</v>
      </c>
      <c r="V203" s="6">
        <f t="shared" si="93"/>
        <v>0</v>
      </c>
      <c r="W203" s="6">
        <f t="shared" si="93"/>
        <v>0</v>
      </c>
      <c r="X203" s="6">
        <f t="shared" si="93"/>
        <v>0</v>
      </c>
      <c r="Y203" s="6">
        <f t="shared" si="93"/>
        <v>0</v>
      </c>
      <c r="Z203" s="6">
        <f t="shared" si="93"/>
        <v>0</v>
      </c>
      <c r="AA203" s="6">
        <f t="shared" si="93"/>
        <v>0</v>
      </c>
      <c r="AB203" s="6">
        <f t="shared" si="93"/>
        <v>0</v>
      </c>
      <c r="AC203" s="6">
        <f t="shared" si="93"/>
        <v>0</v>
      </c>
      <c r="AD203" s="6">
        <f t="shared" si="93"/>
        <v>0</v>
      </c>
      <c r="AE203" s="6">
        <f t="shared" si="93"/>
        <v>0</v>
      </c>
      <c r="AF203" s="6">
        <f t="shared" si="93"/>
        <v>0</v>
      </c>
      <c r="AG203" s="6">
        <f t="shared" si="93"/>
        <v>0</v>
      </c>
      <c r="AH203" s="6">
        <f t="shared" si="93"/>
        <v>0</v>
      </c>
      <c r="AI203" s="6">
        <f t="shared" si="93"/>
        <v>0</v>
      </c>
      <c r="AJ203" s="6">
        <f t="shared" si="82"/>
        <v>0</v>
      </c>
      <c r="AK203" s="41">
        <f t="shared" si="77"/>
        <v>0</v>
      </c>
      <c r="AM203" s="30"/>
    </row>
    <row r="204" spans="1:45">
      <c r="A204" s="14">
        <v>1</v>
      </c>
      <c r="B204" s="4">
        <v>2</v>
      </c>
      <c r="C204" s="1">
        <v>6</v>
      </c>
      <c r="D204" s="1">
        <v>262</v>
      </c>
      <c r="E204" s="1">
        <v>1</v>
      </c>
      <c r="G204" s="17" t="s">
        <v>165</v>
      </c>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f t="shared" si="82"/>
        <v>0</v>
      </c>
      <c r="AK204" s="41">
        <f t="shared" si="77"/>
        <v>0</v>
      </c>
      <c r="AM204" s="30"/>
    </row>
    <row r="205" spans="1:45">
      <c r="A205" s="14">
        <v>1</v>
      </c>
      <c r="B205" s="4">
        <v>2</v>
      </c>
      <c r="C205" s="1">
        <v>7</v>
      </c>
      <c r="E205" s="4"/>
      <c r="F205" s="4"/>
      <c r="G205" s="21" t="s">
        <v>166</v>
      </c>
      <c r="H205" s="7">
        <f>H206+H209+H211+H213+H215</f>
        <v>0</v>
      </c>
      <c r="I205" s="7">
        <f t="shared" ref="I205:AI205" si="94">I206+I209+I211+I213+I215</f>
        <v>0</v>
      </c>
      <c r="J205" s="7">
        <f t="shared" si="94"/>
        <v>0</v>
      </c>
      <c r="K205" s="7">
        <f t="shared" si="94"/>
        <v>0</v>
      </c>
      <c r="L205" s="7">
        <f t="shared" si="94"/>
        <v>0</v>
      </c>
      <c r="M205" s="7">
        <f t="shared" si="94"/>
        <v>100000</v>
      </c>
      <c r="N205" s="7">
        <f t="shared" si="94"/>
        <v>0</v>
      </c>
      <c r="O205" s="7">
        <f t="shared" si="94"/>
        <v>0</v>
      </c>
      <c r="P205" s="7">
        <f t="shared" si="94"/>
        <v>0</v>
      </c>
      <c r="Q205" s="7">
        <f t="shared" si="94"/>
        <v>0</v>
      </c>
      <c r="R205" s="7">
        <f t="shared" si="94"/>
        <v>0</v>
      </c>
      <c r="S205" s="7">
        <f t="shared" si="94"/>
        <v>0</v>
      </c>
      <c r="T205" s="7">
        <f t="shared" si="94"/>
        <v>0</v>
      </c>
      <c r="U205" s="7">
        <f t="shared" si="94"/>
        <v>0</v>
      </c>
      <c r="V205" s="7">
        <f t="shared" si="94"/>
        <v>0</v>
      </c>
      <c r="W205" s="7">
        <f t="shared" si="94"/>
        <v>0</v>
      </c>
      <c r="X205" s="7">
        <f t="shared" si="94"/>
        <v>0</v>
      </c>
      <c r="Y205" s="7">
        <f t="shared" si="94"/>
        <v>0</v>
      </c>
      <c r="Z205" s="7">
        <f t="shared" si="94"/>
        <v>0</v>
      </c>
      <c r="AA205" s="7">
        <f t="shared" si="94"/>
        <v>0</v>
      </c>
      <c r="AB205" s="7">
        <f t="shared" si="94"/>
        <v>0</v>
      </c>
      <c r="AC205" s="7">
        <f t="shared" si="94"/>
        <v>0</v>
      </c>
      <c r="AD205" s="7">
        <f t="shared" si="94"/>
        <v>0</v>
      </c>
      <c r="AE205" s="7">
        <f t="shared" si="94"/>
        <v>0</v>
      </c>
      <c r="AF205" s="7">
        <f t="shared" si="94"/>
        <v>462000</v>
      </c>
      <c r="AG205" s="7">
        <f t="shared" si="94"/>
        <v>154000</v>
      </c>
      <c r="AH205" s="7">
        <f t="shared" si="94"/>
        <v>84000</v>
      </c>
      <c r="AI205" s="7">
        <f t="shared" si="94"/>
        <v>0</v>
      </c>
      <c r="AJ205" s="7">
        <f t="shared" si="82"/>
        <v>800000</v>
      </c>
      <c r="AK205" s="41">
        <f t="shared" si="77"/>
        <v>100000</v>
      </c>
      <c r="AM205" s="30"/>
    </row>
    <row r="206" spans="1:45">
      <c r="A206" s="14">
        <v>1</v>
      </c>
      <c r="B206" s="4">
        <v>2</v>
      </c>
      <c r="C206" s="1">
        <v>7</v>
      </c>
      <c r="D206" s="1">
        <v>271</v>
      </c>
      <c r="E206" s="4"/>
      <c r="F206" s="4"/>
      <c r="G206" s="21" t="s">
        <v>167</v>
      </c>
      <c r="H206" s="6">
        <f>+H207+H208</f>
        <v>0</v>
      </c>
      <c r="I206" s="6">
        <f t="shared" ref="I206:AI206" si="95">+I207+I208</f>
        <v>0</v>
      </c>
      <c r="J206" s="6">
        <f t="shared" si="95"/>
        <v>0</v>
      </c>
      <c r="K206" s="6">
        <f t="shared" si="95"/>
        <v>0</v>
      </c>
      <c r="L206" s="6">
        <f t="shared" si="95"/>
        <v>0</v>
      </c>
      <c r="M206" s="6">
        <f t="shared" si="95"/>
        <v>100000</v>
      </c>
      <c r="N206" s="6">
        <f t="shared" si="95"/>
        <v>0</v>
      </c>
      <c r="O206" s="6">
        <f t="shared" si="95"/>
        <v>0</v>
      </c>
      <c r="P206" s="6">
        <f t="shared" si="95"/>
        <v>0</v>
      </c>
      <c r="Q206" s="6">
        <f t="shared" si="95"/>
        <v>0</v>
      </c>
      <c r="R206" s="6">
        <f t="shared" si="95"/>
        <v>0</v>
      </c>
      <c r="S206" s="6">
        <f t="shared" si="95"/>
        <v>0</v>
      </c>
      <c r="T206" s="6">
        <f t="shared" si="95"/>
        <v>0</v>
      </c>
      <c r="U206" s="6">
        <f t="shared" si="95"/>
        <v>0</v>
      </c>
      <c r="V206" s="6">
        <f t="shared" si="95"/>
        <v>0</v>
      </c>
      <c r="W206" s="6">
        <f t="shared" si="95"/>
        <v>0</v>
      </c>
      <c r="X206" s="6">
        <f t="shared" si="95"/>
        <v>0</v>
      </c>
      <c r="Y206" s="6">
        <f t="shared" si="95"/>
        <v>0</v>
      </c>
      <c r="Z206" s="6">
        <f t="shared" si="95"/>
        <v>0</v>
      </c>
      <c r="AA206" s="6">
        <f t="shared" si="95"/>
        <v>0</v>
      </c>
      <c r="AB206" s="6">
        <f t="shared" si="95"/>
        <v>0</v>
      </c>
      <c r="AC206" s="6">
        <f t="shared" si="95"/>
        <v>0</v>
      </c>
      <c r="AD206" s="6">
        <f t="shared" si="95"/>
        <v>0</v>
      </c>
      <c r="AE206" s="6">
        <f t="shared" si="95"/>
        <v>0</v>
      </c>
      <c r="AF206" s="6">
        <f t="shared" si="95"/>
        <v>462000</v>
      </c>
      <c r="AG206" s="6">
        <f t="shared" si="95"/>
        <v>154000</v>
      </c>
      <c r="AH206" s="6">
        <f t="shared" si="95"/>
        <v>84000</v>
      </c>
      <c r="AI206" s="6">
        <f t="shared" si="95"/>
        <v>0</v>
      </c>
      <c r="AJ206" s="6">
        <f t="shared" si="82"/>
        <v>800000</v>
      </c>
      <c r="AK206" s="41">
        <f t="shared" si="77"/>
        <v>100000</v>
      </c>
      <c r="AM206" s="30"/>
    </row>
    <row r="207" spans="1:45">
      <c r="A207" s="14">
        <v>1</v>
      </c>
      <c r="B207" s="4">
        <v>2</v>
      </c>
      <c r="C207" s="1">
        <v>7</v>
      </c>
      <c r="D207" s="1">
        <v>271</v>
      </c>
      <c r="E207" s="1">
        <v>1</v>
      </c>
      <c r="G207" s="17" t="s">
        <v>168</v>
      </c>
      <c r="H207" s="8"/>
      <c r="I207" s="8"/>
      <c r="J207" s="8"/>
      <c r="K207" s="8"/>
      <c r="L207" s="8"/>
      <c r="M207" s="8">
        <v>100000</v>
      </c>
      <c r="N207" s="8"/>
      <c r="O207" s="8"/>
      <c r="P207" s="8"/>
      <c r="Q207" s="8"/>
      <c r="R207" s="8"/>
      <c r="S207" s="8"/>
      <c r="T207" s="8"/>
      <c r="U207" s="8"/>
      <c r="V207" s="8"/>
      <c r="W207" s="8"/>
      <c r="X207" s="8"/>
      <c r="Y207" s="8"/>
      <c r="Z207" s="8"/>
      <c r="AA207" s="8"/>
      <c r="AB207" s="8"/>
      <c r="AC207" s="8"/>
      <c r="AD207" s="8"/>
      <c r="AE207" s="8"/>
      <c r="AF207" s="8">
        <v>462000</v>
      </c>
      <c r="AG207" s="8">
        <v>154000</v>
      </c>
      <c r="AH207" s="8">
        <v>84000</v>
      </c>
      <c r="AI207" s="8">
        <v>0</v>
      </c>
      <c r="AJ207" s="8">
        <f t="shared" si="82"/>
        <v>800000</v>
      </c>
      <c r="AK207" s="41">
        <f t="shared" si="77"/>
        <v>100000</v>
      </c>
      <c r="AM207" s="30"/>
      <c r="AO207" s="30"/>
      <c r="AP207" s="30"/>
      <c r="AQ207" s="33"/>
      <c r="AS207" s="38"/>
    </row>
    <row r="208" spans="1:45">
      <c r="A208" s="14">
        <v>1</v>
      </c>
      <c r="B208" s="4">
        <v>2</v>
      </c>
      <c r="C208" s="1">
        <v>7</v>
      </c>
      <c r="D208" s="1">
        <v>271</v>
      </c>
      <c r="E208" s="1">
        <v>2</v>
      </c>
      <c r="G208" s="17" t="s">
        <v>169</v>
      </c>
      <c r="H208" s="8"/>
      <c r="I208" s="8"/>
      <c r="J208" s="8"/>
      <c r="K208" s="8"/>
      <c r="L208" s="8"/>
      <c r="M208" s="8">
        <v>0</v>
      </c>
      <c r="N208" s="8"/>
      <c r="O208" s="8"/>
      <c r="P208" s="8"/>
      <c r="Q208" s="8"/>
      <c r="R208" s="8"/>
      <c r="S208" s="8"/>
      <c r="T208" s="8"/>
      <c r="U208" s="8"/>
      <c r="V208" s="8"/>
      <c r="W208" s="8"/>
      <c r="X208" s="8"/>
      <c r="Y208" s="8"/>
      <c r="Z208" s="8"/>
      <c r="AA208" s="8"/>
      <c r="AB208" s="8"/>
      <c r="AC208" s="8"/>
      <c r="AD208" s="8"/>
      <c r="AE208" s="8"/>
      <c r="AF208" s="8"/>
      <c r="AG208" s="8"/>
      <c r="AH208" s="8"/>
      <c r="AI208" s="8"/>
      <c r="AJ208" s="8">
        <f t="shared" si="82"/>
        <v>0</v>
      </c>
      <c r="AK208" s="41">
        <f t="shared" si="77"/>
        <v>0</v>
      </c>
      <c r="AM208" s="30"/>
    </row>
    <row r="209" spans="1:47">
      <c r="A209" s="14">
        <v>1</v>
      </c>
      <c r="B209" s="4">
        <v>2</v>
      </c>
      <c r="C209" s="1">
        <v>7</v>
      </c>
      <c r="D209" s="1">
        <v>272</v>
      </c>
      <c r="E209" s="4"/>
      <c r="F209" s="4"/>
      <c r="G209" s="21" t="s">
        <v>170</v>
      </c>
      <c r="H209" s="6">
        <f>+H210</f>
        <v>0</v>
      </c>
      <c r="I209" s="6">
        <f t="shared" ref="I209:AI209" si="96">+I210</f>
        <v>0</v>
      </c>
      <c r="J209" s="6">
        <f t="shared" si="96"/>
        <v>0</v>
      </c>
      <c r="K209" s="6">
        <f t="shared" si="96"/>
        <v>0</v>
      </c>
      <c r="L209" s="6">
        <f t="shared" si="96"/>
        <v>0</v>
      </c>
      <c r="M209" s="6">
        <f t="shared" si="96"/>
        <v>0</v>
      </c>
      <c r="N209" s="6">
        <f t="shared" si="96"/>
        <v>0</v>
      </c>
      <c r="O209" s="6">
        <f t="shared" si="96"/>
        <v>0</v>
      </c>
      <c r="P209" s="6">
        <f t="shared" si="96"/>
        <v>0</v>
      </c>
      <c r="Q209" s="6">
        <f t="shared" si="96"/>
        <v>0</v>
      </c>
      <c r="R209" s="6">
        <f t="shared" si="96"/>
        <v>0</v>
      </c>
      <c r="S209" s="6">
        <f t="shared" si="96"/>
        <v>0</v>
      </c>
      <c r="T209" s="6">
        <f t="shared" si="96"/>
        <v>0</v>
      </c>
      <c r="U209" s="6">
        <f t="shared" si="96"/>
        <v>0</v>
      </c>
      <c r="V209" s="6">
        <f t="shared" si="96"/>
        <v>0</v>
      </c>
      <c r="W209" s="6">
        <f t="shared" si="96"/>
        <v>0</v>
      </c>
      <c r="X209" s="6">
        <f t="shared" si="96"/>
        <v>0</v>
      </c>
      <c r="Y209" s="6">
        <f t="shared" si="96"/>
        <v>0</v>
      </c>
      <c r="Z209" s="6">
        <f t="shared" si="96"/>
        <v>0</v>
      </c>
      <c r="AA209" s="6">
        <f t="shared" si="96"/>
        <v>0</v>
      </c>
      <c r="AB209" s="6">
        <f t="shared" si="96"/>
        <v>0</v>
      </c>
      <c r="AC209" s="6">
        <f t="shared" si="96"/>
        <v>0</v>
      </c>
      <c r="AD209" s="6">
        <f t="shared" si="96"/>
        <v>0</v>
      </c>
      <c r="AE209" s="6">
        <f t="shared" si="96"/>
        <v>0</v>
      </c>
      <c r="AF209" s="6">
        <f t="shared" si="96"/>
        <v>0</v>
      </c>
      <c r="AG209" s="6">
        <f t="shared" si="96"/>
        <v>0</v>
      </c>
      <c r="AH209" s="6">
        <f t="shared" si="96"/>
        <v>0</v>
      </c>
      <c r="AI209" s="6">
        <f t="shared" si="96"/>
        <v>0</v>
      </c>
      <c r="AJ209" s="6">
        <f t="shared" si="82"/>
        <v>0</v>
      </c>
      <c r="AK209" s="41">
        <f t="shared" si="77"/>
        <v>0</v>
      </c>
      <c r="AM209" s="30"/>
    </row>
    <row r="210" spans="1:47">
      <c r="A210" s="14">
        <v>1</v>
      </c>
      <c r="B210" s="4">
        <v>2</v>
      </c>
      <c r="C210" s="1">
        <v>7</v>
      </c>
      <c r="D210" s="1">
        <v>272</v>
      </c>
      <c r="E210" s="1">
        <v>1</v>
      </c>
      <c r="G210" s="17" t="s">
        <v>171</v>
      </c>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v>0</v>
      </c>
      <c r="AJ210" s="8">
        <f t="shared" si="82"/>
        <v>0</v>
      </c>
      <c r="AK210" s="41">
        <f t="shared" si="77"/>
        <v>0</v>
      </c>
      <c r="AM210" s="30"/>
      <c r="AO210" s="30"/>
      <c r="AP210" s="30"/>
      <c r="AQ210" s="33"/>
      <c r="AS210" s="38"/>
      <c r="AU210" s="58"/>
    </row>
    <row r="211" spans="1:47">
      <c r="A211" s="14">
        <v>1</v>
      </c>
      <c r="B211" s="4">
        <v>2</v>
      </c>
      <c r="C211" s="1">
        <v>7</v>
      </c>
      <c r="D211" s="1">
        <v>273</v>
      </c>
      <c r="E211" s="4"/>
      <c r="F211" s="4"/>
      <c r="G211" s="21" t="s">
        <v>172</v>
      </c>
      <c r="H211" s="6">
        <f>+H212</f>
        <v>0</v>
      </c>
      <c r="I211" s="6">
        <f t="shared" ref="I211:AI211" si="97">+I212</f>
        <v>0</v>
      </c>
      <c r="J211" s="6">
        <f t="shared" si="97"/>
        <v>0</v>
      </c>
      <c r="K211" s="6">
        <f t="shared" si="97"/>
        <v>0</v>
      </c>
      <c r="L211" s="6">
        <f t="shared" si="97"/>
        <v>0</v>
      </c>
      <c r="M211" s="6">
        <f t="shared" si="97"/>
        <v>0</v>
      </c>
      <c r="N211" s="6">
        <f t="shared" si="97"/>
        <v>0</v>
      </c>
      <c r="O211" s="6">
        <f t="shared" si="97"/>
        <v>0</v>
      </c>
      <c r="P211" s="6">
        <f t="shared" si="97"/>
        <v>0</v>
      </c>
      <c r="Q211" s="6">
        <f t="shared" si="97"/>
        <v>0</v>
      </c>
      <c r="R211" s="6">
        <f t="shared" si="97"/>
        <v>0</v>
      </c>
      <c r="S211" s="6">
        <f t="shared" si="97"/>
        <v>0</v>
      </c>
      <c r="T211" s="6">
        <f t="shared" si="97"/>
        <v>0</v>
      </c>
      <c r="U211" s="6">
        <f t="shared" si="97"/>
        <v>0</v>
      </c>
      <c r="V211" s="6">
        <f t="shared" si="97"/>
        <v>0</v>
      </c>
      <c r="W211" s="6">
        <f t="shared" si="97"/>
        <v>0</v>
      </c>
      <c r="X211" s="6">
        <f t="shared" si="97"/>
        <v>0</v>
      </c>
      <c r="Y211" s="6">
        <f t="shared" si="97"/>
        <v>0</v>
      </c>
      <c r="Z211" s="6">
        <f t="shared" si="97"/>
        <v>0</v>
      </c>
      <c r="AA211" s="6">
        <f t="shared" si="97"/>
        <v>0</v>
      </c>
      <c r="AB211" s="6">
        <f t="shared" si="97"/>
        <v>0</v>
      </c>
      <c r="AC211" s="6">
        <f t="shared" si="97"/>
        <v>0</v>
      </c>
      <c r="AD211" s="6">
        <f t="shared" si="97"/>
        <v>0</v>
      </c>
      <c r="AE211" s="6">
        <f t="shared" si="97"/>
        <v>0</v>
      </c>
      <c r="AF211" s="6">
        <f t="shared" si="97"/>
        <v>0</v>
      </c>
      <c r="AG211" s="6">
        <f t="shared" si="97"/>
        <v>0</v>
      </c>
      <c r="AH211" s="6">
        <f t="shared" si="97"/>
        <v>0</v>
      </c>
      <c r="AI211" s="6">
        <f t="shared" si="97"/>
        <v>0</v>
      </c>
      <c r="AJ211" s="6">
        <f t="shared" si="82"/>
        <v>0</v>
      </c>
      <c r="AK211" s="41">
        <f t="shared" si="77"/>
        <v>0</v>
      </c>
      <c r="AM211" s="30"/>
    </row>
    <row r="212" spans="1:47">
      <c r="A212" s="14">
        <v>1</v>
      </c>
      <c r="B212" s="4">
        <v>2</v>
      </c>
      <c r="C212" s="1">
        <v>7</v>
      </c>
      <c r="D212" s="1">
        <v>273</v>
      </c>
      <c r="E212" s="1">
        <v>1</v>
      </c>
      <c r="G212" s="17" t="s">
        <v>172</v>
      </c>
      <c r="H212" s="8"/>
      <c r="I212" s="8"/>
      <c r="J212" s="8"/>
      <c r="K212" s="8"/>
      <c r="L212" s="8"/>
      <c r="M212" s="8"/>
      <c r="N212" s="8"/>
      <c r="O212" s="8"/>
      <c r="P212" s="8"/>
      <c r="Q212" s="8"/>
      <c r="R212" s="8"/>
      <c r="S212" s="8">
        <v>0</v>
      </c>
      <c r="T212" s="8"/>
      <c r="U212" s="8"/>
      <c r="V212" s="8"/>
      <c r="W212" s="8"/>
      <c r="X212" s="8"/>
      <c r="Y212" s="8"/>
      <c r="Z212" s="8"/>
      <c r="AA212" s="8"/>
      <c r="AB212" s="8"/>
      <c r="AC212" s="8"/>
      <c r="AD212" s="8"/>
      <c r="AE212" s="8"/>
      <c r="AF212" s="8"/>
      <c r="AG212" s="8"/>
      <c r="AH212" s="8"/>
      <c r="AI212" s="8"/>
      <c r="AJ212" s="8">
        <f t="shared" si="82"/>
        <v>0</v>
      </c>
      <c r="AK212" s="41">
        <f t="shared" si="77"/>
        <v>0</v>
      </c>
      <c r="AM212" s="30"/>
      <c r="AO212" s="30"/>
      <c r="AP212" s="30"/>
      <c r="AQ212" s="33"/>
      <c r="AS212" s="38"/>
    </row>
    <row r="213" spans="1:47">
      <c r="A213" s="14">
        <v>1</v>
      </c>
      <c r="B213" s="4">
        <v>2</v>
      </c>
      <c r="C213" s="1">
        <v>7</v>
      </c>
      <c r="D213" s="1">
        <v>274</v>
      </c>
      <c r="E213" s="4"/>
      <c r="F213" s="4"/>
      <c r="G213" s="21" t="s">
        <v>173</v>
      </c>
      <c r="H213" s="6">
        <f>+H214</f>
        <v>0</v>
      </c>
      <c r="I213" s="6">
        <f t="shared" ref="I213:AI213" si="98">+I214</f>
        <v>0</v>
      </c>
      <c r="J213" s="6">
        <f t="shared" si="98"/>
        <v>0</v>
      </c>
      <c r="K213" s="6">
        <f t="shared" si="98"/>
        <v>0</v>
      </c>
      <c r="L213" s="6">
        <f t="shared" si="98"/>
        <v>0</v>
      </c>
      <c r="M213" s="6">
        <f t="shared" si="98"/>
        <v>0</v>
      </c>
      <c r="N213" s="6">
        <f t="shared" si="98"/>
        <v>0</v>
      </c>
      <c r="O213" s="6">
        <f t="shared" si="98"/>
        <v>0</v>
      </c>
      <c r="P213" s="6">
        <f t="shared" si="98"/>
        <v>0</v>
      </c>
      <c r="Q213" s="6">
        <f t="shared" si="98"/>
        <v>0</v>
      </c>
      <c r="R213" s="6">
        <f t="shared" si="98"/>
        <v>0</v>
      </c>
      <c r="S213" s="6">
        <f t="shared" si="98"/>
        <v>0</v>
      </c>
      <c r="T213" s="6">
        <f t="shared" si="98"/>
        <v>0</v>
      </c>
      <c r="U213" s="6">
        <f t="shared" si="98"/>
        <v>0</v>
      </c>
      <c r="V213" s="6">
        <f t="shared" si="98"/>
        <v>0</v>
      </c>
      <c r="W213" s="6">
        <f t="shared" si="98"/>
        <v>0</v>
      </c>
      <c r="X213" s="6">
        <f t="shared" si="98"/>
        <v>0</v>
      </c>
      <c r="Y213" s="6">
        <f t="shared" si="98"/>
        <v>0</v>
      </c>
      <c r="Z213" s="6">
        <f t="shared" si="98"/>
        <v>0</v>
      </c>
      <c r="AA213" s="6">
        <f t="shared" si="98"/>
        <v>0</v>
      </c>
      <c r="AB213" s="6">
        <f t="shared" si="98"/>
        <v>0</v>
      </c>
      <c r="AC213" s="6">
        <f t="shared" si="98"/>
        <v>0</v>
      </c>
      <c r="AD213" s="6">
        <f t="shared" si="98"/>
        <v>0</v>
      </c>
      <c r="AE213" s="6">
        <f t="shared" si="98"/>
        <v>0</v>
      </c>
      <c r="AF213" s="6">
        <f t="shared" si="98"/>
        <v>0</v>
      </c>
      <c r="AG213" s="6">
        <f t="shared" si="98"/>
        <v>0</v>
      </c>
      <c r="AH213" s="6">
        <f t="shared" si="98"/>
        <v>0</v>
      </c>
      <c r="AI213" s="6">
        <f t="shared" si="98"/>
        <v>0</v>
      </c>
      <c r="AJ213" s="6">
        <f t="shared" si="82"/>
        <v>0</v>
      </c>
      <c r="AK213" s="41">
        <f t="shared" si="77"/>
        <v>0</v>
      </c>
      <c r="AM213" s="30"/>
    </row>
    <row r="214" spans="1:47">
      <c r="A214" s="14">
        <v>1</v>
      </c>
      <c r="B214" s="4">
        <v>2</v>
      </c>
      <c r="C214" s="1">
        <v>7</v>
      </c>
      <c r="D214" s="1">
        <v>274</v>
      </c>
      <c r="E214" s="1">
        <v>1</v>
      </c>
      <c r="G214" s="17" t="s">
        <v>173</v>
      </c>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f t="shared" si="82"/>
        <v>0</v>
      </c>
      <c r="AK214" s="41">
        <f t="shared" si="77"/>
        <v>0</v>
      </c>
      <c r="AM214" s="30"/>
    </row>
    <row r="215" spans="1:47">
      <c r="A215" s="14">
        <v>1</v>
      </c>
      <c r="B215" s="4">
        <v>2</v>
      </c>
      <c r="C215" s="1">
        <v>7</v>
      </c>
      <c r="D215" s="1">
        <v>275</v>
      </c>
      <c r="E215" s="4"/>
      <c r="F215" s="4"/>
      <c r="G215" s="21" t="s">
        <v>174</v>
      </c>
      <c r="H215" s="6">
        <f>+H216</f>
        <v>0</v>
      </c>
      <c r="I215" s="6">
        <f t="shared" ref="I215:AI215" si="99">+I216</f>
        <v>0</v>
      </c>
      <c r="J215" s="6">
        <f t="shared" si="99"/>
        <v>0</v>
      </c>
      <c r="K215" s="6">
        <f t="shared" si="99"/>
        <v>0</v>
      </c>
      <c r="L215" s="6">
        <f t="shared" si="99"/>
        <v>0</v>
      </c>
      <c r="M215" s="6">
        <f t="shared" si="99"/>
        <v>0</v>
      </c>
      <c r="N215" s="6">
        <f t="shared" si="99"/>
        <v>0</v>
      </c>
      <c r="O215" s="6">
        <f t="shared" si="99"/>
        <v>0</v>
      </c>
      <c r="P215" s="6">
        <f t="shared" si="99"/>
        <v>0</v>
      </c>
      <c r="Q215" s="6">
        <f t="shared" si="99"/>
        <v>0</v>
      </c>
      <c r="R215" s="6">
        <f t="shared" si="99"/>
        <v>0</v>
      </c>
      <c r="S215" s="6">
        <f t="shared" si="99"/>
        <v>0</v>
      </c>
      <c r="T215" s="6">
        <f t="shared" si="99"/>
        <v>0</v>
      </c>
      <c r="U215" s="6">
        <f t="shared" si="99"/>
        <v>0</v>
      </c>
      <c r="V215" s="6">
        <f t="shared" si="99"/>
        <v>0</v>
      </c>
      <c r="W215" s="6">
        <f t="shared" si="99"/>
        <v>0</v>
      </c>
      <c r="X215" s="6">
        <f t="shared" si="99"/>
        <v>0</v>
      </c>
      <c r="Y215" s="6">
        <f t="shared" si="99"/>
        <v>0</v>
      </c>
      <c r="Z215" s="6">
        <f t="shared" si="99"/>
        <v>0</v>
      </c>
      <c r="AA215" s="6">
        <f t="shared" si="99"/>
        <v>0</v>
      </c>
      <c r="AB215" s="6">
        <f t="shared" si="99"/>
        <v>0</v>
      </c>
      <c r="AC215" s="6">
        <f t="shared" si="99"/>
        <v>0</v>
      </c>
      <c r="AD215" s="6">
        <f t="shared" si="99"/>
        <v>0</v>
      </c>
      <c r="AE215" s="6">
        <f t="shared" si="99"/>
        <v>0</v>
      </c>
      <c r="AF215" s="6">
        <f t="shared" si="99"/>
        <v>0</v>
      </c>
      <c r="AG215" s="6">
        <f t="shared" si="99"/>
        <v>0</v>
      </c>
      <c r="AH215" s="6">
        <f t="shared" si="99"/>
        <v>0</v>
      </c>
      <c r="AI215" s="6">
        <f t="shared" si="99"/>
        <v>0</v>
      </c>
      <c r="AJ215" s="6">
        <f t="shared" si="82"/>
        <v>0</v>
      </c>
      <c r="AK215" s="41">
        <f t="shared" si="77"/>
        <v>0</v>
      </c>
      <c r="AM215" s="30"/>
    </row>
    <row r="216" spans="1:47">
      <c r="A216" s="14">
        <v>1</v>
      </c>
      <c r="B216" s="4">
        <v>2</v>
      </c>
      <c r="C216" s="1">
        <v>7</v>
      </c>
      <c r="D216" s="1">
        <v>275</v>
      </c>
      <c r="E216" s="1">
        <v>1</v>
      </c>
      <c r="G216" s="17" t="s">
        <v>174</v>
      </c>
      <c r="H216" s="8"/>
      <c r="I216" s="8"/>
      <c r="J216" s="8"/>
      <c r="K216" s="8"/>
      <c r="L216" s="8"/>
      <c r="M216" s="8"/>
      <c r="N216" s="8">
        <v>0</v>
      </c>
      <c r="O216" s="8"/>
      <c r="P216" s="8">
        <v>0</v>
      </c>
      <c r="Q216" s="8"/>
      <c r="R216" s="8"/>
      <c r="S216" s="8"/>
      <c r="T216" s="8"/>
      <c r="U216" s="8"/>
      <c r="V216" s="8"/>
      <c r="W216" s="8"/>
      <c r="X216" s="8"/>
      <c r="Y216" s="8"/>
      <c r="Z216" s="8"/>
      <c r="AA216" s="8"/>
      <c r="AB216" s="8"/>
      <c r="AC216" s="8"/>
      <c r="AD216" s="8"/>
      <c r="AE216" s="8"/>
      <c r="AF216" s="8"/>
      <c r="AG216" s="8"/>
      <c r="AH216" s="8"/>
      <c r="AI216" s="8"/>
      <c r="AJ216" s="8">
        <f t="shared" si="82"/>
        <v>0</v>
      </c>
      <c r="AK216" s="41">
        <f t="shared" si="77"/>
        <v>0</v>
      </c>
      <c r="AM216" s="30"/>
    </row>
    <row r="217" spans="1:47">
      <c r="A217" s="14">
        <v>1</v>
      </c>
      <c r="B217" s="4">
        <v>2</v>
      </c>
      <c r="C217" s="1">
        <v>8</v>
      </c>
      <c r="E217" s="4"/>
      <c r="F217" s="4"/>
      <c r="G217" s="21" t="s">
        <v>175</v>
      </c>
      <c r="H217" s="7">
        <f>+H218+H220+H222</f>
        <v>0</v>
      </c>
      <c r="I217" s="7">
        <f t="shared" ref="I217:AI217" si="100">+I218+I220+I222</f>
        <v>0</v>
      </c>
      <c r="J217" s="7">
        <f t="shared" si="100"/>
        <v>0</v>
      </c>
      <c r="K217" s="7">
        <f t="shared" si="100"/>
        <v>0</v>
      </c>
      <c r="L217" s="7">
        <f t="shared" si="100"/>
        <v>0</v>
      </c>
      <c r="M217" s="7">
        <f t="shared" si="100"/>
        <v>0</v>
      </c>
      <c r="N217" s="7">
        <f t="shared" si="100"/>
        <v>0</v>
      </c>
      <c r="O217" s="7">
        <f t="shared" si="100"/>
        <v>0</v>
      </c>
      <c r="P217" s="7">
        <f t="shared" si="100"/>
        <v>0</v>
      </c>
      <c r="Q217" s="7">
        <f t="shared" si="100"/>
        <v>0</v>
      </c>
      <c r="R217" s="7">
        <f t="shared" si="100"/>
        <v>0</v>
      </c>
      <c r="S217" s="7">
        <f t="shared" si="100"/>
        <v>0</v>
      </c>
      <c r="T217" s="7">
        <f t="shared" si="100"/>
        <v>0</v>
      </c>
      <c r="U217" s="7">
        <f t="shared" si="100"/>
        <v>0</v>
      </c>
      <c r="V217" s="7">
        <f t="shared" si="100"/>
        <v>0</v>
      </c>
      <c r="W217" s="7">
        <f t="shared" si="100"/>
        <v>0</v>
      </c>
      <c r="X217" s="7">
        <f t="shared" si="100"/>
        <v>0</v>
      </c>
      <c r="Y217" s="7">
        <f t="shared" si="100"/>
        <v>0</v>
      </c>
      <c r="Z217" s="7">
        <f t="shared" si="100"/>
        <v>0</v>
      </c>
      <c r="AA217" s="7">
        <f t="shared" si="100"/>
        <v>0</v>
      </c>
      <c r="AB217" s="7">
        <f t="shared" si="100"/>
        <v>0</v>
      </c>
      <c r="AC217" s="7">
        <f t="shared" si="100"/>
        <v>0</v>
      </c>
      <c r="AD217" s="7">
        <f t="shared" si="100"/>
        <v>0</v>
      </c>
      <c r="AE217" s="7">
        <f t="shared" si="100"/>
        <v>0</v>
      </c>
      <c r="AF217" s="7">
        <f t="shared" si="100"/>
        <v>0</v>
      </c>
      <c r="AG217" s="7">
        <f t="shared" si="100"/>
        <v>0</v>
      </c>
      <c r="AH217" s="7">
        <f t="shared" si="100"/>
        <v>0</v>
      </c>
      <c r="AI217" s="7">
        <f t="shared" si="100"/>
        <v>0</v>
      </c>
      <c r="AJ217" s="7">
        <f t="shared" si="82"/>
        <v>0</v>
      </c>
      <c r="AK217" s="41">
        <f t="shared" si="77"/>
        <v>0</v>
      </c>
      <c r="AM217" s="30"/>
    </row>
    <row r="218" spans="1:47">
      <c r="A218" s="14">
        <v>1</v>
      </c>
      <c r="B218" s="4">
        <v>2</v>
      </c>
      <c r="C218" s="1">
        <v>8</v>
      </c>
      <c r="D218" s="1">
        <v>281</v>
      </c>
      <c r="E218" s="4"/>
      <c r="F218" s="4"/>
      <c r="G218" s="21" t="s">
        <v>176</v>
      </c>
      <c r="H218" s="6">
        <f>+H219</f>
        <v>0</v>
      </c>
      <c r="I218" s="6">
        <f t="shared" ref="I218:AI218" si="101">+I219</f>
        <v>0</v>
      </c>
      <c r="J218" s="6">
        <f t="shared" si="101"/>
        <v>0</v>
      </c>
      <c r="K218" s="6">
        <f t="shared" si="101"/>
        <v>0</v>
      </c>
      <c r="L218" s="6">
        <f t="shared" si="101"/>
        <v>0</v>
      </c>
      <c r="M218" s="6">
        <f t="shared" si="101"/>
        <v>0</v>
      </c>
      <c r="N218" s="6">
        <f t="shared" si="101"/>
        <v>0</v>
      </c>
      <c r="O218" s="6">
        <f t="shared" si="101"/>
        <v>0</v>
      </c>
      <c r="P218" s="6">
        <f t="shared" si="101"/>
        <v>0</v>
      </c>
      <c r="Q218" s="6">
        <f t="shared" si="101"/>
        <v>0</v>
      </c>
      <c r="R218" s="6">
        <f t="shared" si="101"/>
        <v>0</v>
      </c>
      <c r="S218" s="6">
        <f t="shared" si="101"/>
        <v>0</v>
      </c>
      <c r="T218" s="6">
        <f t="shared" si="101"/>
        <v>0</v>
      </c>
      <c r="U218" s="6">
        <f t="shared" si="101"/>
        <v>0</v>
      </c>
      <c r="V218" s="6">
        <f t="shared" si="101"/>
        <v>0</v>
      </c>
      <c r="W218" s="6">
        <f t="shared" si="101"/>
        <v>0</v>
      </c>
      <c r="X218" s="6">
        <f t="shared" si="101"/>
        <v>0</v>
      </c>
      <c r="Y218" s="6">
        <f t="shared" si="101"/>
        <v>0</v>
      </c>
      <c r="Z218" s="6">
        <f t="shared" si="101"/>
        <v>0</v>
      </c>
      <c r="AA218" s="6">
        <f t="shared" si="101"/>
        <v>0</v>
      </c>
      <c r="AB218" s="6">
        <f t="shared" si="101"/>
        <v>0</v>
      </c>
      <c r="AC218" s="6">
        <f t="shared" si="101"/>
        <v>0</v>
      </c>
      <c r="AD218" s="6">
        <f t="shared" si="101"/>
        <v>0</v>
      </c>
      <c r="AE218" s="6">
        <f t="shared" si="101"/>
        <v>0</v>
      </c>
      <c r="AF218" s="6">
        <f t="shared" si="101"/>
        <v>0</v>
      </c>
      <c r="AG218" s="6">
        <f t="shared" si="101"/>
        <v>0</v>
      </c>
      <c r="AH218" s="6">
        <f t="shared" si="101"/>
        <v>0</v>
      </c>
      <c r="AI218" s="6">
        <f t="shared" si="101"/>
        <v>0</v>
      </c>
      <c r="AJ218" s="6">
        <f t="shared" si="82"/>
        <v>0</v>
      </c>
      <c r="AK218" s="41">
        <f t="shared" si="77"/>
        <v>0</v>
      </c>
      <c r="AM218" s="30"/>
    </row>
    <row r="219" spans="1:47">
      <c r="A219" s="14">
        <v>1</v>
      </c>
      <c r="B219" s="4">
        <v>2</v>
      </c>
      <c r="C219" s="1">
        <v>8</v>
      </c>
      <c r="D219" s="1">
        <v>281</v>
      </c>
      <c r="E219" s="1">
        <v>1</v>
      </c>
      <c r="G219" s="17" t="s">
        <v>176</v>
      </c>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f t="shared" si="82"/>
        <v>0</v>
      </c>
      <c r="AK219" s="41">
        <f t="shared" si="77"/>
        <v>0</v>
      </c>
      <c r="AM219" s="30"/>
    </row>
    <row r="220" spans="1:47">
      <c r="A220" s="14">
        <v>1</v>
      </c>
      <c r="B220" s="4">
        <v>2</v>
      </c>
      <c r="C220" s="1">
        <v>8</v>
      </c>
      <c r="D220" s="1">
        <v>282</v>
      </c>
      <c r="E220" s="4"/>
      <c r="F220" s="4"/>
      <c r="G220" s="21" t="s">
        <v>177</v>
      </c>
      <c r="H220" s="6">
        <f>+H221</f>
        <v>0</v>
      </c>
      <c r="I220" s="6">
        <f t="shared" ref="I220:AI220" si="102">+I221</f>
        <v>0</v>
      </c>
      <c r="J220" s="6">
        <f t="shared" si="102"/>
        <v>0</v>
      </c>
      <c r="K220" s="6">
        <f t="shared" si="102"/>
        <v>0</v>
      </c>
      <c r="L220" s="6">
        <f t="shared" si="102"/>
        <v>0</v>
      </c>
      <c r="M220" s="6">
        <f t="shared" si="102"/>
        <v>0</v>
      </c>
      <c r="N220" s="6">
        <f t="shared" si="102"/>
        <v>0</v>
      </c>
      <c r="O220" s="6">
        <f t="shared" si="102"/>
        <v>0</v>
      </c>
      <c r="P220" s="6">
        <f t="shared" si="102"/>
        <v>0</v>
      </c>
      <c r="Q220" s="6">
        <f t="shared" si="102"/>
        <v>0</v>
      </c>
      <c r="R220" s="6">
        <f t="shared" si="102"/>
        <v>0</v>
      </c>
      <c r="S220" s="6">
        <f t="shared" si="102"/>
        <v>0</v>
      </c>
      <c r="T220" s="6">
        <f t="shared" si="102"/>
        <v>0</v>
      </c>
      <c r="U220" s="6">
        <f t="shared" si="102"/>
        <v>0</v>
      </c>
      <c r="V220" s="6">
        <f t="shared" si="102"/>
        <v>0</v>
      </c>
      <c r="W220" s="6">
        <f t="shared" si="102"/>
        <v>0</v>
      </c>
      <c r="X220" s="6">
        <f t="shared" si="102"/>
        <v>0</v>
      </c>
      <c r="Y220" s="6">
        <f t="shared" si="102"/>
        <v>0</v>
      </c>
      <c r="Z220" s="6">
        <f t="shared" si="102"/>
        <v>0</v>
      </c>
      <c r="AA220" s="6">
        <f t="shared" si="102"/>
        <v>0</v>
      </c>
      <c r="AB220" s="6">
        <f t="shared" si="102"/>
        <v>0</v>
      </c>
      <c r="AC220" s="6">
        <f t="shared" si="102"/>
        <v>0</v>
      </c>
      <c r="AD220" s="6">
        <f t="shared" si="102"/>
        <v>0</v>
      </c>
      <c r="AE220" s="6">
        <f t="shared" si="102"/>
        <v>0</v>
      </c>
      <c r="AF220" s="6">
        <f t="shared" si="102"/>
        <v>0</v>
      </c>
      <c r="AG220" s="6">
        <f t="shared" si="102"/>
        <v>0</v>
      </c>
      <c r="AH220" s="6">
        <f t="shared" si="102"/>
        <v>0</v>
      </c>
      <c r="AI220" s="6">
        <f t="shared" si="102"/>
        <v>0</v>
      </c>
      <c r="AJ220" s="6">
        <f t="shared" si="82"/>
        <v>0</v>
      </c>
      <c r="AK220" s="41">
        <f t="shared" si="77"/>
        <v>0</v>
      </c>
      <c r="AM220" s="30"/>
    </row>
    <row r="221" spans="1:47">
      <c r="A221" s="14">
        <v>1</v>
      </c>
      <c r="B221" s="4">
        <v>2</v>
      </c>
      <c r="C221" s="1">
        <v>8</v>
      </c>
      <c r="D221" s="1">
        <v>282</v>
      </c>
      <c r="E221" s="1">
        <v>1</v>
      </c>
      <c r="G221" s="17" t="s">
        <v>178</v>
      </c>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f t="shared" si="82"/>
        <v>0</v>
      </c>
      <c r="AK221" s="41">
        <f t="shared" si="77"/>
        <v>0</v>
      </c>
      <c r="AM221" s="30"/>
      <c r="AO221" s="30"/>
      <c r="AP221" s="30"/>
      <c r="AQ221" s="33"/>
      <c r="AS221" s="38"/>
    </row>
    <row r="222" spans="1:47">
      <c r="A222" s="14">
        <v>1</v>
      </c>
      <c r="B222" s="4">
        <v>2</v>
      </c>
      <c r="C222" s="1">
        <v>8</v>
      </c>
      <c r="D222" s="1">
        <v>283</v>
      </c>
      <c r="E222" s="4"/>
      <c r="F222" s="4"/>
      <c r="G222" s="21" t="s">
        <v>179</v>
      </c>
      <c r="H222" s="6">
        <f>+H223</f>
        <v>0</v>
      </c>
      <c r="I222" s="6">
        <f t="shared" ref="I222:AI222" si="103">+I223</f>
        <v>0</v>
      </c>
      <c r="J222" s="6">
        <f t="shared" si="103"/>
        <v>0</v>
      </c>
      <c r="K222" s="6">
        <f t="shared" si="103"/>
        <v>0</v>
      </c>
      <c r="L222" s="6">
        <f t="shared" si="103"/>
        <v>0</v>
      </c>
      <c r="M222" s="6">
        <f t="shared" si="103"/>
        <v>0</v>
      </c>
      <c r="N222" s="6">
        <f t="shared" si="103"/>
        <v>0</v>
      </c>
      <c r="O222" s="6">
        <f t="shared" si="103"/>
        <v>0</v>
      </c>
      <c r="P222" s="6">
        <f t="shared" si="103"/>
        <v>0</v>
      </c>
      <c r="Q222" s="6">
        <f t="shared" si="103"/>
        <v>0</v>
      </c>
      <c r="R222" s="6">
        <f t="shared" si="103"/>
        <v>0</v>
      </c>
      <c r="S222" s="6">
        <f t="shared" si="103"/>
        <v>0</v>
      </c>
      <c r="T222" s="6">
        <f t="shared" si="103"/>
        <v>0</v>
      </c>
      <c r="U222" s="6">
        <f t="shared" si="103"/>
        <v>0</v>
      </c>
      <c r="V222" s="6">
        <f t="shared" si="103"/>
        <v>0</v>
      </c>
      <c r="W222" s="6">
        <f t="shared" si="103"/>
        <v>0</v>
      </c>
      <c r="X222" s="6">
        <f t="shared" si="103"/>
        <v>0</v>
      </c>
      <c r="Y222" s="6">
        <f t="shared" si="103"/>
        <v>0</v>
      </c>
      <c r="Z222" s="6">
        <f t="shared" si="103"/>
        <v>0</v>
      </c>
      <c r="AA222" s="6">
        <f t="shared" si="103"/>
        <v>0</v>
      </c>
      <c r="AB222" s="6">
        <f t="shared" si="103"/>
        <v>0</v>
      </c>
      <c r="AC222" s="6">
        <f t="shared" si="103"/>
        <v>0</v>
      </c>
      <c r="AD222" s="6">
        <f t="shared" si="103"/>
        <v>0</v>
      </c>
      <c r="AE222" s="6">
        <f t="shared" si="103"/>
        <v>0</v>
      </c>
      <c r="AF222" s="6">
        <f t="shared" si="103"/>
        <v>0</v>
      </c>
      <c r="AG222" s="6">
        <f t="shared" si="103"/>
        <v>0</v>
      </c>
      <c r="AH222" s="6">
        <f t="shared" si="103"/>
        <v>0</v>
      </c>
      <c r="AI222" s="6">
        <f t="shared" si="103"/>
        <v>0</v>
      </c>
      <c r="AJ222" s="6">
        <f t="shared" si="82"/>
        <v>0</v>
      </c>
      <c r="AK222" s="41">
        <f t="shared" si="77"/>
        <v>0</v>
      </c>
      <c r="AM222" s="30"/>
    </row>
    <row r="223" spans="1:47">
      <c r="A223" s="14">
        <v>1</v>
      </c>
      <c r="B223" s="4">
        <v>2</v>
      </c>
      <c r="C223" s="1">
        <v>8</v>
      </c>
      <c r="D223" s="1">
        <v>283</v>
      </c>
      <c r="E223" s="1">
        <v>1</v>
      </c>
      <c r="G223" s="17" t="s">
        <v>180</v>
      </c>
      <c r="H223" s="8"/>
      <c r="I223" s="8"/>
      <c r="J223" s="8"/>
      <c r="K223" s="8"/>
      <c r="L223" s="8"/>
      <c r="M223" s="8">
        <v>0</v>
      </c>
      <c r="N223" s="8"/>
      <c r="O223" s="8"/>
      <c r="P223" s="8"/>
      <c r="Q223" s="8"/>
      <c r="R223" s="8"/>
      <c r="S223" s="8"/>
      <c r="T223" s="8"/>
      <c r="U223" s="8"/>
      <c r="V223" s="8"/>
      <c r="W223" s="8"/>
      <c r="X223" s="8"/>
      <c r="Y223" s="8"/>
      <c r="Z223" s="8"/>
      <c r="AA223" s="8"/>
      <c r="AB223" s="8"/>
      <c r="AC223" s="8"/>
      <c r="AD223" s="8"/>
      <c r="AE223" s="8"/>
      <c r="AF223" s="8"/>
      <c r="AG223" s="8"/>
      <c r="AH223" s="8"/>
      <c r="AI223" s="8"/>
      <c r="AJ223" s="8">
        <f t="shared" si="82"/>
        <v>0</v>
      </c>
      <c r="AK223" s="41">
        <f t="shared" si="77"/>
        <v>0</v>
      </c>
      <c r="AM223" s="30"/>
      <c r="AO223" s="30"/>
      <c r="AP223" s="30"/>
      <c r="AQ223" s="33"/>
      <c r="AS223" s="38"/>
    </row>
    <row r="224" spans="1:47">
      <c r="A224" s="14">
        <v>1</v>
      </c>
      <c r="B224" s="4">
        <v>2</v>
      </c>
      <c r="C224" s="1">
        <v>9</v>
      </c>
      <c r="E224" s="4"/>
      <c r="F224" s="4"/>
      <c r="G224" s="21" t="s">
        <v>181</v>
      </c>
      <c r="H224" s="7">
        <f>+H225+H227+H229+H231+H233+H235+H238+H240+H242</f>
        <v>589497.68999999994</v>
      </c>
      <c r="I224" s="7">
        <f t="shared" ref="I224:AI224" si="104">+I225+I227+I229+I231+I233+I235+I238+I240+I242</f>
        <v>0</v>
      </c>
      <c r="J224" s="7">
        <f t="shared" si="104"/>
        <v>0</v>
      </c>
      <c r="K224" s="7">
        <f t="shared" si="104"/>
        <v>0</v>
      </c>
      <c r="L224" s="7">
        <f t="shared" si="104"/>
        <v>0</v>
      </c>
      <c r="M224" s="7">
        <f t="shared" si="104"/>
        <v>0</v>
      </c>
      <c r="N224" s="7">
        <f t="shared" si="104"/>
        <v>0</v>
      </c>
      <c r="O224" s="7">
        <f t="shared" si="104"/>
        <v>0</v>
      </c>
      <c r="P224" s="7">
        <f t="shared" si="104"/>
        <v>0</v>
      </c>
      <c r="Q224" s="7">
        <f t="shared" si="104"/>
        <v>0</v>
      </c>
      <c r="R224" s="7">
        <f t="shared" si="104"/>
        <v>25000</v>
      </c>
      <c r="S224" s="7">
        <f t="shared" si="104"/>
        <v>68000</v>
      </c>
      <c r="T224" s="7">
        <f t="shared" si="104"/>
        <v>0</v>
      </c>
      <c r="U224" s="7">
        <f t="shared" si="104"/>
        <v>0</v>
      </c>
      <c r="V224" s="7">
        <f t="shared" si="104"/>
        <v>0</v>
      </c>
      <c r="W224" s="7">
        <f t="shared" si="104"/>
        <v>0</v>
      </c>
      <c r="X224" s="7">
        <f t="shared" si="104"/>
        <v>0</v>
      </c>
      <c r="Y224" s="7">
        <f t="shared" si="104"/>
        <v>0</v>
      </c>
      <c r="Z224" s="7">
        <f t="shared" si="104"/>
        <v>0</v>
      </c>
      <c r="AA224" s="7">
        <f t="shared" si="104"/>
        <v>0</v>
      </c>
      <c r="AB224" s="7">
        <f t="shared" si="104"/>
        <v>0</v>
      </c>
      <c r="AC224" s="7">
        <f t="shared" si="104"/>
        <v>0</v>
      </c>
      <c r="AD224" s="7">
        <f t="shared" si="104"/>
        <v>0</v>
      </c>
      <c r="AE224" s="7">
        <f t="shared" si="104"/>
        <v>0</v>
      </c>
      <c r="AF224" s="7">
        <f t="shared" si="104"/>
        <v>53000</v>
      </c>
      <c r="AG224" s="7">
        <f t="shared" si="104"/>
        <v>16000</v>
      </c>
      <c r="AH224" s="7">
        <f t="shared" si="104"/>
        <v>16000</v>
      </c>
      <c r="AI224" s="7">
        <f t="shared" si="104"/>
        <v>0</v>
      </c>
      <c r="AJ224" s="7">
        <f t="shared" si="82"/>
        <v>767497.69</v>
      </c>
      <c r="AK224" s="41">
        <f t="shared" si="77"/>
        <v>682497.69</v>
      </c>
      <c r="AM224" s="30"/>
    </row>
    <row r="225" spans="1:45">
      <c r="A225" s="14">
        <v>1</v>
      </c>
      <c r="B225" s="4">
        <v>2</v>
      </c>
      <c r="C225" s="1">
        <v>9</v>
      </c>
      <c r="D225" s="1">
        <v>291</v>
      </c>
      <c r="E225" s="4"/>
      <c r="F225" s="4"/>
      <c r="G225" s="21" t="s">
        <v>182</v>
      </c>
      <c r="H225" s="6">
        <f>+H226</f>
        <v>0</v>
      </c>
      <c r="I225" s="6">
        <f t="shared" ref="I225:AI225" si="105">+I226</f>
        <v>0</v>
      </c>
      <c r="J225" s="6">
        <f t="shared" si="105"/>
        <v>0</v>
      </c>
      <c r="K225" s="6">
        <f t="shared" si="105"/>
        <v>0</v>
      </c>
      <c r="L225" s="6">
        <f t="shared" si="105"/>
        <v>0</v>
      </c>
      <c r="M225" s="6">
        <f t="shared" si="105"/>
        <v>0</v>
      </c>
      <c r="N225" s="6">
        <f t="shared" si="105"/>
        <v>0</v>
      </c>
      <c r="O225" s="6">
        <f t="shared" si="105"/>
        <v>0</v>
      </c>
      <c r="P225" s="6">
        <f t="shared" si="105"/>
        <v>0</v>
      </c>
      <c r="Q225" s="6">
        <f t="shared" si="105"/>
        <v>0</v>
      </c>
      <c r="R225" s="6">
        <f t="shared" si="105"/>
        <v>0</v>
      </c>
      <c r="S225" s="6">
        <f t="shared" si="105"/>
        <v>0</v>
      </c>
      <c r="T225" s="6">
        <f t="shared" si="105"/>
        <v>0</v>
      </c>
      <c r="U225" s="6">
        <f t="shared" si="105"/>
        <v>0</v>
      </c>
      <c r="V225" s="6">
        <f t="shared" si="105"/>
        <v>0</v>
      </c>
      <c r="W225" s="6">
        <f t="shared" si="105"/>
        <v>0</v>
      </c>
      <c r="X225" s="6">
        <f t="shared" si="105"/>
        <v>0</v>
      </c>
      <c r="Y225" s="6">
        <f t="shared" si="105"/>
        <v>0</v>
      </c>
      <c r="Z225" s="6">
        <f t="shared" si="105"/>
        <v>0</v>
      </c>
      <c r="AA225" s="6">
        <f t="shared" si="105"/>
        <v>0</v>
      </c>
      <c r="AB225" s="6">
        <f t="shared" si="105"/>
        <v>0</v>
      </c>
      <c r="AC225" s="6">
        <f t="shared" si="105"/>
        <v>0</v>
      </c>
      <c r="AD225" s="6">
        <f t="shared" si="105"/>
        <v>0</v>
      </c>
      <c r="AE225" s="6">
        <f t="shared" si="105"/>
        <v>0</v>
      </c>
      <c r="AF225" s="6">
        <f t="shared" si="105"/>
        <v>0</v>
      </c>
      <c r="AG225" s="6">
        <f t="shared" si="105"/>
        <v>0</v>
      </c>
      <c r="AH225" s="6">
        <f t="shared" si="105"/>
        <v>0</v>
      </c>
      <c r="AI225" s="6">
        <f t="shared" si="105"/>
        <v>0</v>
      </c>
      <c r="AJ225" s="6">
        <f t="shared" si="82"/>
        <v>0</v>
      </c>
      <c r="AK225" s="41">
        <f t="shared" si="77"/>
        <v>0</v>
      </c>
      <c r="AM225" s="30"/>
    </row>
    <row r="226" spans="1:45">
      <c r="A226" s="14">
        <v>1</v>
      </c>
      <c r="B226" s="4">
        <v>2</v>
      </c>
      <c r="C226" s="1">
        <v>9</v>
      </c>
      <c r="D226" s="1">
        <v>291</v>
      </c>
      <c r="E226" s="1">
        <v>1</v>
      </c>
      <c r="G226" s="17" t="s">
        <v>183</v>
      </c>
      <c r="H226" s="8"/>
      <c r="I226" s="8"/>
      <c r="J226" s="8"/>
      <c r="K226" s="8"/>
      <c r="L226" s="8"/>
      <c r="M226" s="8">
        <v>0</v>
      </c>
      <c r="N226" s="8"/>
      <c r="O226" s="8"/>
      <c r="P226" s="8"/>
      <c r="Q226" s="8"/>
      <c r="R226" s="8"/>
      <c r="S226" s="8">
        <v>0</v>
      </c>
      <c r="T226" s="8"/>
      <c r="U226" s="8"/>
      <c r="V226" s="8"/>
      <c r="W226" s="8"/>
      <c r="X226" s="8"/>
      <c r="Y226" s="8"/>
      <c r="Z226" s="8"/>
      <c r="AA226" s="8"/>
      <c r="AB226" s="8"/>
      <c r="AC226" s="8"/>
      <c r="AD226" s="8"/>
      <c r="AE226" s="8"/>
      <c r="AF226" s="8"/>
      <c r="AG226" s="8">
        <v>0</v>
      </c>
      <c r="AH226" s="8"/>
      <c r="AI226" s="8"/>
      <c r="AJ226" s="8">
        <f t="shared" si="82"/>
        <v>0</v>
      </c>
      <c r="AK226" s="41">
        <f t="shared" si="77"/>
        <v>0</v>
      </c>
      <c r="AM226" s="30"/>
      <c r="AO226" s="30"/>
      <c r="AP226" s="30"/>
      <c r="AQ226" s="33"/>
      <c r="AS226" s="38"/>
    </row>
    <row r="227" spans="1:45">
      <c r="A227" s="14">
        <v>1</v>
      </c>
      <c r="B227" s="4">
        <v>2</v>
      </c>
      <c r="C227" s="1">
        <v>9</v>
      </c>
      <c r="D227" s="1">
        <v>292</v>
      </c>
      <c r="E227" s="4"/>
      <c r="F227" s="4"/>
      <c r="G227" s="21" t="s">
        <v>184</v>
      </c>
      <c r="H227" s="6">
        <f>+H228</f>
        <v>0</v>
      </c>
      <c r="I227" s="6">
        <f t="shared" ref="I227:AI227" si="106">+I228</f>
        <v>0</v>
      </c>
      <c r="J227" s="6">
        <f t="shared" si="106"/>
        <v>0</v>
      </c>
      <c r="K227" s="6">
        <f t="shared" si="106"/>
        <v>0</v>
      </c>
      <c r="L227" s="6">
        <f t="shared" si="106"/>
        <v>0</v>
      </c>
      <c r="M227" s="6">
        <f t="shared" si="106"/>
        <v>0</v>
      </c>
      <c r="N227" s="6">
        <f t="shared" si="106"/>
        <v>0</v>
      </c>
      <c r="O227" s="6">
        <f t="shared" si="106"/>
        <v>0</v>
      </c>
      <c r="P227" s="6">
        <f t="shared" si="106"/>
        <v>0</v>
      </c>
      <c r="Q227" s="6">
        <f t="shared" si="106"/>
        <v>0</v>
      </c>
      <c r="R227" s="6">
        <f t="shared" si="106"/>
        <v>0</v>
      </c>
      <c r="S227" s="6">
        <f t="shared" si="106"/>
        <v>0</v>
      </c>
      <c r="T227" s="6">
        <f t="shared" si="106"/>
        <v>0</v>
      </c>
      <c r="U227" s="6">
        <f t="shared" si="106"/>
        <v>0</v>
      </c>
      <c r="V227" s="6">
        <f t="shared" si="106"/>
        <v>0</v>
      </c>
      <c r="W227" s="6">
        <f t="shared" si="106"/>
        <v>0</v>
      </c>
      <c r="X227" s="6">
        <f t="shared" si="106"/>
        <v>0</v>
      </c>
      <c r="Y227" s="6">
        <f t="shared" si="106"/>
        <v>0</v>
      </c>
      <c r="Z227" s="6">
        <f t="shared" si="106"/>
        <v>0</v>
      </c>
      <c r="AA227" s="6">
        <f t="shared" si="106"/>
        <v>0</v>
      </c>
      <c r="AB227" s="6">
        <f t="shared" si="106"/>
        <v>0</v>
      </c>
      <c r="AC227" s="6">
        <f t="shared" si="106"/>
        <v>0</v>
      </c>
      <c r="AD227" s="6">
        <f t="shared" si="106"/>
        <v>0</v>
      </c>
      <c r="AE227" s="6">
        <f t="shared" si="106"/>
        <v>0</v>
      </c>
      <c r="AF227" s="6">
        <f t="shared" si="106"/>
        <v>0</v>
      </c>
      <c r="AG227" s="6">
        <f t="shared" si="106"/>
        <v>0</v>
      </c>
      <c r="AH227" s="6">
        <f t="shared" si="106"/>
        <v>0</v>
      </c>
      <c r="AI227" s="6">
        <f t="shared" si="106"/>
        <v>0</v>
      </c>
      <c r="AJ227" s="6">
        <f t="shared" si="82"/>
        <v>0</v>
      </c>
      <c r="AK227" s="41">
        <f t="shared" si="77"/>
        <v>0</v>
      </c>
      <c r="AM227" s="30"/>
    </row>
    <row r="228" spans="1:45">
      <c r="A228" s="14">
        <v>1</v>
      </c>
      <c r="B228" s="4">
        <v>2</v>
      </c>
      <c r="C228" s="1">
        <v>9</v>
      </c>
      <c r="D228" s="1">
        <v>292</v>
      </c>
      <c r="E228" s="1">
        <v>1</v>
      </c>
      <c r="G228" s="17" t="s">
        <v>184</v>
      </c>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v>0</v>
      </c>
      <c r="AH228" s="8"/>
      <c r="AI228" s="8"/>
      <c r="AJ228" s="8">
        <f t="shared" si="82"/>
        <v>0</v>
      </c>
      <c r="AK228" s="41">
        <f t="shared" si="77"/>
        <v>0</v>
      </c>
      <c r="AM228" s="30"/>
    </row>
    <row r="229" spans="1:45">
      <c r="A229" s="14">
        <v>1</v>
      </c>
      <c r="B229" s="4">
        <v>2</v>
      </c>
      <c r="C229" s="1">
        <v>9</v>
      </c>
      <c r="D229" s="1">
        <v>293</v>
      </c>
      <c r="E229" s="4"/>
      <c r="F229" s="4"/>
      <c r="G229" s="21" t="s">
        <v>185</v>
      </c>
      <c r="H229" s="6">
        <f>+H230</f>
        <v>0</v>
      </c>
      <c r="I229" s="6">
        <f t="shared" ref="I229:AI229" si="107">+I230</f>
        <v>0</v>
      </c>
      <c r="J229" s="6">
        <f t="shared" si="107"/>
        <v>0</v>
      </c>
      <c r="K229" s="6">
        <f t="shared" si="107"/>
        <v>0</v>
      </c>
      <c r="L229" s="6">
        <f t="shared" si="107"/>
        <v>0</v>
      </c>
      <c r="M229" s="6">
        <f t="shared" si="107"/>
        <v>0</v>
      </c>
      <c r="N229" s="6">
        <f t="shared" si="107"/>
        <v>0</v>
      </c>
      <c r="O229" s="6">
        <f t="shared" si="107"/>
        <v>0</v>
      </c>
      <c r="P229" s="6">
        <f t="shared" si="107"/>
        <v>0</v>
      </c>
      <c r="Q229" s="6">
        <f t="shared" si="107"/>
        <v>0</v>
      </c>
      <c r="R229" s="6">
        <f t="shared" si="107"/>
        <v>0</v>
      </c>
      <c r="S229" s="6">
        <f t="shared" si="107"/>
        <v>0</v>
      </c>
      <c r="T229" s="6">
        <f t="shared" si="107"/>
        <v>0</v>
      </c>
      <c r="U229" s="6">
        <f t="shared" si="107"/>
        <v>0</v>
      </c>
      <c r="V229" s="6">
        <f t="shared" si="107"/>
        <v>0</v>
      </c>
      <c r="W229" s="6">
        <f t="shared" si="107"/>
        <v>0</v>
      </c>
      <c r="X229" s="6">
        <f t="shared" si="107"/>
        <v>0</v>
      </c>
      <c r="Y229" s="6">
        <f t="shared" si="107"/>
        <v>0</v>
      </c>
      <c r="Z229" s="6">
        <f t="shared" si="107"/>
        <v>0</v>
      </c>
      <c r="AA229" s="6">
        <f t="shared" si="107"/>
        <v>0</v>
      </c>
      <c r="AB229" s="6">
        <f t="shared" si="107"/>
        <v>0</v>
      </c>
      <c r="AC229" s="6">
        <f t="shared" si="107"/>
        <v>0</v>
      </c>
      <c r="AD229" s="6">
        <f t="shared" si="107"/>
        <v>0</v>
      </c>
      <c r="AE229" s="6">
        <f t="shared" si="107"/>
        <v>0</v>
      </c>
      <c r="AF229" s="6">
        <f t="shared" si="107"/>
        <v>0</v>
      </c>
      <c r="AG229" s="6">
        <f t="shared" si="107"/>
        <v>0</v>
      </c>
      <c r="AH229" s="6">
        <f t="shared" si="107"/>
        <v>0</v>
      </c>
      <c r="AI229" s="6">
        <f t="shared" si="107"/>
        <v>0</v>
      </c>
      <c r="AJ229" s="6">
        <f t="shared" si="82"/>
        <v>0</v>
      </c>
      <c r="AK229" s="41">
        <f t="shared" si="77"/>
        <v>0</v>
      </c>
      <c r="AM229" s="30"/>
    </row>
    <row r="230" spans="1:45">
      <c r="A230" s="14">
        <v>1</v>
      </c>
      <c r="B230" s="4">
        <v>2</v>
      </c>
      <c r="C230" s="1">
        <v>9</v>
      </c>
      <c r="D230" s="1">
        <v>293</v>
      </c>
      <c r="E230" s="1">
        <v>1</v>
      </c>
      <c r="G230" s="17" t="s">
        <v>185</v>
      </c>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v>0</v>
      </c>
      <c r="AH230" s="8"/>
      <c r="AI230" s="8"/>
      <c r="AJ230" s="8">
        <f t="shared" si="82"/>
        <v>0</v>
      </c>
      <c r="AK230" s="41">
        <f t="shared" si="77"/>
        <v>0</v>
      </c>
      <c r="AM230" s="30"/>
      <c r="AO230" s="30"/>
      <c r="AP230" s="30"/>
      <c r="AQ230" s="33"/>
      <c r="AS230" s="38"/>
    </row>
    <row r="231" spans="1:45">
      <c r="A231" s="14">
        <v>1</v>
      </c>
      <c r="B231" s="4">
        <v>2</v>
      </c>
      <c r="C231" s="1">
        <v>9</v>
      </c>
      <c r="D231" s="1">
        <v>294</v>
      </c>
      <c r="E231" s="4"/>
      <c r="F231" s="4"/>
      <c r="G231" s="21" t="s">
        <v>186</v>
      </c>
      <c r="H231" s="6">
        <f>+H232</f>
        <v>0</v>
      </c>
      <c r="I231" s="6">
        <f t="shared" ref="I231:AI231" si="108">+I232</f>
        <v>0</v>
      </c>
      <c r="J231" s="6">
        <f t="shared" si="108"/>
        <v>0</v>
      </c>
      <c r="K231" s="6">
        <f t="shared" si="108"/>
        <v>0</v>
      </c>
      <c r="L231" s="6">
        <f t="shared" si="108"/>
        <v>0</v>
      </c>
      <c r="M231" s="6">
        <f t="shared" si="108"/>
        <v>0</v>
      </c>
      <c r="N231" s="6">
        <f t="shared" si="108"/>
        <v>0</v>
      </c>
      <c r="O231" s="6">
        <f t="shared" si="108"/>
        <v>0</v>
      </c>
      <c r="P231" s="6">
        <f t="shared" si="108"/>
        <v>0</v>
      </c>
      <c r="Q231" s="6">
        <f t="shared" si="108"/>
        <v>0</v>
      </c>
      <c r="R231" s="6">
        <f t="shared" si="108"/>
        <v>0</v>
      </c>
      <c r="S231" s="6">
        <f t="shared" si="108"/>
        <v>0</v>
      </c>
      <c r="T231" s="6">
        <f t="shared" si="108"/>
        <v>0</v>
      </c>
      <c r="U231" s="6">
        <f t="shared" si="108"/>
        <v>0</v>
      </c>
      <c r="V231" s="6">
        <f t="shared" si="108"/>
        <v>0</v>
      </c>
      <c r="W231" s="6">
        <f t="shared" si="108"/>
        <v>0</v>
      </c>
      <c r="X231" s="6">
        <f t="shared" si="108"/>
        <v>0</v>
      </c>
      <c r="Y231" s="6">
        <f t="shared" si="108"/>
        <v>0</v>
      </c>
      <c r="Z231" s="6">
        <f t="shared" si="108"/>
        <v>0</v>
      </c>
      <c r="AA231" s="6">
        <f t="shared" si="108"/>
        <v>0</v>
      </c>
      <c r="AB231" s="6">
        <f t="shared" si="108"/>
        <v>0</v>
      </c>
      <c r="AC231" s="6">
        <f t="shared" si="108"/>
        <v>0</v>
      </c>
      <c r="AD231" s="6">
        <f t="shared" si="108"/>
        <v>0</v>
      </c>
      <c r="AE231" s="6">
        <f t="shared" si="108"/>
        <v>0</v>
      </c>
      <c r="AF231" s="6">
        <f t="shared" si="108"/>
        <v>0</v>
      </c>
      <c r="AG231" s="6">
        <f t="shared" si="108"/>
        <v>0</v>
      </c>
      <c r="AH231" s="6">
        <f t="shared" si="108"/>
        <v>0</v>
      </c>
      <c r="AI231" s="6">
        <f t="shared" si="108"/>
        <v>0</v>
      </c>
      <c r="AJ231" s="6">
        <f t="shared" si="82"/>
        <v>0</v>
      </c>
      <c r="AK231" s="41">
        <f t="shared" ref="AK231:AK294" si="109">SUM(H231:AE231)</f>
        <v>0</v>
      </c>
      <c r="AM231" s="30"/>
    </row>
    <row r="232" spans="1:45">
      <c r="A232" s="14">
        <v>1</v>
      </c>
      <c r="B232" s="4">
        <v>2</v>
      </c>
      <c r="C232" s="1">
        <v>9</v>
      </c>
      <c r="D232" s="1">
        <v>294</v>
      </c>
      <c r="E232" s="1">
        <v>1</v>
      </c>
      <c r="G232" s="17" t="s">
        <v>187</v>
      </c>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f t="shared" si="82"/>
        <v>0</v>
      </c>
      <c r="AK232" s="41">
        <f t="shared" si="109"/>
        <v>0</v>
      </c>
      <c r="AM232" s="30"/>
    </row>
    <row r="233" spans="1:45">
      <c r="A233" s="14">
        <v>1</v>
      </c>
      <c r="B233" s="4">
        <v>2</v>
      </c>
      <c r="C233" s="1">
        <v>9</v>
      </c>
      <c r="D233" s="1">
        <v>295</v>
      </c>
      <c r="E233" s="4"/>
      <c r="F233" s="4"/>
      <c r="G233" s="21" t="s">
        <v>188</v>
      </c>
      <c r="H233" s="6">
        <f>+H234</f>
        <v>0</v>
      </c>
      <c r="I233" s="6">
        <f t="shared" ref="I233:AI233" si="110">+I234</f>
        <v>0</v>
      </c>
      <c r="J233" s="6">
        <f t="shared" si="110"/>
        <v>0</v>
      </c>
      <c r="K233" s="6">
        <f t="shared" si="110"/>
        <v>0</v>
      </c>
      <c r="L233" s="6">
        <f t="shared" si="110"/>
        <v>0</v>
      </c>
      <c r="M233" s="6">
        <f t="shared" si="110"/>
        <v>0</v>
      </c>
      <c r="N233" s="6">
        <f t="shared" si="110"/>
        <v>0</v>
      </c>
      <c r="O233" s="6">
        <f t="shared" si="110"/>
        <v>0</v>
      </c>
      <c r="P233" s="6">
        <f t="shared" si="110"/>
        <v>0</v>
      </c>
      <c r="Q233" s="6">
        <f t="shared" si="110"/>
        <v>0</v>
      </c>
      <c r="R233" s="6">
        <f t="shared" si="110"/>
        <v>0</v>
      </c>
      <c r="S233" s="6">
        <f t="shared" si="110"/>
        <v>0</v>
      </c>
      <c r="T233" s="6">
        <f t="shared" si="110"/>
        <v>0</v>
      </c>
      <c r="U233" s="6">
        <f t="shared" si="110"/>
        <v>0</v>
      </c>
      <c r="V233" s="6">
        <f t="shared" si="110"/>
        <v>0</v>
      </c>
      <c r="W233" s="6">
        <f t="shared" si="110"/>
        <v>0</v>
      </c>
      <c r="X233" s="6">
        <f t="shared" si="110"/>
        <v>0</v>
      </c>
      <c r="Y233" s="6">
        <f t="shared" si="110"/>
        <v>0</v>
      </c>
      <c r="Z233" s="6">
        <f t="shared" si="110"/>
        <v>0</v>
      </c>
      <c r="AA233" s="6">
        <f t="shared" si="110"/>
        <v>0</v>
      </c>
      <c r="AB233" s="6">
        <f t="shared" si="110"/>
        <v>0</v>
      </c>
      <c r="AC233" s="6">
        <f t="shared" si="110"/>
        <v>0</v>
      </c>
      <c r="AD233" s="6">
        <f t="shared" si="110"/>
        <v>0</v>
      </c>
      <c r="AE233" s="6">
        <f t="shared" si="110"/>
        <v>0</v>
      </c>
      <c r="AF233" s="6">
        <f t="shared" si="110"/>
        <v>0</v>
      </c>
      <c r="AG233" s="6">
        <f t="shared" si="110"/>
        <v>0</v>
      </c>
      <c r="AH233" s="6">
        <f t="shared" si="110"/>
        <v>0</v>
      </c>
      <c r="AI233" s="6">
        <f t="shared" si="110"/>
        <v>0</v>
      </c>
      <c r="AJ233" s="6">
        <f t="shared" si="82"/>
        <v>0</v>
      </c>
      <c r="AK233" s="41">
        <f t="shared" si="109"/>
        <v>0</v>
      </c>
      <c r="AM233" s="30"/>
    </row>
    <row r="234" spans="1:45">
      <c r="A234" s="14">
        <v>1</v>
      </c>
      <c r="B234" s="4">
        <v>2</v>
      </c>
      <c r="C234" s="1">
        <v>9</v>
      </c>
      <c r="D234" s="1">
        <v>295</v>
      </c>
      <c r="E234" s="1">
        <v>1</v>
      </c>
      <c r="G234" s="17" t="s">
        <v>188</v>
      </c>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f t="shared" si="82"/>
        <v>0</v>
      </c>
      <c r="AK234" s="41">
        <f t="shared" si="109"/>
        <v>0</v>
      </c>
      <c r="AM234" s="30"/>
    </row>
    <row r="235" spans="1:45">
      <c r="A235" s="14">
        <v>1</v>
      </c>
      <c r="B235" s="4">
        <v>2</v>
      </c>
      <c r="C235" s="1">
        <v>9</v>
      </c>
      <c r="D235" s="1">
        <v>296</v>
      </c>
      <c r="E235" s="4"/>
      <c r="F235" s="4"/>
      <c r="G235" s="21" t="s">
        <v>189</v>
      </c>
      <c r="H235" s="6">
        <f>+H236+H237</f>
        <v>589497.68999999994</v>
      </c>
      <c r="I235" s="6">
        <f t="shared" ref="I235:AI235" si="111">+I236+I237</f>
        <v>0</v>
      </c>
      <c r="J235" s="6">
        <f t="shared" si="111"/>
        <v>0</v>
      </c>
      <c r="K235" s="6">
        <f t="shared" si="111"/>
        <v>0</v>
      </c>
      <c r="L235" s="6">
        <f t="shared" si="111"/>
        <v>0</v>
      </c>
      <c r="M235" s="6">
        <f t="shared" si="111"/>
        <v>0</v>
      </c>
      <c r="N235" s="6">
        <f t="shared" si="111"/>
        <v>0</v>
      </c>
      <c r="O235" s="6">
        <f t="shared" si="111"/>
        <v>0</v>
      </c>
      <c r="P235" s="6">
        <f t="shared" si="111"/>
        <v>0</v>
      </c>
      <c r="Q235" s="6">
        <f t="shared" si="111"/>
        <v>0</v>
      </c>
      <c r="R235" s="6">
        <f t="shared" si="111"/>
        <v>25000</v>
      </c>
      <c r="S235" s="6">
        <f t="shared" si="111"/>
        <v>68000</v>
      </c>
      <c r="T235" s="6">
        <f t="shared" si="111"/>
        <v>0</v>
      </c>
      <c r="U235" s="6">
        <f t="shared" si="111"/>
        <v>0</v>
      </c>
      <c r="V235" s="6">
        <f t="shared" si="111"/>
        <v>0</v>
      </c>
      <c r="W235" s="6">
        <f t="shared" si="111"/>
        <v>0</v>
      </c>
      <c r="X235" s="6">
        <f t="shared" si="111"/>
        <v>0</v>
      </c>
      <c r="Y235" s="6">
        <f t="shared" si="111"/>
        <v>0</v>
      </c>
      <c r="Z235" s="6">
        <f t="shared" si="111"/>
        <v>0</v>
      </c>
      <c r="AA235" s="6">
        <f t="shared" si="111"/>
        <v>0</v>
      </c>
      <c r="AB235" s="6">
        <f t="shared" si="111"/>
        <v>0</v>
      </c>
      <c r="AC235" s="6">
        <f t="shared" si="111"/>
        <v>0</v>
      </c>
      <c r="AD235" s="6">
        <f t="shared" si="111"/>
        <v>0</v>
      </c>
      <c r="AE235" s="6">
        <f t="shared" si="111"/>
        <v>0</v>
      </c>
      <c r="AF235" s="6">
        <f t="shared" si="111"/>
        <v>53000</v>
      </c>
      <c r="AG235" s="6">
        <f t="shared" si="111"/>
        <v>16000</v>
      </c>
      <c r="AH235" s="6">
        <f t="shared" si="111"/>
        <v>16000</v>
      </c>
      <c r="AI235" s="6">
        <f t="shared" si="111"/>
        <v>0</v>
      </c>
      <c r="AJ235" s="6">
        <f t="shared" si="82"/>
        <v>767497.69</v>
      </c>
      <c r="AK235" s="41">
        <f t="shared" si="109"/>
        <v>682497.69</v>
      </c>
      <c r="AM235" s="30"/>
    </row>
    <row r="236" spans="1:45">
      <c r="A236" s="14">
        <v>1</v>
      </c>
      <c r="B236" s="4">
        <v>2</v>
      </c>
      <c r="C236" s="1">
        <v>9</v>
      </c>
      <c r="D236" s="1">
        <v>296</v>
      </c>
      <c r="E236" s="1">
        <v>1</v>
      </c>
      <c r="G236" s="17" t="s">
        <v>189</v>
      </c>
      <c r="H236" s="8">
        <v>571497.68999999994</v>
      </c>
      <c r="I236" s="8"/>
      <c r="J236" s="8"/>
      <c r="K236" s="8"/>
      <c r="L236" s="8">
        <v>0</v>
      </c>
      <c r="M236" s="8">
        <v>0</v>
      </c>
      <c r="N236" s="8"/>
      <c r="O236" s="8"/>
      <c r="P236" s="8"/>
      <c r="Q236" s="8"/>
      <c r="R236" s="8">
        <v>7000</v>
      </c>
      <c r="S236" s="8">
        <v>18000</v>
      </c>
      <c r="T236" s="8"/>
      <c r="U236" s="8"/>
      <c r="V236" s="8"/>
      <c r="W236" s="8"/>
      <c r="X236" s="8"/>
      <c r="Y236" s="8"/>
      <c r="Z236" s="8"/>
      <c r="AA236" s="8"/>
      <c r="AB236" s="8"/>
      <c r="AC236" s="8"/>
      <c r="AD236" s="8">
        <v>0</v>
      </c>
      <c r="AE236" s="8"/>
      <c r="AF236" s="8">
        <v>13000</v>
      </c>
      <c r="AG236" s="8">
        <v>4000</v>
      </c>
      <c r="AH236" s="8">
        <v>4000</v>
      </c>
      <c r="AI236" s="8"/>
      <c r="AJ236" s="8">
        <f t="shared" si="82"/>
        <v>617497.68999999994</v>
      </c>
      <c r="AK236" s="41">
        <f t="shared" si="109"/>
        <v>596497.68999999994</v>
      </c>
      <c r="AM236" s="30"/>
      <c r="AO236" s="30"/>
      <c r="AP236" s="30"/>
      <c r="AQ236" s="33"/>
      <c r="AS236" s="38"/>
    </row>
    <row r="237" spans="1:45">
      <c r="A237" s="14">
        <v>1</v>
      </c>
      <c r="B237" s="4">
        <v>2</v>
      </c>
      <c r="C237" s="1">
        <v>9</v>
      </c>
      <c r="D237" s="1">
        <v>296</v>
      </c>
      <c r="E237" s="1">
        <v>2</v>
      </c>
      <c r="G237" s="17" t="s">
        <v>190</v>
      </c>
      <c r="H237" s="8">
        <v>18000</v>
      </c>
      <c r="I237" s="8"/>
      <c r="J237" s="8"/>
      <c r="K237" s="8"/>
      <c r="L237" s="8">
        <v>0</v>
      </c>
      <c r="M237" s="8">
        <v>0</v>
      </c>
      <c r="N237" s="8"/>
      <c r="O237" s="8"/>
      <c r="P237" s="8"/>
      <c r="Q237" s="8"/>
      <c r="R237" s="8">
        <v>18000</v>
      </c>
      <c r="S237" s="8">
        <v>50000</v>
      </c>
      <c r="T237" s="8"/>
      <c r="U237" s="8"/>
      <c r="V237" s="8"/>
      <c r="W237" s="8"/>
      <c r="X237" s="8"/>
      <c r="Y237" s="8"/>
      <c r="Z237" s="8"/>
      <c r="AA237" s="8"/>
      <c r="AB237" s="8"/>
      <c r="AC237" s="8"/>
      <c r="AD237" s="8"/>
      <c r="AE237" s="8"/>
      <c r="AF237" s="8">
        <v>40000</v>
      </c>
      <c r="AG237" s="8">
        <v>12000</v>
      </c>
      <c r="AH237" s="8">
        <v>12000</v>
      </c>
      <c r="AI237" s="8"/>
      <c r="AJ237" s="8">
        <f t="shared" si="82"/>
        <v>150000</v>
      </c>
      <c r="AK237" s="41">
        <f t="shared" si="109"/>
        <v>86000</v>
      </c>
      <c r="AM237" s="30"/>
      <c r="AO237" s="30"/>
      <c r="AP237" s="30"/>
      <c r="AQ237" s="33"/>
      <c r="AS237" s="38"/>
    </row>
    <row r="238" spans="1:45">
      <c r="A238" s="14">
        <v>1</v>
      </c>
      <c r="B238" s="4">
        <v>2</v>
      </c>
      <c r="C238" s="1">
        <v>9</v>
      </c>
      <c r="D238" s="1">
        <v>297</v>
      </c>
      <c r="E238" s="4"/>
      <c r="F238" s="4"/>
      <c r="G238" s="21" t="s">
        <v>191</v>
      </c>
      <c r="H238" s="6">
        <f>+H239</f>
        <v>0</v>
      </c>
      <c r="I238" s="6">
        <f t="shared" ref="I238:AI238" si="112">+I239</f>
        <v>0</v>
      </c>
      <c r="J238" s="6">
        <f t="shared" si="112"/>
        <v>0</v>
      </c>
      <c r="K238" s="6">
        <f t="shared" si="112"/>
        <v>0</v>
      </c>
      <c r="L238" s="6">
        <f t="shared" si="112"/>
        <v>0</v>
      </c>
      <c r="M238" s="6">
        <f t="shared" si="112"/>
        <v>0</v>
      </c>
      <c r="N238" s="6">
        <f t="shared" si="112"/>
        <v>0</v>
      </c>
      <c r="O238" s="6">
        <f t="shared" si="112"/>
        <v>0</v>
      </c>
      <c r="P238" s="6">
        <f t="shared" si="112"/>
        <v>0</v>
      </c>
      <c r="Q238" s="6">
        <f t="shared" si="112"/>
        <v>0</v>
      </c>
      <c r="R238" s="6">
        <f t="shared" si="112"/>
        <v>0</v>
      </c>
      <c r="S238" s="6">
        <f t="shared" si="112"/>
        <v>0</v>
      </c>
      <c r="T238" s="6">
        <f t="shared" si="112"/>
        <v>0</v>
      </c>
      <c r="U238" s="6">
        <f t="shared" si="112"/>
        <v>0</v>
      </c>
      <c r="V238" s="6">
        <f t="shared" si="112"/>
        <v>0</v>
      </c>
      <c r="W238" s="6">
        <f t="shared" si="112"/>
        <v>0</v>
      </c>
      <c r="X238" s="6">
        <f t="shared" si="112"/>
        <v>0</v>
      </c>
      <c r="Y238" s="6">
        <f t="shared" si="112"/>
        <v>0</v>
      </c>
      <c r="Z238" s="6">
        <f t="shared" si="112"/>
        <v>0</v>
      </c>
      <c r="AA238" s="6">
        <f t="shared" si="112"/>
        <v>0</v>
      </c>
      <c r="AB238" s="6">
        <f t="shared" si="112"/>
        <v>0</v>
      </c>
      <c r="AC238" s="6">
        <f t="shared" si="112"/>
        <v>0</v>
      </c>
      <c r="AD238" s="6">
        <f t="shared" si="112"/>
        <v>0</v>
      </c>
      <c r="AE238" s="6">
        <f t="shared" si="112"/>
        <v>0</v>
      </c>
      <c r="AF238" s="6">
        <f t="shared" si="112"/>
        <v>0</v>
      </c>
      <c r="AG238" s="6">
        <f t="shared" si="112"/>
        <v>0</v>
      </c>
      <c r="AH238" s="6">
        <f t="shared" si="112"/>
        <v>0</v>
      </c>
      <c r="AI238" s="6">
        <f t="shared" si="112"/>
        <v>0</v>
      </c>
      <c r="AJ238" s="6">
        <f t="shared" si="82"/>
        <v>0</v>
      </c>
      <c r="AK238" s="41">
        <f t="shared" si="109"/>
        <v>0</v>
      </c>
      <c r="AM238" s="30"/>
    </row>
    <row r="239" spans="1:45">
      <c r="A239" s="14">
        <v>1</v>
      </c>
      <c r="B239" s="4">
        <v>2</v>
      </c>
      <c r="C239" s="1">
        <v>9</v>
      </c>
      <c r="D239" s="1">
        <v>297</v>
      </c>
      <c r="E239" s="1">
        <v>1</v>
      </c>
      <c r="G239" s="17" t="s">
        <v>191</v>
      </c>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f t="shared" si="82"/>
        <v>0</v>
      </c>
      <c r="AK239" s="41">
        <f t="shared" si="109"/>
        <v>0</v>
      </c>
      <c r="AM239" s="30"/>
    </row>
    <row r="240" spans="1:45">
      <c r="A240" s="14">
        <v>1</v>
      </c>
      <c r="B240" s="4">
        <v>2</v>
      </c>
      <c r="C240" s="1">
        <v>9</v>
      </c>
      <c r="D240" s="1">
        <v>298</v>
      </c>
      <c r="E240" s="4"/>
      <c r="F240" s="4"/>
      <c r="G240" s="21" t="s">
        <v>192</v>
      </c>
      <c r="H240" s="6">
        <f>+H241</f>
        <v>0</v>
      </c>
      <c r="I240" s="6">
        <f t="shared" ref="I240:AI240" si="113">+I241</f>
        <v>0</v>
      </c>
      <c r="J240" s="6">
        <f t="shared" si="113"/>
        <v>0</v>
      </c>
      <c r="K240" s="6">
        <f t="shared" si="113"/>
        <v>0</v>
      </c>
      <c r="L240" s="6">
        <f t="shared" si="113"/>
        <v>0</v>
      </c>
      <c r="M240" s="6">
        <f t="shared" si="113"/>
        <v>0</v>
      </c>
      <c r="N240" s="6">
        <f t="shared" si="113"/>
        <v>0</v>
      </c>
      <c r="O240" s="6">
        <f t="shared" si="113"/>
        <v>0</v>
      </c>
      <c r="P240" s="6">
        <f t="shared" si="113"/>
        <v>0</v>
      </c>
      <c r="Q240" s="6">
        <f t="shared" si="113"/>
        <v>0</v>
      </c>
      <c r="R240" s="6">
        <f t="shared" si="113"/>
        <v>0</v>
      </c>
      <c r="S240" s="6">
        <f t="shared" si="113"/>
        <v>0</v>
      </c>
      <c r="T240" s="6">
        <f t="shared" si="113"/>
        <v>0</v>
      </c>
      <c r="U240" s="6">
        <f t="shared" si="113"/>
        <v>0</v>
      </c>
      <c r="V240" s="6">
        <f t="shared" si="113"/>
        <v>0</v>
      </c>
      <c r="W240" s="6">
        <f t="shared" si="113"/>
        <v>0</v>
      </c>
      <c r="X240" s="6">
        <f t="shared" si="113"/>
        <v>0</v>
      </c>
      <c r="Y240" s="6">
        <f t="shared" si="113"/>
        <v>0</v>
      </c>
      <c r="Z240" s="6">
        <f t="shared" si="113"/>
        <v>0</v>
      </c>
      <c r="AA240" s="6">
        <f t="shared" si="113"/>
        <v>0</v>
      </c>
      <c r="AB240" s="6">
        <f t="shared" si="113"/>
        <v>0</v>
      </c>
      <c r="AC240" s="6">
        <f t="shared" si="113"/>
        <v>0</v>
      </c>
      <c r="AD240" s="6">
        <f t="shared" si="113"/>
        <v>0</v>
      </c>
      <c r="AE240" s="6">
        <f t="shared" si="113"/>
        <v>0</v>
      </c>
      <c r="AF240" s="6">
        <f t="shared" si="113"/>
        <v>0</v>
      </c>
      <c r="AG240" s="6">
        <f t="shared" si="113"/>
        <v>0</v>
      </c>
      <c r="AH240" s="6">
        <f t="shared" si="113"/>
        <v>0</v>
      </c>
      <c r="AI240" s="6">
        <f t="shared" si="113"/>
        <v>0</v>
      </c>
      <c r="AJ240" s="6">
        <f t="shared" ref="AJ240:AJ303" si="114">SUM(H240:AI240)</f>
        <v>0</v>
      </c>
      <c r="AK240" s="41">
        <f t="shared" si="109"/>
        <v>0</v>
      </c>
      <c r="AM240" s="30"/>
    </row>
    <row r="241" spans="1:46">
      <c r="A241" s="14">
        <v>1</v>
      </c>
      <c r="B241" s="4">
        <v>2</v>
      </c>
      <c r="C241" s="1">
        <v>9</v>
      </c>
      <c r="D241" s="1">
        <v>298</v>
      </c>
      <c r="E241" s="1">
        <v>1</v>
      </c>
      <c r="G241" s="17" t="s">
        <v>192</v>
      </c>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f t="shared" si="114"/>
        <v>0</v>
      </c>
      <c r="AK241" s="41">
        <f t="shared" si="109"/>
        <v>0</v>
      </c>
      <c r="AM241" s="30"/>
      <c r="AO241" s="30"/>
      <c r="AP241" s="30"/>
      <c r="AQ241" s="33"/>
      <c r="AS241" s="38"/>
    </row>
    <row r="242" spans="1:46">
      <c r="A242" s="14">
        <v>1</v>
      </c>
      <c r="B242" s="4">
        <v>2</v>
      </c>
      <c r="C242" s="1">
        <v>9</v>
      </c>
      <c r="D242" s="1">
        <v>299</v>
      </c>
      <c r="E242" s="4"/>
      <c r="F242" s="4"/>
      <c r="G242" s="21" t="s">
        <v>193</v>
      </c>
      <c r="H242" s="6">
        <f>+H243</f>
        <v>0</v>
      </c>
      <c r="I242" s="6">
        <f t="shared" ref="I242:AI242" si="115">+I243</f>
        <v>0</v>
      </c>
      <c r="J242" s="6">
        <f t="shared" si="115"/>
        <v>0</v>
      </c>
      <c r="K242" s="6">
        <f t="shared" si="115"/>
        <v>0</v>
      </c>
      <c r="L242" s="6">
        <f t="shared" si="115"/>
        <v>0</v>
      </c>
      <c r="M242" s="6">
        <f t="shared" si="115"/>
        <v>0</v>
      </c>
      <c r="N242" s="6">
        <f t="shared" si="115"/>
        <v>0</v>
      </c>
      <c r="O242" s="6">
        <f t="shared" si="115"/>
        <v>0</v>
      </c>
      <c r="P242" s="6">
        <f t="shared" si="115"/>
        <v>0</v>
      </c>
      <c r="Q242" s="6">
        <f t="shared" si="115"/>
        <v>0</v>
      </c>
      <c r="R242" s="6">
        <f t="shared" si="115"/>
        <v>0</v>
      </c>
      <c r="S242" s="6">
        <f t="shared" si="115"/>
        <v>0</v>
      </c>
      <c r="T242" s="6">
        <f t="shared" si="115"/>
        <v>0</v>
      </c>
      <c r="U242" s="6">
        <f t="shared" si="115"/>
        <v>0</v>
      </c>
      <c r="V242" s="6">
        <f t="shared" si="115"/>
        <v>0</v>
      </c>
      <c r="W242" s="6">
        <f t="shared" si="115"/>
        <v>0</v>
      </c>
      <c r="X242" s="6">
        <f t="shared" si="115"/>
        <v>0</v>
      </c>
      <c r="Y242" s="6">
        <f t="shared" si="115"/>
        <v>0</v>
      </c>
      <c r="Z242" s="6">
        <f t="shared" si="115"/>
        <v>0</v>
      </c>
      <c r="AA242" s="6">
        <f t="shared" si="115"/>
        <v>0</v>
      </c>
      <c r="AB242" s="6">
        <f t="shared" si="115"/>
        <v>0</v>
      </c>
      <c r="AC242" s="6">
        <f t="shared" si="115"/>
        <v>0</v>
      </c>
      <c r="AD242" s="6">
        <f t="shared" si="115"/>
        <v>0</v>
      </c>
      <c r="AE242" s="6">
        <f t="shared" si="115"/>
        <v>0</v>
      </c>
      <c r="AF242" s="6">
        <f t="shared" si="115"/>
        <v>0</v>
      </c>
      <c r="AG242" s="6">
        <f t="shared" si="115"/>
        <v>0</v>
      </c>
      <c r="AH242" s="6">
        <f t="shared" si="115"/>
        <v>0</v>
      </c>
      <c r="AI242" s="6">
        <f t="shared" si="115"/>
        <v>0</v>
      </c>
      <c r="AJ242" s="6">
        <f t="shared" si="114"/>
        <v>0</v>
      </c>
      <c r="AK242" s="41">
        <f t="shared" si="109"/>
        <v>0</v>
      </c>
      <c r="AM242" s="30"/>
    </row>
    <row r="243" spans="1:46">
      <c r="A243" s="14">
        <v>1</v>
      </c>
      <c r="B243" s="4">
        <v>2</v>
      </c>
      <c r="C243" s="1">
        <v>9</v>
      </c>
      <c r="D243" s="1">
        <v>299</v>
      </c>
      <c r="E243" s="1">
        <v>1</v>
      </c>
      <c r="G243" s="17" t="s">
        <v>193</v>
      </c>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f t="shared" si="114"/>
        <v>0</v>
      </c>
      <c r="AK243" s="41">
        <f t="shared" si="109"/>
        <v>0</v>
      </c>
      <c r="AM243" s="30"/>
      <c r="AO243" s="30"/>
      <c r="AP243" s="30"/>
      <c r="AQ243" s="33"/>
      <c r="AS243" s="38"/>
    </row>
    <row r="244" spans="1:46">
      <c r="A244" s="14">
        <v>1</v>
      </c>
      <c r="B244" s="13">
        <v>3</v>
      </c>
      <c r="C244" s="9"/>
      <c r="D244" s="12"/>
      <c r="E244" s="9"/>
      <c r="F244" s="9"/>
      <c r="G244" s="20" t="s">
        <v>194</v>
      </c>
      <c r="H244" s="10">
        <f>+H245+H268+H292+H321+H342+H372+H393+H418+H433</f>
        <v>5440000</v>
      </c>
      <c r="I244" s="10">
        <f t="shared" ref="I244:AI244" si="116">+I245+I268+I292+I321+I342+I372+I393+I418+I433</f>
        <v>130000</v>
      </c>
      <c r="J244" s="10">
        <f t="shared" si="116"/>
        <v>50000</v>
      </c>
      <c r="K244" s="10">
        <f t="shared" si="116"/>
        <v>80000</v>
      </c>
      <c r="L244" s="10">
        <f t="shared" si="116"/>
        <v>20000</v>
      </c>
      <c r="M244" s="10">
        <f t="shared" si="116"/>
        <v>1271000</v>
      </c>
      <c r="N244" s="10">
        <f t="shared" si="116"/>
        <v>60000</v>
      </c>
      <c r="O244" s="10">
        <f t="shared" si="116"/>
        <v>100000</v>
      </c>
      <c r="P244" s="10">
        <f t="shared" si="116"/>
        <v>0</v>
      </c>
      <c r="Q244" s="10">
        <f t="shared" si="116"/>
        <v>20000</v>
      </c>
      <c r="R244" s="10">
        <f t="shared" si="116"/>
        <v>120000</v>
      </c>
      <c r="S244" s="10">
        <f t="shared" si="116"/>
        <v>1200000</v>
      </c>
      <c r="T244" s="10">
        <f t="shared" si="116"/>
        <v>20000</v>
      </c>
      <c r="U244" s="10">
        <f t="shared" si="116"/>
        <v>0</v>
      </c>
      <c r="V244" s="10">
        <f t="shared" si="116"/>
        <v>0</v>
      </c>
      <c r="W244" s="10">
        <f t="shared" si="116"/>
        <v>40000</v>
      </c>
      <c r="X244" s="10">
        <f t="shared" si="116"/>
        <v>0</v>
      </c>
      <c r="Y244" s="10">
        <f t="shared" si="116"/>
        <v>0</v>
      </c>
      <c r="Z244" s="10">
        <f t="shared" si="116"/>
        <v>0</v>
      </c>
      <c r="AA244" s="10">
        <f t="shared" si="116"/>
        <v>0</v>
      </c>
      <c r="AB244" s="10">
        <f t="shared" si="116"/>
        <v>0</v>
      </c>
      <c r="AC244" s="10">
        <f t="shared" si="116"/>
        <v>0</v>
      </c>
      <c r="AD244" s="10">
        <f t="shared" si="116"/>
        <v>0</v>
      </c>
      <c r="AE244" s="10">
        <f t="shared" si="116"/>
        <v>0</v>
      </c>
      <c r="AF244" s="10">
        <f t="shared" si="116"/>
        <v>495000</v>
      </c>
      <c r="AG244" s="10">
        <f t="shared" si="116"/>
        <v>410000</v>
      </c>
      <c r="AH244" s="10">
        <f t="shared" si="116"/>
        <v>60000</v>
      </c>
      <c r="AI244" s="10">
        <f t="shared" si="116"/>
        <v>10000</v>
      </c>
      <c r="AJ244" s="10">
        <f t="shared" si="114"/>
        <v>9526000</v>
      </c>
      <c r="AK244" s="41">
        <f t="shared" si="109"/>
        <v>8551000</v>
      </c>
      <c r="AM244" s="30"/>
    </row>
    <row r="245" spans="1:46">
      <c r="A245" s="14">
        <v>1</v>
      </c>
      <c r="B245" s="1">
        <v>3</v>
      </c>
      <c r="C245" s="1">
        <v>1</v>
      </c>
      <c r="E245" s="4"/>
      <c r="F245" s="4"/>
      <c r="G245" s="21" t="s">
        <v>195</v>
      </c>
      <c r="H245" s="7">
        <f>+H246+H249+H251+H253+H256+H258+H261+H263+H266</f>
        <v>2690000</v>
      </c>
      <c r="I245" s="7">
        <f t="shared" ref="I245:AI245" si="117">+I246+I249+I251+I253+I256+I258+I261+I263+I266</f>
        <v>0</v>
      </c>
      <c r="J245" s="7">
        <f t="shared" si="117"/>
        <v>0</v>
      </c>
      <c r="K245" s="7">
        <f t="shared" si="117"/>
        <v>0</v>
      </c>
      <c r="L245" s="7">
        <f t="shared" si="117"/>
        <v>0</v>
      </c>
      <c r="M245" s="7">
        <f t="shared" si="117"/>
        <v>391000</v>
      </c>
      <c r="N245" s="7">
        <f t="shared" si="117"/>
        <v>0</v>
      </c>
      <c r="O245" s="7">
        <f t="shared" si="117"/>
        <v>0</v>
      </c>
      <c r="P245" s="7">
        <f t="shared" si="117"/>
        <v>0</v>
      </c>
      <c r="Q245" s="7">
        <f t="shared" si="117"/>
        <v>0</v>
      </c>
      <c r="R245" s="7">
        <f t="shared" si="117"/>
        <v>0</v>
      </c>
      <c r="S245" s="7">
        <f t="shared" si="117"/>
        <v>100000</v>
      </c>
      <c r="T245" s="7">
        <f t="shared" si="117"/>
        <v>0</v>
      </c>
      <c r="U245" s="7">
        <f t="shared" si="117"/>
        <v>0</v>
      </c>
      <c r="V245" s="7">
        <f t="shared" si="117"/>
        <v>0</v>
      </c>
      <c r="W245" s="7">
        <f t="shared" si="117"/>
        <v>0</v>
      </c>
      <c r="X245" s="7">
        <f t="shared" si="117"/>
        <v>0</v>
      </c>
      <c r="Y245" s="7">
        <f t="shared" si="117"/>
        <v>0</v>
      </c>
      <c r="Z245" s="7">
        <f t="shared" si="117"/>
        <v>0</v>
      </c>
      <c r="AA245" s="7">
        <f t="shared" si="117"/>
        <v>0</v>
      </c>
      <c r="AB245" s="7">
        <f t="shared" si="117"/>
        <v>0</v>
      </c>
      <c r="AC245" s="7">
        <f t="shared" si="117"/>
        <v>0</v>
      </c>
      <c r="AD245" s="7">
        <f t="shared" si="117"/>
        <v>0</v>
      </c>
      <c r="AE245" s="7">
        <f t="shared" si="117"/>
        <v>0</v>
      </c>
      <c r="AF245" s="7">
        <f t="shared" si="117"/>
        <v>155000</v>
      </c>
      <c r="AG245" s="7">
        <f t="shared" si="117"/>
        <v>0</v>
      </c>
      <c r="AH245" s="7">
        <f t="shared" si="117"/>
        <v>0</v>
      </c>
      <c r="AI245" s="7">
        <f t="shared" si="117"/>
        <v>0</v>
      </c>
      <c r="AJ245" s="7">
        <f t="shared" si="114"/>
        <v>3336000</v>
      </c>
      <c r="AK245" s="41">
        <f t="shared" si="109"/>
        <v>3181000</v>
      </c>
      <c r="AM245" s="30"/>
    </row>
    <row r="246" spans="1:46">
      <c r="A246" s="14">
        <v>1</v>
      </c>
      <c r="B246" s="1">
        <v>3</v>
      </c>
      <c r="C246" s="1">
        <v>1</v>
      </c>
      <c r="D246" s="1">
        <v>311</v>
      </c>
      <c r="E246" s="4"/>
      <c r="F246" s="4"/>
      <c r="G246" s="21" t="s">
        <v>196</v>
      </c>
      <c r="H246" s="6">
        <f>+H247+H248</f>
        <v>2650000</v>
      </c>
      <c r="I246" s="6">
        <f t="shared" ref="I246:AI246" si="118">+I247+I248</f>
        <v>0</v>
      </c>
      <c r="J246" s="6">
        <f t="shared" si="118"/>
        <v>0</v>
      </c>
      <c r="K246" s="6">
        <f t="shared" si="118"/>
        <v>0</v>
      </c>
      <c r="L246" s="6">
        <f t="shared" si="118"/>
        <v>0</v>
      </c>
      <c r="M246" s="6">
        <f t="shared" si="118"/>
        <v>350000</v>
      </c>
      <c r="N246" s="6">
        <f t="shared" si="118"/>
        <v>0</v>
      </c>
      <c r="O246" s="6">
        <f t="shared" si="118"/>
        <v>0</v>
      </c>
      <c r="P246" s="6">
        <f t="shared" si="118"/>
        <v>0</v>
      </c>
      <c r="Q246" s="6">
        <f t="shared" si="118"/>
        <v>0</v>
      </c>
      <c r="R246" s="6">
        <f t="shared" si="118"/>
        <v>0</v>
      </c>
      <c r="S246" s="6">
        <f t="shared" si="118"/>
        <v>100000</v>
      </c>
      <c r="T246" s="6">
        <f t="shared" si="118"/>
        <v>0</v>
      </c>
      <c r="U246" s="6">
        <f t="shared" si="118"/>
        <v>0</v>
      </c>
      <c r="V246" s="6">
        <f t="shared" si="118"/>
        <v>0</v>
      </c>
      <c r="W246" s="6">
        <f t="shared" si="118"/>
        <v>0</v>
      </c>
      <c r="X246" s="6">
        <f t="shared" si="118"/>
        <v>0</v>
      </c>
      <c r="Y246" s="6">
        <f t="shared" si="118"/>
        <v>0</v>
      </c>
      <c r="Z246" s="6">
        <f t="shared" si="118"/>
        <v>0</v>
      </c>
      <c r="AA246" s="6">
        <f t="shared" si="118"/>
        <v>0</v>
      </c>
      <c r="AB246" s="6">
        <f t="shared" si="118"/>
        <v>0</v>
      </c>
      <c r="AC246" s="6">
        <f t="shared" si="118"/>
        <v>0</v>
      </c>
      <c r="AD246" s="6">
        <f t="shared" si="118"/>
        <v>0</v>
      </c>
      <c r="AE246" s="6">
        <f t="shared" si="118"/>
        <v>0</v>
      </c>
      <c r="AF246" s="6">
        <f t="shared" si="118"/>
        <v>150000</v>
      </c>
      <c r="AG246" s="6">
        <f t="shared" si="118"/>
        <v>0</v>
      </c>
      <c r="AH246" s="6">
        <f t="shared" si="118"/>
        <v>0</v>
      </c>
      <c r="AI246" s="6">
        <f t="shared" si="118"/>
        <v>0</v>
      </c>
      <c r="AJ246" s="6">
        <f t="shared" si="114"/>
        <v>3250000</v>
      </c>
      <c r="AK246" s="41">
        <f t="shared" si="109"/>
        <v>3100000</v>
      </c>
      <c r="AM246" s="30"/>
    </row>
    <row r="247" spans="1:46">
      <c r="A247" s="14">
        <v>1</v>
      </c>
      <c r="B247" s="1">
        <v>3</v>
      </c>
      <c r="C247" s="1">
        <v>1</v>
      </c>
      <c r="D247" s="1">
        <v>311</v>
      </c>
      <c r="E247" s="1">
        <v>1</v>
      </c>
      <c r="G247" s="17" t="s">
        <v>197</v>
      </c>
      <c r="H247" s="8">
        <v>650000</v>
      </c>
      <c r="I247" s="8"/>
      <c r="J247" s="8"/>
      <c r="K247" s="8"/>
      <c r="L247" s="8"/>
      <c r="M247" s="8">
        <v>350000</v>
      </c>
      <c r="N247" s="8"/>
      <c r="O247" s="8"/>
      <c r="P247" s="8"/>
      <c r="Q247" s="8"/>
      <c r="R247" s="8"/>
      <c r="S247" s="8">
        <v>100000</v>
      </c>
      <c r="T247" s="8"/>
      <c r="U247" s="8"/>
      <c r="V247" s="8"/>
      <c r="W247" s="8"/>
      <c r="X247" s="8"/>
      <c r="Y247" s="8"/>
      <c r="Z247" s="8"/>
      <c r="AA247" s="8"/>
      <c r="AB247" s="8"/>
      <c r="AC247" s="8"/>
      <c r="AD247" s="8"/>
      <c r="AE247" s="8"/>
      <c r="AF247" s="8">
        <v>150000</v>
      </c>
      <c r="AG247" s="8">
        <v>0</v>
      </c>
      <c r="AH247" s="8">
        <v>0</v>
      </c>
      <c r="AI247" s="8">
        <v>0</v>
      </c>
      <c r="AJ247" s="8">
        <f t="shared" si="114"/>
        <v>1250000</v>
      </c>
      <c r="AK247" s="41">
        <f t="shared" si="109"/>
        <v>1100000</v>
      </c>
      <c r="AM247" s="30"/>
      <c r="AO247" s="30"/>
      <c r="AP247" s="30"/>
      <c r="AQ247" s="33"/>
      <c r="AS247" s="38"/>
    </row>
    <row r="248" spans="1:46">
      <c r="A248" s="14">
        <v>1</v>
      </c>
      <c r="B248" s="1">
        <v>3</v>
      </c>
      <c r="C248" s="1">
        <v>1</v>
      </c>
      <c r="D248" s="1">
        <v>311</v>
      </c>
      <c r="E248" s="1">
        <v>2</v>
      </c>
      <c r="G248" s="17" t="s">
        <v>198</v>
      </c>
      <c r="H248" s="8">
        <v>2000000</v>
      </c>
      <c r="I248" s="8"/>
      <c r="J248" s="8"/>
      <c r="K248" s="8"/>
      <c r="L248" s="8"/>
      <c r="M248" s="8"/>
      <c r="N248" s="8"/>
      <c r="O248" s="8"/>
      <c r="P248" s="8"/>
      <c r="Q248" s="8"/>
      <c r="R248" s="8"/>
      <c r="S248" s="8"/>
      <c r="T248" s="8"/>
      <c r="U248" s="8"/>
      <c r="V248" s="8"/>
      <c r="W248" s="8"/>
      <c r="X248" s="8"/>
      <c r="Y248" s="8"/>
      <c r="Z248" s="8"/>
      <c r="AA248" s="8"/>
      <c r="AB248" s="8"/>
      <c r="AC248" s="8"/>
      <c r="AD248" s="8"/>
      <c r="AE248" s="8"/>
      <c r="AF248" s="849">
        <v>0</v>
      </c>
      <c r="AG248" s="8">
        <v>0</v>
      </c>
      <c r="AH248" s="8">
        <v>0</v>
      </c>
      <c r="AI248" s="8">
        <v>0</v>
      </c>
      <c r="AJ248" s="8">
        <f t="shared" si="114"/>
        <v>2000000</v>
      </c>
      <c r="AK248" s="41">
        <f t="shared" si="109"/>
        <v>2000000</v>
      </c>
      <c r="AM248" s="30"/>
      <c r="AO248" s="30"/>
      <c r="AP248" s="30"/>
      <c r="AQ248" s="33"/>
      <c r="AS248" s="38"/>
    </row>
    <row r="249" spans="1:46">
      <c r="A249" s="14">
        <v>1</v>
      </c>
      <c r="B249" s="1">
        <v>3</v>
      </c>
      <c r="C249" s="1">
        <v>1</v>
      </c>
      <c r="D249" s="1">
        <v>312</v>
      </c>
      <c r="E249" s="4"/>
      <c r="F249" s="4"/>
      <c r="G249" s="21" t="s">
        <v>199</v>
      </c>
      <c r="H249" s="6">
        <f>+H250</f>
        <v>0</v>
      </c>
      <c r="I249" s="6">
        <f t="shared" ref="I249:AI249" si="119">+I250</f>
        <v>0</v>
      </c>
      <c r="J249" s="6">
        <f t="shared" si="119"/>
        <v>0</v>
      </c>
      <c r="K249" s="6">
        <f t="shared" si="119"/>
        <v>0</v>
      </c>
      <c r="L249" s="6">
        <f t="shared" si="119"/>
        <v>0</v>
      </c>
      <c r="M249" s="6">
        <f t="shared" si="119"/>
        <v>0</v>
      </c>
      <c r="N249" s="6">
        <f t="shared" si="119"/>
        <v>0</v>
      </c>
      <c r="O249" s="6">
        <f t="shared" si="119"/>
        <v>0</v>
      </c>
      <c r="P249" s="6">
        <f t="shared" si="119"/>
        <v>0</v>
      </c>
      <c r="Q249" s="6">
        <f t="shared" si="119"/>
        <v>0</v>
      </c>
      <c r="R249" s="6">
        <f t="shared" si="119"/>
        <v>0</v>
      </c>
      <c r="S249" s="6">
        <f t="shared" si="119"/>
        <v>0</v>
      </c>
      <c r="T249" s="6">
        <f t="shared" si="119"/>
        <v>0</v>
      </c>
      <c r="U249" s="6">
        <f t="shared" si="119"/>
        <v>0</v>
      </c>
      <c r="V249" s="6">
        <f t="shared" si="119"/>
        <v>0</v>
      </c>
      <c r="W249" s="6">
        <f t="shared" si="119"/>
        <v>0</v>
      </c>
      <c r="X249" s="6">
        <f t="shared" si="119"/>
        <v>0</v>
      </c>
      <c r="Y249" s="6">
        <f t="shared" si="119"/>
        <v>0</v>
      </c>
      <c r="Z249" s="6">
        <f t="shared" si="119"/>
        <v>0</v>
      </c>
      <c r="AA249" s="6">
        <f t="shared" si="119"/>
        <v>0</v>
      </c>
      <c r="AB249" s="6">
        <f t="shared" si="119"/>
        <v>0</v>
      </c>
      <c r="AC249" s="6">
        <f t="shared" si="119"/>
        <v>0</v>
      </c>
      <c r="AD249" s="6">
        <f t="shared" si="119"/>
        <v>0</v>
      </c>
      <c r="AE249" s="6">
        <f t="shared" si="119"/>
        <v>0</v>
      </c>
      <c r="AF249" s="6">
        <f t="shared" si="119"/>
        <v>0</v>
      </c>
      <c r="AG249" s="6">
        <f t="shared" si="119"/>
        <v>0</v>
      </c>
      <c r="AH249" s="6">
        <f t="shared" si="119"/>
        <v>0</v>
      </c>
      <c r="AI249" s="6">
        <f t="shared" si="119"/>
        <v>0</v>
      </c>
      <c r="AJ249" s="6">
        <f t="shared" si="114"/>
        <v>0</v>
      </c>
      <c r="AK249" s="41">
        <f t="shared" si="109"/>
        <v>0</v>
      </c>
      <c r="AM249" s="30"/>
    </row>
    <row r="250" spans="1:46">
      <c r="A250" s="14">
        <v>1</v>
      </c>
      <c r="B250" s="1">
        <v>3</v>
      </c>
      <c r="C250" s="1">
        <v>1</v>
      </c>
      <c r="D250" s="1">
        <v>312</v>
      </c>
      <c r="E250" s="1">
        <v>1</v>
      </c>
      <c r="G250" s="17" t="s">
        <v>199</v>
      </c>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f t="shared" si="114"/>
        <v>0</v>
      </c>
      <c r="AK250" s="41">
        <f t="shared" si="109"/>
        <v>0</v>
      </c>
      <c r="AM250" s="30"/>
      <c r="AO250" s="30"/>
      <c r="AP250" s="30"/>
      <c r="AQ250" s="33"/>
      <c r="AS250" s="38"/>
      <c r="AT250" s="60"/>
    </row>
    <row r="251" spans="1:46">
      <c r="A251" s="14">
        <v>1</v>
      </c>
      <c r="B251" s="1">
        <v>3</v>
      </c>
      <c r="C251" s="1">
        <v>1</v>
      </c>
      <c r="D251" s="1">
        <v>313</v>
      </c>
      <c r="E251" s="4"/>
      <c r="F251" s="4"/>
      <c r="G251" s="21" t="s">
        <v>200</v>
      </c>
      <c r="H251" s="6">
        <f>+H252</f>
        <v>0</v>
      </c>
      <c r="I251" s="6">
        <f t="shared" ref="I251:AI251" si="120">+I252</f>
        <v>0</v>
      </c>
      <c r="J251" s="6">
        <f t="shared" si="120"/>
        <v>0</v>
      </c>
      <c r="K251" s="6">
        <f t="shared" si="120"/>
        <v>0</v>
      </c>
      <c r="L251" s="6">
        <f t="shared" si="120"/>
        <v>0</v>
      </c>
      <c r="M251" s="6">
        <f t="shared" si="120"/>
        <v>0</v>
      </c>
      <c r="N251" s="6">
        <f t="shared" si="120"/>
        <v>0</v>
      </c>
      <c r="O251" s="6">
        <f t="shared" si="120"/>
        <v>0</v>
      </c>
      <c r="P251" s="6">
        <f t="shared" si="120"/>
        <v>0</v>
      </c>
      <c r="Q251" s="6">
        <f t="shared" si="120"/>
        <v>0</v>
      </c>
      <c r="R251" s="6">
        <f t="shared" si="120"/>
        <v>0</v>
      </c>
      <c r="S251" s="6">
        <f t="shared" si="120"/>
        <v>0</v>
      </c>
      <c r="T251" s="6">
        <f t="shared" si="120"/>
        <v>0</v>
      </c>
      <c r="U251" s="6">
        <f t="shared" si="120"/>
        <v>0</v>
      </c>
      <c r="V251" s="6">
        <f t="shared" si="120"/>
        <v>0</v>
      </c>
      <c r="W251" s="6">
        <f t="shared" si="120"/>
        <v>0</v>
      </c>
      <c r="X251" s="6">
        <f t="shared" si="120"/>
        <v>0</v>
      </c>
      <c r="Y251" s="6">
        <f t="shared" si="120"/>
        <v>0</v>
      </c>
      <c r="Z251" s="6">
        <f t="shared" si="120"/>
        <v>0</v>
      </c>
      <c r="AA251" s="6">
        <f t="shared" si="120"/>
        <v>0</v>
      </c>
      <c r="AB251" s="6">
        <f t="shared" si="120"/>
        <v>0</v>
      </c>
      <c r="AC251" s="6">
        <f t="shared" si="120"/>
        <v>0</v>
      </c>
      <c r="AD251" s="6">
        <f t="shared" si="120"/>
        <v>0</v>
      </c>
      <c r="AE251" s="6">
        <f t="shared" si="120"/>
        <v>0</v>
      </c>
      <c r="AF251" s="6">
        <f t="shared" si="120"/>
        <v>0</v>
      </c>
      <c r="AG251" s="6">
        <f t="shared" si="120"/>
        <v>0</v>
      </c>
      <c r="AH251" s="6">
        <f t="shared" si="120"/>
        <v>0</v>
      </c>
      <c r="AI251" s="6">
        <f t="shared" si="120"/>
        <v>0</v>
      </c>
      <c r="AJ251" s="6">
        <f t="shared" si="114"/>
        <v>0</v>
      </c>
      <c r="AK251" s="41">
        <f t="shared" si="109"/>
        <v>0</v>
      </c>
      <c r="AM251" s="30"/>
    </row>
    <row r="252" spans="1:46">
      <c r="A252" s="14">
        <v>1</v>
      </c>
      <c r="B252" s="1">
        <v>3</v>
      </c>
      <c r="C252" s="1">
        <v>1</v>
      </c>
      <c r="D252" s="1">
        <v>313</v>
      </c>
      <c r="E252" s="1">
        <v>1</v>
      </c>
      <c r="G252" s="17" t="s">
        <v>201</v>
      </c>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f t="shared" si="114"/>
        <v>0</v>
      </c>
      <c r="AK252" s="41">
        <f t="shared" si="109"/>
        <v>0</v>
      </c>
      <c r="AM252" s="30"/>
      <c r="AO252" s="30"/>
      <c r="AP252" s="30"/>
      <c r="AQ252" s="33"/>
      <c r="AS252" s="61"/>
    </row>
    <row r="253" spans="1:46">
      <c r="A253" s="14">
        <v>1</v>
      </c>
      <c r="B253" s="1">
        <v>3</v>
      </c>
      <c r="C253" s="1">
        <v>1</v>
      </c>
      <c r="D253" s="1">
        <v>314</v>
      </c>
      <c r="E253" s="4"/>
      <c r="F253" s="4"/>
      <c r="G253" s="21" t="s">
        <v>202</v>
      </c>
      <c r="H253" s="6">
        <f>+H254+H255</f>
        <v>40000</v>
      </c>
      <c r="I253" s="6">
        <f t="shared" ref="I253:AI253" si="121">+I254+I255</f>
        <v>0</v>
      </c>
      <c r="J253" s="6">
        <f t="shared" si="121"/>
        <v>0</v>
      </c>
      <c r="K253" s="6">
        <f t="shared" si="121"/>
        <v>0</v>
      </c>
      <c r="L253" s="6">
        <f t="shared" si="121"/>
        <v>0</v>
      </c>
      <c r="M253" s="6">
        <f t="shared" si="121"/>
        <v>41000</v>
      </c>
      <c r="N253" s="6">
        <f t="shared" si="121"/>
        <v>0</v>
      </c>
      <c r="O253" s="6">
        <f t="shared" si="121"/>
        <v>0</v>
      </c>
      <c r="P253" s="6">
        <f t="shared" si="121"/>
        <v>0</v>
      </c>
      <c r="Q253" s="6">
        <f t="shared" si="121"/>
        <v>0</v>
      </c>
      <c r="R253" s="6">
        <f t="shared" si="121"/>
        <v>0</v>
      </c>
      <c r="S253" s="6">
        <f t="shared" si="121"/>
        <v>0</v>
      </c>
      <c r="T253" s="6">
        <f t="shared" si="121"/>
        <v>0</v>
      </c>
      <c r="U253" s="6">
        <f t="shared" si="121"/>
        <v>0</v>
      </c>
      <c r="V253" s="6">
        <f t="shared" si="121"/>
        <v>0</v>
      </c>
      <c r="W253" s="6">
        <f t="shared" si="121"/>
        <v>0</v>
      </c>
      <c r="X253" s="6">
        <f t="shared" si="121"/>
        <v>0</v>
      </c>
      <c r="Y253" s="6">
        <f t="shared" si="121"/>
        <v>0</v>
      </c>
      <c r="Z253" s="6">
        <f t="shared" si="121"/>
        <v>0</v>
      </c>
      <c r="AA253" s="6">
        <f t="shared" si="121"/>
        <v>0</v>
      </c>
      <c r="AB253" s="6">
        <f t="shared" si="121"/>
        <v>0</v>
      </c>
      <c r="AC253" s="6">
        <f t="shared" si="121"/>
        <v>0</v>
      </c>
      <c r="AD253" s="6">
        <f t="shared" si="121"/>
        <v>0</v>
      </c>
      <c r="AE253" s="6">
        <f t="shared" si="121"/>
        <v>0</v>
      </c>
      <c r="AF253" s="6">
        <f t="shared" si="121"/>
        <v>5000</v>
      </c>
      <c r="AG253" s="6">
        <f t="shared" si="121"/>
        <v>0</v>
      </c>
      <c r="AH253" s="6">
        <f t="shared" si="121"/>
        <v>0</v>
      </c>
      <c r="AI253" s="6">
        <f t="shared" si="121"/>
        <v>0</v>
      </c>
      <c r="AJ253" s="6">
        <f t="shared" si="114"/>
        <v>86000</v>
      </c>
      <c r="AK253" s="41">
        <f t="shared" si="109"/>
        <v>81000</v>
      </c>
      <c r="AM253" s="30"/>
    </row>
    <row r="254" spans="1:46">
      <c r="A254" s="14">
        <v>1</v>
      </c>
      <c r="B254" s="1">
        <v>3</v>
      </c>
      <c r="C254" s="1">
        <v>1</v>
      </c>
      <c r="D254" s="1">
        <v>314</v>
      </c>
      <c r="E254" s="1">
        <v>1</v>
      </c>
      <c r="G254" s="17" t="s">
        <v>203</v>
      </c>
      <c r="H254" s="8">
        <v>40000</v>
      </c>
      <c r="I254" s="8"/>
      <c r="J254" s="8"/>
      <c r="K254" s="8"/>
      <c r="L254" s="8"/>
      <c r="M254" s="8">
        <v>41000</v>
      </c>
      <c r="N254" s="8"/>
      <c r="O254" s="8"/>
      <c r="P254" s="8"/>
      <c r="Q254" s="8"/>
      <c r="R254" s="8"/>
      <c r="S254" s="8"/>
      <c r="T254" s="8"/>
      <c r="U254" s="8"/>
      <c r="V254" s="8"/>
      <c r="W254" s="8"/>
      <c r="X254" s="8"/>
      <c r="Y254" s="8"/>
      <c r="Z254" s="8"/>
      <c r="AA254" s="8"/>
      <c r="AB254" s="8"/>
      <c r="AC254" s="8"/>
      <c r="AD254" s="8"/>
      <c r="AE254" s="8"/>
      <c r="AF254" s="8">
        <v>5000</v>
      </c>
      <c r="AG254" s="8">
        <v>0</v>
      </c>
      <c r="AH254" s="8">
        <v>0</v>
      </c>
      <c r="AI254" s="8">
        <v>0</v>
      </c>
      <c r="AJ254" s="8">
        <f t="shared" si="114"/>
        <v>86000</v>
      </c>
      <c r="AK254" s="41">
        <f t="shared" si="109"/>
        <v>81000</v>
      </c>
      <c r="AM254" s="30"/>
      <c r="AO254" s="30"/>
      <c r="AP254" s="30"/>
      <c r="AQ254" s="33"/>
      <c r="AS254" s="38"/>
    </row>
    <row r="255" spans="1:46">
      <c r="A255" s="14">
        <v>1</v>
      </c>
      <c r="B255" s="1">
        <v>3</v>
      </c>
      <c r="C255" s="1">
        <v>1</v>
      </c>
      <c r="D255" s="1">
        <v>314</v>
      </c>
      <c r="E255" s="1">
        <v>2</v>
      </c>
      <c r="G255" s="17" t="s">
        <v>204</v>
      </c>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f t="shared" si="114"/>
        <v>0</v>
      </c>
      <c r="AK255" s="41">
        <f t="shared" si="109"/>
        <v>0</v>
      </c>
      <c r="AM255" s="30"/>
    </row>
    <row r="256" spans="1:46">
      <c r="A256" s="14">
        <v>1</v>
      </c>
      <c r="B256" s="1">
        <v>3</v>
      </c>
      <c r="C256" s="1">
        <v>1</v>
      </c>
      <c r="D256" s="1">
        <v>315</v>
      </c>
      <c r="E256" s="4"/>
      <c r="F256" s="4"/>
      <c r="G256" s="21" t="s">
        <v>205</v>
      </c>
      <c r="H256" s="6">
        <f>+H257</f>
        <v>0</v>
      </c>
      <c r="I256" s="6">
        <f t="shared" ref="I256:AI256" si="122">+I257</f>
        <v>0</v>
      </c>
      <c r="J256" s="6">
        <f t="shared" si="122"/>
        <v>0</v>
      </c>
      <c r="K256" s="6">
        <f t="shared" si="122"/>
        <v>0</v>
      </c>
      <c r="L256" s="6">
        <f t="shared" si="122"/>
        <v>0</v>
      </c>
      <c r="M256" s="6">
        <f t="shared" si="122"/>
        <v>0</v>
      </c>
      <c r="N256" s="6">
        <f t="shared" si="122"/>
        <v>0</v>
      </c>
      <c r="O256" s="6">
        <f t="shared" si="122"/>
        <v>0</v>
      </c>
      <c r="P256" s="6">
        <f t="shared" si="122"/>
        <v>0</v>
      </c>
      <c r="Q256" s="6">
        <f t="shared" si="122"/>
        <v>0</v>
      </c>
      <c r="R256" s="6">
        <f t="shared" si="122"/>
        <v>0</v>
      </c>
      <c r="S256" s="6">
        <f t="shared" si="122"/>
        <v>0</v>
      </c>
      <c r="T256" s="6">
        <f t="shared" si="122"/>
        <v>0</v>
      </c>
      <c r="U256" s="6">
        <f t="shared" si="122"/>
        <v>0</v>
      </c>
      <c r="V256" s="6">
        <f t="shared" si="122"/>
        <v>0</v>
      </c>
      <c r="W256" s="6">
        <f t="shared" si="122"/>
        <v>0</v>
      </c>
      <c r="X256" s="6">
        <f t="shared" si="122"/>
        <v>0</v>
      </c>
      <c r="Y256" s="6">
        <f t="shared" si="122"/>
        <v>0</v>
      </c>
      <c r="Z256" s="6">
        <f t="shared" si="122"/>
        <v>0</v>
      </c>
      <c r="AA256" s="6">
        <f t="shared" si="122"/>
        <v>0</v>
      </c>
      <c r="AB256" s="6">
        <f t="shared" si="122"/>
        <v>0</v>
      </c>
      <c r="AC256" s="6">
        <f t="shared" si="122"/>
        <v>0</v>
      </c>
      <c r="AD256" s="6">
        <f t="shared" si="122"/>
        <v>0</v>
      </c>
      <c r="AE256" s="6">
        <f t="shared" si="122"/>
        <v>0</v>
      </c>
      <c r="AF256" s="6">
        <f t="shared" si="122"/>
        <v>0</v>
      </c>
      <c r="AG256" s="6">
        <f t="shared" si="122"/>
        <v>0</v>
      </c>
      <c r="AH256" s="6">
        <f t="shared" si="122"/>
        <v>0</v>
      </c>
      <c r="AI256" s="6">
        <f t="shared" si="122"/>
        <v>0</v>
      </c>
      <c r="AJ256" s="6">
        <f t="shared" si="114"/>
        <v>0</v>
      </c>
      <c r="AK256" s="41">
        <f t="shared" si="109"/>
        <v>0</v>
      </c>
      <c r="AM256" s="30"/>
    </row>
    <row r="257" spans="1:45">
      <c r="A257" s="14">
        <v>1</v>
      </c>
      <c r="B257" s="1">
        <v>3</v>
      </c>
      <c r="C257" s="1">
        <v>1</v>
      </c>
      <c r="D257" s="1">
        <v>315</v>
      </c>
      <c r="E257" s="1">
        <v>1</v>
      </c>
      <c r="G257" s="17" t="s">
        <v>206</v>
      </c>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f t="shared" si="114"/>
        <v>0</v>
      </c>
      <c r="AK257" s="41">
        <f t="shared" si="109"/>
        <v>0</v>
      </c>
      <c r="AM257" s="30"/>
      <c r="AO257" s="30"/>
      <c r="AP257" s="30"/>
      <c r="AQ257" s="33"/>
      <c r="AS257" s="38"/>
    </row>
    <row r="258" spans="1:45">
      <c r="A258" s="14">
        <v>1</v>
      </c>
      <c r="B258" s="1">
        <v>3</v>
      </c>
      <c r="C258" s="1">
        <v>1</v>
      </c>
      <c r="D258" s="1">
        <v>316</v>
      </c>
      <c r="E258" s="4"/>
      <c r="F258" s="4"/>
      <c r="G258" s="21" t="s">
        <v>207</v>
      </c>
      <c r="H258" s="6">
        <f>+H259+H260</f>
        <v>0</v>
      </c>
      <c r="I258" s="6">
        <f t="shared" ref="I258:AI258" si="123">+I259+I260</f>
        <v>0</v>
      </c>
      <c r="J258" s="6">
        <f t="shared" si="123"/>
        <v>0</v>
      </c>
      <c r="K258" s="6">
        <f t="shared" si="123"/>
        <v>0</v>
      </c>
      <c r="L258" s="6">
        <f t="shared" si="123"/>
        <v>0</v>
      </c>
      <c r="M258" s="6">
        <f t="shared" si="123"/>
        <v>0</v>
      </c>
      <c r="N258" s="6">
        <f t="shared" si="123"/>
        <v>0</v>
      </c>
      <c r="O258" s="6">
        <f t="shared" si="123"/>
        <v>0</v>
      </c>
      <c r="P258" s="6">
        <f t="shared" si="123"/>
        <v>0</v>
      </c>
      <c r="Q258" s="6">
        <f t="shared" si="123"/>
        <v>0</v>
      </c>
      <c r="R258" s="6">
        <f t="shared" si="123"/>
        <v>0</v>
      </c>
      <c r="S258" s="6">
        <f t="shared" si="123"/>
        <v>0</v>
      </c>
      <c r="T258" s="6">
        <f t="shared" si="123"/>
        <v>0</v>
      </c>
      <c r="U258" s="6">
        <f t="shared" si="123"/>
        <v>0</v>
      </c>
      <c r="V258" s="6">
        <f t="shared" si="123"/>
        <v>0</v>
      </c>
      <c r="W258" s="6">
        <f t="shared" si="123"/>
        <v>0</v>
      </c>
      <c r="X258" s="6">
        <f t="shared" si="123"/>
        <v>0</v>
      </c>
      <c r="Y258" s="6">
        <f t="shared" si="123"/>
        <v>0</v>
      </c>
      <c r="Z258" s="6">
        <f t="shared" si="123"/>
        <v>0</v>
      </c>
      <c r="AA258" s="6">
        <f t="shared" si="123"/>
        <v>0</v>
      </c>
      <c r="AB258" s="6">
        <f t="shared" si="123"/>
        <v>0</v>
      </c>
      <c r="AC258" s="6">
        <f t="shared" si="123"/>
        <v>0</v>
      </c>
      <c r="AD258" s="6">
        <f t="shared" si="123"/>
        <v>0</v>
      </c>
      <c r="AE258" s="6">
        <f t="shared" si="123"/>
        <v>0</v>
      </c>
      <c r="AF258" s="6">
        <f t="shared" si="123"/>
        <v>0</v>
      </c>
      <c r="AG258" s="6">
        <f t="shared" si="123"/>
        <v>0</v>
      </c>
      <c r="AH258" s="6">
        <f t="shared" si="123"/>
        <v>0</v>
      </c>
      <c r="AI258" s="6">
        <f t="shared" si="123"/>
        <v>0</v>
      </c>
      <c r="AJ258" s="6">
        <f t="shared" si="114"/>
        <v>0</v>
      </c>
      <c r="AK258" s="41">
        <f t="shared" si="109"/>
        <v>0</v>
      </c>
      <c r="AM258" s="30"/>
    </row>
    <row r="259" spans="1:45">
      <c r="A259" s="14">
        <v>1</v>
      </c>
      <c r="B259" s="1">
        <v>3</v>
      </c>
      <c r="C259" s="1">
        <v>1</v>
      </c>
      <c r="D259" s="1">
        <v>316</v>
      </c>
      <c r="E259" s="1">
        <v>1</v>
      </c>
      <c r="G259" s="17" t="s">
        <v>208</v>
      </c>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f t="shared" si="114"/>
        <v>0</v>
      </c>
      <c r="AK259" s="41">
        <f t="shared" si="109"/>
        <v>0</v>
      </c>
      <c r="AM259" s="30"/>
    </row>
    <row r="260" spans="1:45">
      <c r="A260" s="14">
        <v>1</v>
      </c>
      <c r="B260" s="1">
        <v>3</v>
      </c>
      <c r="C260" s="1">
        <v>1</v>
      </c>
      <c r="D260" s="1">
        <v>316</v>
      </c>
      <c r="E260" s="1">
        <v>2</v>
      </c>
      <c r="G260" s="17" t="s">
        <v>209</v>
      </c>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f t="shared" si="114"/>
        <v>0</v>
      </c>
      <c r="AK260" s="41">
        <f t="shared" si="109"/>
        <v>0</v>
      </c>
      <c r="AM260" s="30"/>
    </row>
    <row r="261" spans="1:45">
      <c r="A261" s="14">
        <v>1</v>
      </c>
      <c r="B261" s="1">
        <v>3</v>
      </c>
      <c r="C261" s="1">
        <v>1</v>
      </c>
      <c r="D261" s="1">
        <v>317</v>
      </c>
      <c r="E261" s="4"/>
      <c r="F261" s="4"/>
      <c r="G261" s="21" t="s">
        <v>210</v>
      </c>
      <c r="H261" s="6">
        <f>+H262</f>
        <v>0</v>
      </c>
      <c r="I261" s="6">
        <f t="shared" ref="I261:AI261" si="124">+I262</f>
        <v>0</v>
      </c>
      <c r="J261" s="6">
        <f t="shared" si="124"/>
        <v>0</v>
      </c>
      <c r="K261" s="6">
        <f t="shared" si="124"/>
        <v>0</v>
      </c>
      <c r="L261" s="6">
        <f t="shared" si="124"/>
        <v>0</v>
      </c>
      <c r="M261" s="6">
        <f t="shared" si="124"/>
        <v>0</v>
      </c>
      <c r="N261" s="6">
        <f t="shared" si="124"/>
        <v>0</v>
      </c>
      <c r="O261" s="6">
        <f t="shared" si="124"/>
        <v>0</v>
      </c>
      <c r="P261" s="6">
        <f t="shared" si="124"/>
        <v>0</v>
      </c>
      <c r="Q261" s="6">
        <f t="shared" si="124"/>
        <v>0</v>
      </c>
      <c r="R261" s="6">
        <f t="shared" si="124"/>
        <v>0</v>
      </c>
      <c r="S261" s="6">
        <f t="shared" si="124"/>
        <v>0</v>
      </c>
      <c r="T261" s="6">
        <f t="shared" si="124"/>
        <v>0</v>
      </c>
      <c r="U261" s="6">
        <f t="shared" si="124"/>
        <v>0</v>
      </c>
      <c r="V261" s="6">
        <f t="shared" si="124"/>
        <v>0</v>
      </c>
      <c r="W261" s="6">
        <f t="shared" si="124"/>
        <v>0</v>
      </c>
      <c r="X261" s="6">
        <f t="shared" si="124"/>
        <v>0</v>
      </c>
      <c r="Y261" s="6">
        <f t="shared" si="124"/>
        <v>0</v>
      </c>
      <c r="Z261" s="6">
        <f t="shared" si="124"/>
        <v>0</v>
      </c>
      <c r="AA261" s="6">
        <f t="shared" si="124"/>
        <v>0</v>
      </c>
      <c r="AB261" s="6">
        <f t="shared" si="124"/>
        <v>0</v>
      </c>
      <c r="AC261" s="6">
        <f t="shared" si="124"/>
        <v>0</v>
      </c>
      <c r="AD261" s="6">
        <f t="shared" si="124"/>
        <v>0</v>
      </c>
      <c r="AE261" s="6">
        <f t="shared" si="124"/>
        <v>0</v>
      </c>
      <c r="AF261" s="6">
        <f t="shared" si="124"/>
        <v>0</v>
      </c>
      <c r="AG261" s="6">
        <f t="shared" si="124"/>
        <v>0</v>
      </c>
      <c r="AH261" s="6">
        <f t="shared" si="124"/>
        <v>0</v>
      </c>
      <c r="AI261" s="6">
        <f t="shared" si="124"/>
        <v>0</v>
      </c>
      <c r="AJ261" s="6">
        <f t="shared" si="114"/>
        <v>0</v>
      </c>
      <c r="AK261" s="41">
        <f t="shared" si="109"/>
        <v>0</v>
      </c>
      <c r="AM261" s="30"/>
    </row>
    <row r="262" spans="1:45">
      <c r="A262" s="14">
        <v>1</v>
      </c>
      <c r="B262" s="1">
        <v>3</v>
      </c>
      <c r="C262" s="1">
        <v>1</v>
      </c>
      <c r="D262" s="1">
        <v>317</v>
      </c>
      <c r="E262" s="1">
        <v>1</v>
      </c>
      <c r="G262" s="17" t="s">
        <v>211</v>
      </c>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f t="shared" si="114"/>
        <v>0</v>
      </c>
      <c r="AK262" s="41">
        <f t="shared" si="109"/>
        <v>0</v>
      </c>
      <c r="AM262" s="30"/>
    </row>
    <row r="263" spans="1:45">
      <c r="A263" s="14">
        <v>1</v>
      </c>
      <c r="B263" s="1">
        <v>3</v>
      </c>
      <c r="C263" s="1">
        <v>1</v>
      </c>
      <c r="D263" s="1">
        <v>318</v>
      </c>
      <c r="E263" s="4"/>
      <c r="F263" s="4"/>
      <c r="G263" s="21" t="s">
        <v>212</v>
      </c>
      <c r="H263" s="6">
        <f>+H264+H265</f>
        <v>0</v>
      </c>
      <c r="I263" s="6">
        <f t="shared" ref="I263:AI263" si="125">+I264+I265</f>
        <v>0</v>
      </c>
      <c r="J263" s="6">
        <f t="shared" si="125"/>
        <v>0</v>
      </c>
      <c r="K263" s="6">
        <f t="shared" si="125"/>
        <v>0</v>
      </c>
      <c r="L263" s="6">
        <f t="shared" si="125"/>
        <v>0</v>
      </c>
      <c r="M263" s="6">
        <f t="shared" si="125"/>
        <v>0</v>
      </c>
      <c r="N263" s="6">
        <f t="shared" si="125"/>
        <v>0</v>
      </c>
      <c r="O263" s="6">
        <f t="shared" si="125"/>
        <v>0</v>
      </c>
      <c r="P263" s="6">
        <f t="shared" si="125"/>
        <v>0</v>
      </c>
      <c r="Q263" s="6">
        <f t="shared" si="125"/>
        <v>0</v>
      </c>
      <c r="R263" s="6">
        <f t="shared" si="125"/>
        <v>0</v>
      </c>
      <c r="S263" s="6">
        <f t="shared" si="125"/>
        <v>0</v>
      </c>
      <c r="T263" s="6">
        <f t="shared" si="125"/>
        <v>0</v>
      </c>
      <c r="U263" s="6">
        <f t="shared" si="125"/>
        <v>0</v>
      </c>
      <c r="V263" s="6">
        <f t="shared" si="125"/>
        <v>0</v>
      </c>
      <c r="W263" s="6">
        <f t="shared" si="125"/>
        <v>0</v>
      </c>
      <c r="X263" s="6">
        <f t="shared" si="125"/>
        <v>0</v>
      </c>
      <c r="Y263" s="6">
        <f t="shared" si="125"/>
        <v>0</v>
      </c>
      <c r="Z263" s="6">
        <f t="shared" si="125"/>
        <v>0</v>
      </c>
      <c r="AA263" s="6">
        <f t="shared" si="125"/>
        <v>0</v>
      </c>
      <c r="AB263" s="6">
        <f t="shared" si="125"/>
        <v>0</v>
      </c>
      <c r="AC263" s="6">
        <f t="shared" si="125"/>
        <v>0</v>
      </c>
      <c r="AD263" s="6">
        <f t="shared" si="125"/>
        <v>0</v>
      </c>
      <c r="AE263" s="6">
        <f t="shared" si="125"/>
        <v>0</v>
      </c>
      <c r="AF263" s="6">
        <f t="shared" si="125"/>
        <v>0</v>
      </c>
      <c r="AG263" s="6">
        <f t="shared" si="125"/>
        <v>0</v>
      </c>
      <c r="AH263" s="6">
        <f t="shared" si="125"/>
        <v>0</v>
      </c>
      <c r="AI263" s="6">
        <f t="shared" si="125"/>
        <v>0</v>
      </c>
      <c r="AJ263" s="6">
        <f t="shared" si="114"/>
        <v>0</v>
      </c>
      <c r="AK263" s="41">
        <f t="shared" si="109"/>
        <v>0</v>
      </c>
      <c r="AM263" s="30"/>
    </row>
    <row r="264" spans="1:45">
      <c r="A264" s="14">
        <v>1</v>
      </c>
      <c r="B264" s="1">
        <v>3</v>
      </c>
      <c r="C264" s="1">
        <v>1</v>
      </c>
      <c r="D264" s="1">
        <v>318</v>
      </c>
      <c r="E264" s="1">
        <v>1</v>
      </c>
      <c r="G264" s="17" t="s">
        <v>213</v>
      </c>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f t="shared" si="114"/>
        <v>0</v>
      </c>
      <c r="AK264" s="41">
        <f t="shared" si="109"/>
        <v>0</v>
      </c>
      <c r="AM264" s="30"/>
    </row>
    <row r="265" spans="1:45">
      <c r="A265" s="14">
        <v>1</v>
      </c>
      <c r="B265" s="1">
        <v>3</v>
      </c>
      <c r="C265" s="1">
        <v>1</v>
      </c>
      <c r="D265" s="1">
        <v>318</v>
      </c>
      <c r="E265" s="1">
        <v>2</v>
      </c>
      <c r="G265" s="17" t="s">
        <v>214</v>
      </c>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f t="shared" si="114"/>
        <v>0</v>
      </c>
      <c r="AK265" s="41">
        <f t="shared" si="109"/>
        <v>0</v>
      </c>
      <c r="AM265" s="30"/>
    </row>
    <row r="266" spans="1:45">
      <c r="A266" s="14">
        <v>1</v>
      </c>
      <c r="B266" s="1">
        <v>3</v>
      </c>
      <c r="C266" s="1">
        <v>1</v>
      </c>
      <c r="D266" s="1">
        <v>319</v>
      </c>
      <c r="G266" s="21" t="s">
        <v>215</v>
      </c>
      <c r="H266" s="6">
        <f>+H267</f>
        <v>0</v>
      </c>
      <c r="I266" s="6">
        <f t="shared" ref="I266:AI266" si="126">+I267</f>
        <v>0</v>
      </c>
      <c r="J266" s="6">
        <f t="shared" si="126"/>
        <v>0</v>
      </c>
      <c r="K266" s="6">
        <f t="shared" si="126"/>
        <v>0</v>
      </c>
      <c r="L266" s="6">
        <f t="shared" si="126"/>
        <v>0</v>
      </c>
      <c r="M266" s="6">
        <f t="shared" si="126"/>
        <v>0</v>
      </c>
      <c r="N266" s="6">
        <f t="shared" si="126"/>
        <v>0</v>
      </c>
      <c r="O266" s="6">
        <f t="shared" si="126"/>
        <v>0</v>
      </c>
      <c r="P266" s="6">
        <f t="shared" si="126"/>
        <v>0</v>
      </c>
      <c r="Q266" s="6">
        <f t="shared" si="126"/>
        <v>0</v>
      </c>
      <c r="R266" s="6">
        <f t="shared" si="126"/>
        <v>0</v>
      </c>
      <c r="S266" s="6">
        <f t="shared" si="126"/>
        <v>0</v>
      </c>
      <c r="T266" s="6">
        <f t="shared" si="126"/>
        <v>0</v>
      </c>
      <c r="U266" s="6">
        <f t="shared" si="126"/>
        <v>0</v>
      </c>
      <c r="V266" s="6">
        <f t="shared" si="126"/>
        <v>0</v>
      </c>
      <c r="W266" s="6">
        <f t="shared" si="126"/>
        <v>0</v>
      </c>
      <c r="X266" s="6">
        <f t="shared" si="126"/>
        <v>0</v>
      </c>
      <c r="Y266" s="6">
        <f t="shared" si="126"/>
        <v>0</v>
      </c>
      <c r="Z266" s="6">
        <f t="shared" si="126"/>
        <v>0</v>
      </c>
      <c r="AA266" s="6">
        <f t="shared" si="126"/>
        <v>0</v>
      </c>
      <c r="AB266" s="6">
        <f t="shared" si="126"/>
        <v>0</v>
      </c>
      <c r="AC266" s="6">
        <f t="shared" si="126"/>
        <v>0</v>
      </c>
      <c r="AD266" s="6">
        <f t="shared" si="126"/>
        <v>0</v>
      </c>
      <c r="AE266" s="6">
        <f t="shared" si="126"/>
        <v>0</v>
      </c>
      <c r="AF266" s="6">
        <f t="shared" si="126"/>
        <v>0</v>
      </c>
      <c r="AG266" s="6">
        <f t="shared" si="126"/>
        <v>0</v>
      </c>
      <c r="AH266" s="6">
        <f t="shared" si="126"/>
        <v>0</v>
      </c>
      <c r="AI266" s="6">
        <f t="shared" si="126"/>
        <v>0</v>
      </c>
      <c r="AJ266" s="6">
        <f t="shared" si="114"/>
        <v>0</v>
      </c>
      <c r="AK266" s="41">
        <f t="shared" si="109"/>
        <v>0</v>
      </c>
      <c r="AM266" s="30"/>
    </row>
    <row r="267" spans="1:45">
      <c r="A267" s="14">
        <v>1</v>
      </c>
      <c r="B267" s="1">
        <v>3</v>
      </c>
      <c r="C267" s="1">
        <v>1</v>
      </c>
      <c r="D267" s="1">
        <v>319</v>
      </c>
      <c r="E267" s="1">
        <v>1</v>
      </c>
      <c r="G267" s="17" t="s">
        <v>216</v>
      </c>
      <c r="H267" s="8"/>
      <c r="I267" s="8"/>
      <c r="J267" s="8"/>
      <c r="K267" s="8"/>
      <c r="L267" s="8"/>
      <c r="M267" s="8"/>
      <c r="N267" s="8"/>
      <c r="O267" s="8"/>
      <c r="P267" s="8">
        <v>0</v>
      </c>
      <c r="Q267" s="8"/>
      <c r="R267" s="8"/>
      <c r="S267" s="8"/>
      <c r="T267" s="8"/>
      <c r="U267" s="8"/>
      <c r="V267" s="8"/>
      <c r="W267" s="8"/>
      <c r="X267" s="8"/>
      <c r="Y267" s="8"/>
      <c r="Z267" s="8"/>
      <c r="AA267" s="8"/>
      <c r="AB267" s="8"/>
      <c r="AC267" s="8"/>
      <c r="AD267" s="8"/>
      <c r="AE267" s="8"/>
      <c r="AF267" s="8"/>
      <c r="AG267" s="8"/>
      <c r="AH267" s="8"/>
      <c r="AI267" s="8"/>
      <c r="AJ267" s="8">
        <f t="shared" si="114"/>
        <v>0</v>
      </c>
      <c r="AK267" s="41">
        <f t="shared" si="109"/>
        <v>0</v>
      </c>
      <c r="AM267" s="30"/>
      <c r="AO267" s="30"/>
      <c r="AP267" s="30"/>
      <c r="AQ267" s="33"/>
      <c r="AS267" s="38"/>
    </row>
    <row r="268" spans="1:45">
      <c r="A268" s="14">
        <v>1</v>
      </c>
      <c r="B268" s="1">
        <v>3</v>
      </c>
      <c r="C268" s="1">
        <v>2</v>
      </c>
      <c r="E268" s="4"/>
      <c r="F268" s="4"/>
      <c r="G268" s="21" t="s">
        <v>217</v>
      </c>
      <c r="H268" s="7">
        <f>+H269+H271+H273+H276+H278+H280+H284+H286+H289</f>
        <v>50000</v>
      </c>
      <c r="I268" s="7">
        <f t="shared" ref="I268:AI268" si="127">+I269+I271+I273+I276+I278+I280+I284+I286+I289</f>
        <v>0</v>
      </c>
      <c r="J268" s="7">
        <f t="shared" si="127"/>
        <v>0</v>
      </c>
      <c r="K268" s="7">
        <f t="shared" si="127"/>
        <v>0</v>
      </c>
      <c r="L268" s="7">
        <f t="shared" si="127"/>
        <v>0</v>
      </c>
      <c r="M268" s="7">
        <f t="shared" si="127"/>
        <v>0</v>
      </c>
      <c r="N268" s="7">
        <f t="shared" si="127"/>
        <v>0</v>
      </c>
      <c r="O268" s="7">
        <f t="shared" si="127"/>
        <v>0</v>
      </c>
      <c r="P268" s="7">
        <f t="shared" si="127"/>
        <v>0</v>
      </c>
      <c r="Q268" s="7">
        <f t="shared" si="127"/>
        <v>0</v>
      </c>
      <c r="R268" s="7">
        <f t="shared" si="127"/>
        <v>50000</v>
      </c>
      <c r="S268" s="7">
        <f t="shared" si="127"/>
        <v>1000000</v>
      </c>
      <c r="T268" s="7">
        <f t="shared" si="127"/>
        <v>0</v>
      </c>
      <c r="U268" s="7">
        <f t="shared" si="127"/>
        <v>0</v>
      </c>
      <c r="V268" s="7">
        <f t="shared" si="127"/>
        <v>0</v>
      </c>
      <c r="W268" s="7">
        <f t="shared" si="127"/>
        <v>0</v>
      </c>
      <c r="X268" s="7">
        <f t="shared" si="127"/>
        <v>0</v>
      </c>
      <c r="Y268" s="7">
        <f t="shared" si="127"/>
        <v>0</v>
      </c>
      <c r="Z268" s="7">
        <f t="shared" si="127"/>
        <v>0</v>
      </c>
      <c r="AA268" s="7">
        <f t="shared" si="127"/>
        <v>0</v>
      </c>
      <c r="AB268" s="7">
        <f t="shared" si="127"/>
        <v>0</v>
      </c>
      <c r="AC268" s="7">
        <f t="shared" si="127"/>
        <v>0</v>
      </c>
      <c r="AD268" s="7">
        <f t="shared" si="127"/>
        <v>0</v>
      </c>
      <c r="AE268" s="7">
        <f t="shared" si="127"/>
        <v>0</v>
      </c>
      <c r="AF268" s="7">
        <f t="shared" si="127"/>
        <v>0</v>
      </c>
      <c r="AG268" s="7">
        <f t="shared" si="127"/>
        <v>0</v>
      </c>
      <c r="AH268" s="7">
        <f t="shared" si="127"/>
        <v>0</v>
      </c>
      <c r="AI268" s="7">
        <f t="shared" si="127"/>
        <v>0</v>
      </c>
      <c r="AJ268" s="7">
        <f t="shared" si="114"/>
        <v>1100000</v>
      </c>
      <c r="AK268" s="41">
        <f t="shared" si="109"/>
        <v>1100000</v>
      </c>
      <c r="AM268" s="30"/>
    </row>
    <row r="269" spans="1:45">
      <c r="A269" s="14">
        <v>1</v>
      </c>
      <c r="B269" s="1">
        <v>3</v>
      </c>
      <c r="C269" s="1">
        <v>2</v>
      </c>
      <c r="D269" s="1">
        <v>321</v>
      </c>
      <c r="E269" s="4"/>
      <c r="F269" s="4"/>
      <c r="G269" s="21" t="s">
        <v>218</v>
      </c>
      <c r="H269" s="6">
        <f>+H270</f>
        <v>0</v>
      </c>
      <c r="I269" s="6">
        <f t="shared" ref="I269:AI269" si="128">+I270</f>
        <v>0</v>
      </c>
      <c r="J269" s="6">
        <f t="shared" si="128"/>
        <v>0</v>
      </c>
      <c r="K269" s="6">
        <f t="shared" si="128"/>
        <v>0</v>
      </c>
      <c r="L269" s="6">
        <f t="shared" si="128"/>
        <v>0</v>
      </c>
      <c r="M269" s="6">
        <f t="shared" si="128"/>
        <v>0</v>
      </c>
      <c r="N269" s="6">
        <f t="shared" si="128"/>
        <v>0</v>
      </c>
      <c r="O269" s="6">
        <f t="shared" si="128"/>
        <v>0</v>
      </c>
      <c r="P269" s="6">
        <f t="shared" si="128"/>
        <v>0</v>
      </c>
      <c r="Q269" s="6">
        <f t="shared" si="128"/>
        <v>0</v>
      </c>
      <c r="R269" s="6">
        <f t="shared" si="128"/>
        <v>0</v>
      </c>
      <c r="S269" s="6">
        <f t="shared" si="128"/>
        <v>0</v>
      </c>
      <c r="T269" s="6">
        <f t="shared" si="128"/>
        <v>0</v>
      </c>
      <c r="U269" s="6">
        <f t="shared" si="128"/>
        <v>0</v>
      </c>
      <c r="V269" s="6">
        <f t="shared" si="128"/>
        <v>0</v>
      </c>
      <c r="W269" s="6">
        <f t="shared" si="128"/>
        <v>0</v>
      </c>
      <c r="X269" s="6">
        <f t="shared" si="128"/>
        <v>0</v>
      </c>
      <c r="Y269" s="6">
        <f t="shared" si="128"/>
        <v>0</v>
      </c>
      <c r="Z269" s="6">
        <f t="shared" si="128"/>
        <v>0</v>
      </c>
      <c r="AA269" s="6">
        <f t="shared" si="128"/>
        <v>0</v>
      </c>
      <c r="AB269" s="6">
        <f t="shared" si="128"/>
        <v>0</v>
      </c>
      <c r="AC269" s="6">
        <f t="shared" si="128"/>
        <v>0</v>
      </c>
      <c r="AD269" s="6">
        <f t="shared" si="128"/>
        <v>0</v>
      </c>
      <c r="AE269" s="6">
        <f t="shared" si="128"/>
        <v>0</v>
      </c>
      <c r="AF269" s="6">
        <f t="shared" si="128"/>
        <v>0</v>
      </c>
      <c r="AG269" s="6">
        <f t="shared" si="128"/>
        <v>0</v>
      </c>
      <c r="AH269" s="6">
        <f t="shared" si="128"/>
        <v>0</v>
      </c>
      <c r="AI269" s="6">
        <f t="shared" si="128"/>
        <v>0</v>
      </c>
      <c r="AJ269" s="6">
        <f t="shared" si="114"/>
        <v>0</v>
      </c>
      <c r="AK269" s="41">
        <f t="shared" si="109"/>
        <v>0</v>
      </c>
      <c r="AM269" s="30"/>
    </row>
    <row r="270" spans="1:45">
      <c r="A270" s="14">
        <v>1</v>
      </c>
      <c r="B270" s="1">
        <v>3</v>
      </c>
      <c r="C270" s="1">
        <v>2</v>
      </c>
      <c r="D270" s="1">
        <v>321</v>
      </c>
      <c r="E270" s="1">
        <v>1</v>
      </c>
      <c r="G270" s="17" t="s">
        <v>218</v>
      </c>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f t="shared" si="114"/>
        <v>0</v>
      </c>
      <c r="AK270" s="41">
        <f t="shared" si="109"/>
        <v>0</v>
      </c>
      <c r="AM270" s="30"/>
    </row>
    <row r="271" spans="1:45">
      <c r="A271" s="14">
        <v>1</v>
      </c>
      <c r="B271" s="1">
        <v>3</v>
      </c>
      <c r="C271" s="1">
        <v>2</v>
      </c>
      <c r="D271" s="1">
        <v>322</v>
      </c>
      <c r="E271" s="4"/>
      <c r="F271" s="4"/>
      <c r="G271" s="21" t="s">
        <v>219</v>
      </c>
      <c r="H271" s="6">
        <f>+H272</f>
        <v>50000</v>
      </c>
      <c r="I271" s="6">
        <f t="shared" ref="I271:AI271" si="129">+I272</f>
        <v>0</v>
      </c>
      <c r="J271" s="6">
        <f t="shared" si="129"/>
        <v>0</v>
      </c>
      <c r="K271" s="6">
        <f t="shared" si="129"/>
        <v>0</v>
      </c>
      <c r="L271" s="6">
        <f t="shared" si="129"/>
        <v>0</v>
      </c>
      <c r="M271" s="6">
        <f t="shared" si="129"/>
        <v>0</v>
      </c>
      <c r="N271" s="6">
        <f t="shared" si="129"/>
        <v>0</v>
      </c>
      <c r="O271" s="6">
        <f t="shared" si="129"/>
        <v>0</v>
      </c>
      <c r="P271" s="6">
        <f t="shared" si="129"/>
        <v>0</v>
      </c>
      <c r="Q271" s="6">
        <f t="shared" si="129"/>
        <v>0</v>
      </c>
      <c r="R271" s="6">
        <f t="shared" si="129"/>
        <v>50000</v>
      </c>
      <c r="S271" s="6">
        <f t="shared" si="129"/>
        <v>0</v>
      </c>
      <c r="T271" s="6">
        <f t="shared" si="129"/>
        <v>0</v>
      </c>
      <c r="U271" s="6">
        <f t="shared" si="129"/>
        <v>0</v>
      </c>
      <c r="V271" s="6">
        <f t="shared" si="129"/>
        <v>0</v>
      </c>
      <c r="W271" s="6">
        <f t="shared" si="129"/>
        <v>0</v>
      </c>
      <c r="X271" s="6">
        <f t="shared" si="129"/>
        <v>0</v>
      </c>
      <c r="Y271" s="6">
        <f t="shared" si="129"/>
        <v>0</v>
      </c>
      <c r="Z271" s="6">
        <f t="shared" si="129"/>
        <v>0</v>
      </c>
      <c r="AA271" s="6">
        <f t="shared" si="129"/>
        <v>0</v>
      </c>
      <c r="AB271" s="6">
        <f t="shared" si="129"/>
        <v>0</v>
      </c>
      <c r="AC271" s="6">
        <f t="shared" si="129"/>
        <v>0</v>
      </c>
      <c r="AD271" s="6">
        <f t="shared" si="129"/>
        <v>0</v>
      </c>
      <c r="AE271" s="6">
        <f t="shared" si="129"/>
        <v>0</v>
      </c>
      <c r="AF271" s="6">
        <f t="shared" si="129"/>
        <v>0</v>
      </c>
      <c r="AG271" s="6">
        <f t="shared" si="129"/>
        <v>0</v>
      </c>
      <c r="AH271" s="6">
        <f t="shared" si="129"/>
        <v>0</v>
      </c>
      <c r="AI271" s="6">
        <f t="shared" si="129"/>
        <v>0</v>
      </c>
      <c r="AJ271" s="6">
        <f t="shared" si="114"/>
        <v>100000</v>
      </c>
      <c r="AK271" s="41">
        <f t="shared" si="109"/>
        <v>100000</v>
      </c>
      <c r="AM271" s="30"/>
    </row>
    <row r="272" spans="1:45">
      <c r="A272" s="14">
        <v>1</v>
      </c>
      <c r="B272" s="1">
        <v>3</v>
      </c>
      <c r="C272" s="1">
        <v>2</v>
      </c>
      <c r="D272" s="1">
        <v>322</v>
      </c>
      <c r="E272" s="1">
        <v>1</v>
      </c>
      <c r="G272" s="17" t="s">
        <v>220</v>
      </c>
      <c r="H272" s="8">
        <v>50000</v>
      </c>
      <c r="I272" s="8"/>
      <c r="J272" s="8"/>
      <c r="K272" s="8"/>
      <c r="L272" s="8"/>
      <c r="M272" s="8"/>
      <c r="N272" s="8"/>
      <c r="O272" s="8"/>
      <c r="P272" s="8"/>
      <c r="Q272" s="8"/>
      <c r="R272" s="8">
        <v>50000</v>
      </c>
      <c r="S272" s="8"/>
      <c r="T272" s="8"/>
      <c r="U272" s="8"/>
      <c r="V272" s="8"/>
      <c r="W272" s="8"/>
      <c r="X272" s="8"/>
      <c r="Y272" s="8"/>
      <c r="Z272" s="8"/>
      <c r="AA272" s="8"/>
      <c r="AB272" s="8"/>
      <c r="AC272" s="8"/>
      <c r="AD272" s="8"/>
      <c r="AE272" s="8"/>
      <c r="AF272" s="8"/>
      <c r="AG272" s="8"/>
      <c r="AH272" s="8"/>
      <c r="AI272" s="8"/>
      <c r="AJ272" s="8">
        <f t="shared" si="114"/>
        <v>100000</v>
      </c>
      <c r="AK272" s="41">
        <f t="shared" si="109"/>
        <v>100000</v>
      </c>
      <c r="AM272" s="30"/>
      <c r="AO272" s="30"/>
      <c r="AP272" s="30"/>
      <c r="AQ272" s="33"/>
      <c r="AS272" s="38"/>
    </row>
    <row r="273" spans="1:39">
      <c r="A273" s="14">
        <v>1</v>
      </c>
      <c r="B273" s="1">
        <v>3</v>
      </c>
      <c r="C273" s="1">
        <v>2</v>
      </c>
      <c r="D273" s="1">
        <v>323</v>
      </c>
      <c r="E273" s="4"/>
      <c r="F273" s="4"/>
      <c r="G273" s="21" t="s">
        <v>221</v>
      </c>
      <c r="H273" s="6">
        <f>+H275+H274</f>
        <v>0</v>
      </c>
      <c r="I273" s="6">
        <f t="shared" ref="I273:AI273" si="130">+I275+I274</f>
        <v>0</v>
      </c>
      <c r="J273" s="6">
        <f t="shared" si="130"/>
        <v>0</v>
      </c>
      <c r="K273" s="6">
        <f t="shared" si="130"/>
        <v>0</v>
      </c>
      <c r="L273" s="6">
        <f t="shared" si="130"/>
        <v>0</v>
      </c>
      <c r="M273" s="6">
        <f t="shared" si="130"/>
        <v>0</v>
      </c>
      <c r="N273" s="6">
        <f t="shared" si="130"/>
        <v>0</v>
      </c>
      <c r="O273" s="6">
        <f t="shared" si="130"/>
        <v>0</v>
      </c>
      <c r="P273" s="6">
        <f t="shared" si="130"/>
        <v>0</v>
      </c>
      <c r="Q273" s="6">
        <f t="shared" si="130"/>
        <v>0</v>
      </c>
      <c r="R273" s="6">
        <f t="shared" si="130"/>
        <v>0</v>
      </c>
      <c r="S273" s="6">
        <f t="shared" si="130"/>
        <v>0</v>
      </c>
      <c r="T273" s="6">
        <f t="shared" si="130"/>
        <v>0</v>
      </c>
      <c r="U273" s="6">
        <f t="shared" si="130"/>
        <v>0</v>
      </c>
      <c r="V273" s="6">
        <f t="shared" si="130"/>
        <v>0</v>
      </c>
      <c r="W273" s="6">
        <f t="shared" si="130"/>
        <v>0</v>
      </c>
      <c r="X273" s="6">
        <f t="shared" si="130"/>
        <v>0</v>
      </c>
      <c r="Y273" s="6">
        <f t="shared" si="130"/>
        <v>0</v>
      </c>
      <c r="Z273" s="6">
        <f t="shared" si="130"/>
        <v>0</v>
      </c>
      <c r="AA273" s="6">
        <f t="shared" si="130"/>
        <v>0</v>
      </c>
      <c r="AB273" s="6">
        <f t="shared" si="130"/>
        <v>0</v>
      </c>
      <c r="AC273" s="6">
        <f t="shared" si="130"/>
        <v>0</v>
      </c>
      <c r="AD273" s="6">
        <f t="shared" si="130"/>
        <v>0</v>
      </c>
      <c r="AE273" s="6">
        <f t="shared" si="130"/>
        <v>0</v>
      </c>
      <c r="AF273" s="6">
        <f t="shared" si="130"/>
        <v>0</v>
      </c>
      <c r="AG273" s="6">
        <f t="shared" si="130"/>
        <v>0</v>
      </c>
      <c r="AH273" s="6">
        <f t="shared" si="130"/>
        <v>0</v>
      </c>
      <c r="AI273" s="6">
        <f t="shared" si="130"/>
        <v>0</v>
      </c>
      <c r="AJ273" s="6">
        <f t="shared" si="114"/>
        <v>0</v>
      </c>
      <c r="AK273" s="41">
        <f t="shared" si="109"/>
        <v>0</v>
      </c>
      <c r="AM273" s="30"/>
    </row>
    <row r="274" spans="1:39">
      <c r="A274" s="14">
        <v>1</v>
      </c>
      <c r="B274" s="1">
        <v>3</v>
      </c>
      <c r="C274" s="1">
        <v>2</v>
      </c>
      <c r="D274" s="1">
        <v>323</v>
      </c>
      <c r="E274" s="1">
        <v>1</v>
      </c>
      <c r="G274" s="17" t="s">
        <v>222</v>
      </c>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f t="shared" si="114"/>
        <v>0</v>
      </c>
      <c r="AK274" s="41">
        <f t="shared" si="109"/>
        <v>0</v>
      </c>
      <c r="AM274" s="30"/>
    </row>
    <row r="275" spans="1:39">
      <c r="A275" s="14">
        <v>1</v>
      </c>
      <c r="B275" s="1">
        <v>3</v>
      </c>
      <c r="C275" s="1">
        <v>2</v>
      </c>
      <c r="D275" s="1">
        <v>323</v>
      </c>
      <c r="E275" s="1">
        <v>2</v>
      </c>
      <c r="G275" s="17" t="s">
        <v>223</v>
      </c>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f t="shared" si="114"/>
        <v>0</v>
      </c>
      <c r="AK275" s="41">
        <f t="shared" si="109"/>
        <v>0</v>
      </c>
      <c r="AM275" s="30"/>
    </row>
    <row r="276" spans="1:39">
      <c r="A276" s="14">
        <v>1</v>
      </c>
      <c r="B276" s="1">
        <v>3</v>
      </c>
      <c r="C276" s="1">
        <v>2</v>
      </c>
      <c r="D276" s="1">
        <v>324</v>
      </c>
      <c r="E276" s="4"/>
      <c r="F276" s="4"/>
      <c r="G276" s="21" t="s">
        <v>224</v>
      </c>
      <c r="H276" s="6">
        <f>+H277</f>
        <v>0</v>
      </c>
      <c r="I276" s="6">
        <f t="shared" ref="I276:AI276" si="131">+I277</f>
        <v>0</v>
      </c>
      <c r="J276" s="6">
        <f t="shared" si="131"/>
        <v>0</v>
      </c>
      <c r="K276" s="6">
        <f t="shared" si="131"/>
        <v>0</v>
      </c>
      <c r="L276" s="6">
        <f t="shared" si="131"/>
        <v>0</v>
      </c>
      <c r="M276" s="6">
        <f t="shared" si="131"/>
        <v>0</v>
      </c>
      <c r="N276" s="6">
        <f t="shared" si="131"/>
        <v>0</v>
      </c>
      <c r="O276" s="6">
        <f t="shared" si="131"/>
        <v>0</v>
      </c>
      <c r="P276" s="6">
        <f t="shared" si="131"/>
        <v>0</v>
      </c>
      <c r="Q276" s="6">
        <f t="shared" si="131"/>
        <v>0</v>
      </c>
      <c r="R276" s="6">
        <f t="shared" si="131"/>
        <v>0</v>
      </c>
      <c r="S276" s="6">
        <f t="shared" si="131"/>
        <v>0</v>
      </c>
      <c r="T276" s="6">
        <f t="shared" si="131"/>
        <v>0</v>
      </c>
      <c r="U276" s="6">
        <f t="shared" si="131"/>
        <v>0</v>
      </c>
      <c r="V276" s="6">
        <f t="shared" si="131"/>
        <v>0</v>
      </c>
      <c r="W276" s="6">
        <f t="shared" si="131"/>
        <v>0</v>
      </c>
      <c r="X276" s="6">
        <f t="shared" si="131"/>
        <v>0</v>
      </c>
      <c r="Y276" s="6">
        <f t="shared" si="131"/>
        <v>0</v>
      </c>
      <c r="Z276" s="6">
        <f t="shared" si="131"/>
        <v>0</v>
      </c>
      <c r="AA276" s="6">
        <f t="shared" si="131"/>
        <v>0</v>
      </c>
      <c r="AB276" s="6">
        <f t="shared" si="131"/>
        <v>0</v>
      </c>
      <c r="AC276" s="6">
        <f t="shared" si="131"/>
        <v>0</v>
      </c>
      <c r="AD276" s="6">
        <f t="shared" si="131"/>
        <v>0</v>
      </c>
      <c r="AE276" s="6">
        <f t="shared" si="131"/>
        <v>0</v>
      </c>
      <c r="AF276" s="6">
        <f t="shared" si="131"/>
        <v>0</v>
      </c>
      <c r="AG276" s="6">
        <f t="shared" si="131"/>
        <v>0</v>
      </c>
      <c r="AH276" s="6">
        <f t="shared" si="131"/>
        <v>0</v>
      </c>
      <c r="AI276" s="6">
        <f t="shared" si="131"/>
        <v>0</v>
      </c>
      <c r="AJ276" s="6">
        <f t="shared" si="114"/>
        <v>0</v>
      </c>
      <c r="AK276" s="41">
        <f t="shared" si="109"/>
        <v>0</v>
      </c>
      <c r="AM276" s="30"/>
    </row>
    <row r="277" spans="1:39">
      <c r="A277" s="14">
        <v>1</v>
      </c>
      <c r="B277" s="1">
        <v>3</v>
      </c>
      <c r="C277" s="1">
        <v>2</v>
      </c>
      <c r="D277" s="1">
        <v>324</v>
      </c>
      <c r="E277" s="1">
        <v>1</v>
      </c>
      <c r="G277" s="17" t="s">
        <v>225</v>
      </c>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f t="shared" si="114"/>
        <v>0</v>
      </c>
      <c r="AK277" s="41">
        <f t="shared" si="109"/>
        <v>0</v>
      </c>
      <c r="AM277" s="30"/>
    </row>
    <row r="278" spans="1:39">
      <c r="A278" s="14">
        <v>1</v>
      </c>
      <c r="B278" s="1">
        <v>3</v>
      </c>
      <c r="C278" s="1">
        <v>2</v>
      </c>
      <c r="D278" s="1">
        <v>325</v>
      </c>
      <c r="E278" s="4"/>
      <c r="F278" s="4"/>
      <c r="G278" s="21" t="s">
        <v>226</v>
      </c>
      <c r="H278" s="6">
        <f>+H279</f>
        <v>0</v>
      </c>
      <c r="I278" s="6">
        <f t="shared" ref="I278:AI278" si="132">+I279</f>
        <v>0</v>
      </c>
      <c r="J278" s="6">
        <f t="shared" si="132"/>
        <v>0</v>
      </c>
      <c r="K278" s="6">
        <f t="shared" si="132"/>
        <v>0</v>
      </c>
      <c r="L278" s="6">
        <f t="shared" si="132"/>
        <v>0</v>
      </c>
      <c r="M278" s="6">
        <f t="shared" si="132"/>
        <v>0</v>
      </c>
      <c r="N278" s="6">
        <f t="shared" si="132"/>
        <v>0</v>
      </c>
      <c r="O278" s="6">
        <f t="shared" si="132"/>
        <v>0</v>
      </c>
      <c r="P278" s="6">
        <f t="shared" si="132"/>
        <v>0</v>
      </c>
      <c r="Q278" s="6">
        <f t="shared" si="132"/>
        <v>0</v>
      </c>
      <c r="R278" s="6">
        <f t="shared" si="132"/>
        <v>0</v>
      </c>
      <c r="S278" s="6">
        <f t="shared" si="132"/>
        <v>300000</v>
      </c>
      <c r="T278" s="6">
        <f t="shared" si="132"/>
        <v>0</v>
      </c>
      <c r="U278" s="6">
        <f t="shared" si="132"/>
        <v>0</v>
      </c>
      <c r="V278" s="6">
        <f t="shared" si="132"/>
        <v>0</v>
      </c>
      <c r="W278" s="6">
        <f t="shared" si="132"/>
        <v>0</v>
      </c>
      <c r="X278" s="6">
        <f t="shared" si="132"/>
        <v>0</v>
      </c>
      <c r="Y278" s="6">
        <f t="shared" si="132"/>
        <v>0</v>
      </c>
      <c r="Z278" s="6">
        <f t="shared" si="132"/>
        <v>0</v>
      </c>
      <c r="AA278" s="6">
        <f t="shared" si="132"/>
        <v>0</v>
      </c>
      <c r="AB278" s="6">
        <f t="shared" si="132"/>
        <v>0</v>
      </c>
      <c r="AC278" s="6">
        <f t="shared" si="132"/>
        <v>0</v>
      </c>
      <c r="AD278" s="6">
        <f t="shared" si="132"/>
        <v>0</v>
      </c>
      <c r="AE278" s="6">
        <f t="shared" si="132"/>
        <v>0</v>
      </c>
      <c r="AF278" s="6">
        <f t="shared" si="132"/>
        <v>0</v>
      </c>
      <c r="AG278" s="6">
        <f t="shared" si="132"/>
        <v>0</v>
      </c>
      <c r="AH278" s="6">
        <f t="shared" si="132"/>
        <v>0</v>
      </c>
      <c r="AI278" s="6">
        <f t="shared" si="132"/>
        <v>0</v>
      </c>
      <c r="AJ278" s="6">
        <f t="shared" si="114"/>
        <v>300000</v>
      </c>
      <c r="AK278" s="41">
        <f t="shared" si="109"/>
        <v>300000</v>
      </c>
      <c r="AM278" s="30"/>
    </row>
    <row r="279" spans="1:39">
      <c r="A279" s="14">
        <v>1</v>
      </c>
      <c r="B279" s="1">
        <v>3</v>
      </c>
      <c r="C279" s="1">
        <v>2</v>
      </c>
      <c r="D279" s="1">
        <v>325</v>
      </c>
      <c r="E279" s="1">
        <v>1</v>
      </c>
      <c r="G279" s="17" t="s">
        <v>227</v>
      </c>
      <c r="H279" s="8"/>
      <c r="I279" s="8"/>
      <c r="J279" s="8"/>
      <c r="K279" s="8"/>
      <c r="L279" s="8"/>
      <c r="M279" s="8"/>
      <c r="N279" s="8"/>
      <c r="O279" s="8"/>
      <c r="P279" s="8"/>
      <c r="Q279" s="8"/>
      <c r="R279" s="8"/>
      <c r="S279" s="8">
        <v>300000</v>
      </c>
      <c r="T279" s="8"/>
      <c r="U279" s="8"/>
      <c r="V279" s="8"/>
      <c r="W279" s="8"/>
      <c r="X279" s="8"/>
      <c r="Y279" s="8"/>
      <c r="Z279" s="8"/>
      <c r="AA279" s="8"/>
      <c r="AB279" s="8"/>
      <c r="AC279" s="8"/>
      <c r="AD279" s="8"/>
      <c r="AE279" s="8"/>
      <c r="AF279" s="8"/>
      <c r="AG279" s="8"/>
      <c r="AH279" s="8"/>
      <c r="AI279" s="8"/>
      <c r="AJ279" s="8">
        <f t="shared" si="114"/>
        <v>300000</v>
      </c>
      <c r="AK279" s="41">
        <f t="shared" si="109"/>
        <v>300000</v>
      </c>
      <c r="AM279" s="30"/>
    </row>
    <row r="280" spans="1:39">
      <c r="A280" s="14">
        <v>1</v>
      </c>
      <c r="B280" s="1">
        <v>3</v>
      </c>
      <c r="C280" s="1">
        <v>2</v>
      </c>
      <c r="D280" s="1">
        <v>326</v>
      </c>
      <c r="E280" s="4"/>
      <c r="F280" s="4"/>
      <c r="G280" s="21" t="s">
        <v>228</v>
      </c>
      <c r="H280" s="6">
        <f>SUM(H281:H283)</f>
        <v>0</v>
      </c>
      <c r="I280" s="6">
        <f t="shared" ref="I280:AI280" si="133">SUM(I281:I283)</f>
        <v>0</v>
      </c>
      <c r="J280" s="6">
        <f t="shared" si="133"/>
        <v>0</v>
      </c>
      <c r="K280" s="6">
        <f t="shared" si="133"/>
        <v>0</v>
      </c>
      <c r="L280" s="6">
        <f t="shared" si="133"/>
        <v>0</v>
      </c>
      <c r="M280" s="6">
        <f t="shared" si="133"/>
        <v>0</v>
      </c>
      <c r="N280" s="6">
        <f t="shared" si="133"/>
        <v>0</v>
      </c>
      <c r="O280" s="6">
        <f t="shared" si="133"/>
        <v>0</v>
      </c>
      <c r="P280" s="6">
        <f t="shared" si="133"/>
        <v>0</v>
      </c>
      <c r="Q280" s="6">
        <f t="shared" si="133"/>
        <v>0</v>
      </c>
      <c r="R280" s="6">
        <f t="shared" si="133"/>
        <v>0</v>
      </c>
      <c r="S280" s="6">
        <f t="shared" si="133"/>
        <v>700000</v>
      </c>
      <c r="T280" s="6">
        <f t="shared" si="133"/>
        <v>0</v>
      </c>
      <c r="U280" s="6">
        <f t="shared" si="133"/>
        <v>0</v>
      </c>
      <c r="V280" s="6">
        <f t="shared" si="133"/>
        <v>0</v>
      </c>
      <c r="W280" s="6">
        <f t="shared" si="133"/>
        <v>0</v>
      </c>
      <c r="X280" s="6">
        <f t="shared" si="133"/>
        <v>0</v>
      </c>
      <c r="Y280" s="6">
        <f t="shared" si="133"/>
        <v>0</v>
      </c>
      <c r="Z280" s="6">
        <f t="shared" si="133"/>
        <v>0</v>
      </c>
      <c r="AA280" s="6">
        <f t="shared" si="133"/>
        <v>0</v>
      </c>
      <c r="AB280" s="6">
        <f t="shared" si="133"/>
        <v>0</v>
      </c>
      <c r="AC280" s="6">
        <f t="shared" si="133"/>
        <v>0</v>
      </c>
      <c r="AD280" s="6">
        <f t="shared" si="133"/>
        <v>0</v>
      </c>
      <c r="AE280" s="6">
        <f t="shared" si="133"/>
        <v>0</v>
      </c>
      <c r="AF280" s="6">
        <f t="shared" si="133"/>
        <v>0</v>
      </c>
      <c r="AG280" s="6">
        <f t="shared" si="133"/>
        <v>0</v>
      </c>
      <c r="AH280" s="6">
        <f t="shared" si="133"/>
        <v>0</v>
      </c>
      <c r="AI280" s="6">
        <f t="shared" si="133"/>
        <v>0</v>
      </c>
      <c r="AJ280" s="6">
        <f t="shared" si="114"/>
        <v>700000</v>
      </c>
      <c r="AK280" s="41">
        <f t="shared" si="109"/>
        <v>700000</v>
      </c>
      <c r="AM280" s="30"/>
    </row>
    <row r="281" spans="1:39">
      <c r="A281" s="14">
        <v>1</v>
      </c>
      <c r="B281" s="1">
        <v>3</v>
      </c>
      <c r="C281" s="1">
        <v>2</v>
      </c>
      <c r="D281" s="1">
        <v>326</v>
      </c>
      <c r="E281" s="1">
        <v>1</v>
      </c>
      <c r="G281" s="17" t="s">
        <v>229</v>
      </c>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f t="shared" si="114"/>
        <v>0</v>
      </c>
      <c r="AK281" s="41">
        <f t="shared" si="109"/>
        <v>0</v>
      </c>
      <c r="AM281" s="30"/>
    </row>
    <row r="282" spans="1:39">
      <c r="A282" s="14">
        <v>1</v>
      </c>
      <c r="B282" s="1">
        <v>3</v>
      </c>
      <c r="C282" s="1">
        <v>2</v>
      </c>
      <c r="D282" s="1">
        <v>326</v>
      </c>
      <c r="E282" s="1">
        <v>2</v>
      </c>
      <c r="G282" s="17" t="s">
        <v>230</v>
      </c>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f t="shared" si="114"/>
        <v>0</v>
      </c>
      <c r="AK282" s="41">
        <f t="shared" si="109"/>
        <v>0</v>
      </c>
      <c r="AM282" s="30"/>
    </row>
    <row r="283" spans="1:39">
      <c r="A283" s="14">
        <v>1</v>
      </c>
      <c r="B283" s="1">
        <v>3</v>
      </c>
      <c r="C283" s="1">
        <v>2</v>
      </c>
      <c r="D283" s="1">
        <v>326</v>
      </c>
      <c r="E283" s="1">
        <v>3</v>
      </c>
      <c r="G283" s="17" t="s">
        <v>228</v>
      </c>
      <c r="H283" s="8"/>
      <c r="I283" s="8"/>
      <c r="J283" s="8"/>
      <c r="K283" s="8"/>
      <c r="L283" s="8"/>
      <c r="M283" s="8"/>
      <c r="N283" s="8"/>
      <c r="O283" s="8"/>
      <c r="P283" s="8"/>
      <c r="Q283" s="8"/>
      <c r="R283" s="8"/>
      <c r="S283" s="8">
        <v>700000</v>
      </c>
      <c r="T283" s="8"/>
      <c r="U283" s="8"/>
      <c r="V283" s="8"/>
      <c r="W283" s="8"/>
      <c r="X283" s="8"/>
      <c r="Y283" s="8"/>
      <c r="Z283" s="8"/>
      <c r="AA283" s="8"/>
      <c r="AB283" s="8"/>
      <c r="AC283" s="8"/>
      <c r="AD283" s="8"/>
      <c r="AE283" s="8"/>
      <c r="AF283" s="8"/>
      <c r="AG283" s="8"/>
      <c r="AH283" s="8"/>
      <c r="AI283" s="8"/>
      <c r="AJ283" s="8">
        <f t="shared" si="114"/>
        <v>700000</v>
      </c>
      <c r="AK283" s="41">
        <f t="shared" si="109"/>
        <v>700000</v>
      </c>
      <c r="AM283" s="30"/>
    </row>
    <row r="284" spans="1:39">
      <c r="A284" s="14">
        <v>1</v>
      </c>
      <c r="B284" s="1">
        <v>3</v>
      </c>
      <c r="C284" s="1">
        <v>2</v>
      </c>
      <c r="D284" s="1">
        <v>327</v>
      </c>
      <c r="E284" s="4"/>
      <c r="F284" s="4"/>
      <c r="G284" s="21" t="s">
        <v>231</v>
      </c>
      <c r="H284" s="6">
        <f>+H285</f>
        <v>0</v>
      </c>
      <c r="I284" s="6">
        <f t="shared" ref="I284:AI284" si="134">+I285</f>
        <v>0</v>
      </c>
      <c r="J284" s="6">
        <f t="shared" si="134"/>
        <v>0</v>
      </c>
      <c r="K284" s="6">
        <f t="shared" si="134"/>
        <v>0</v>
      </c>
      <c r="L284" s="6">
        <f t="shared" si="134"/>
        <v>0</v>
      </c>
      <c r="M284" s="6">
        <f t="shared" si="134"/>
        <v>0</v>
      </c>
      <c r="N284" s="6">
        <f t="shared" si="134"/>
        <v>0</v>
      </c>
      <c r="O284" s="6">
        <f t="shared" si="134"/>
        <v>0</v>
      </c>
      <c r="P284" s="6">
        <f t="shared" si="134"/>
        <v>0</v>
      </c>
      <c r="Q284" s="6">
        <f t="shared" si="134"/>
        <v>0</v>
      </c>
      <c r="R284" s="6">
        <f t="shared" si="134"/>
        <v>0</v>
      </c>
      <c r="S284" s="6">
        <f t="shared" si="134"/>
        <v>0</v>
      </c>
      <c r="T284" s="6">
        <f t="shared" si="134"/>
        <v>0</v>
      </c>
      <c r="U284" s="6">
        <f t="shared" si="134"/>
        <v>0</v>
      </c>
      <c r="V284" s="6">
        <f t="shared" si="134"/>
        <v>0</v>
      </c>
      <c r="W284" s="6">
        <f t="shared" si="134"/>
        <v>0</v>
      </c>
      <c r="X284" s="6">
        <f t="shared" si="134"/>
        <v>0</v>
      </c>
      <c r="Y284" s="6">
        <f t="shared" si="134"/>
        <v>0</v>
      </c>
      <c r="Z284" s="6">
        <f t="shared" si="134"/>
        <v>0</v>
      </c>
      <c r="AA284" s="6">
        <f t="shared" si="134"/>
        <v>0</v>
      </c>
      <c r="AB284" s="6">
        <f t="shared" si="134"/>
        <v>0</v>
      </c>
      <c r="AC284" s="6">
        <f t="shared" si="134"/>
        <v>0</v>
      </c>
      <c r="AD284" s="6">
        <f t="shared" si="134"/>
        <v>0</v>
      </c>
      <c r="AE284" s="6">
        <f t="shared" si="134"/>
        <v>0</v>
      </c>
      <c r="AF284" s="6">
        <f t="shared" si="134"/>
        <v>0</v>
      </c>
      <c r="AG284" s="6">
        <f t="shared" si="134"/>
        <v>0</v>
      </c>
      <c r="AH284" s="6">
        <f t="shared" si="134"/>
        <v>0</v>
      </c>
      <c r="AI284" s="6">
        <f t="shared" si="134"/>
        <v>0</v>
      </c>
      <c r="AJ284" s="6">
        <f t="shared" si="114"/>
        <v>0</v>
      </c>
      <c r="AK284" s="41">
        <f t="shared" si="109"/>
        <v>0</v>
      </c>
      <c r="AM284" s="30"/>
    </row>
    <row r="285" spans="1:39">
      <c r="A285" s="14">
        <v>1</v>
      </c>
      <c r="B285" s="1">
        <v>3</v>
      </c>
      <c r="C285" s="1">
        <v>2</v>
      </c>
      <c r="D285" s="1">
        <v>327</v>
      </c>
      <c r="E285" s="1">
        <v>1</v>
      </c>
      <c r="G285" s="17" t="s">
        <v>232</v>
      </c>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f t="shared" si="114"/>
        <v>0</v>
      </c>
      <c r="AK285" s="41">
        <f t="shared" si="109"/>
        <v>0</v>
      </c>
      <c r="AM285" s="30"/>
    </row>
    <row r="286" spans="1:39">
      <c r="A286" s="14">
        <v>1</v>
      </c>
      <c r="B286" s="1">
        <v>3</v>
      </c>
      <c r="C286" s="1">
        <v>2</v>
      </c>
      <c r="D286" s="1">
        <v>328</v>
      </c>
      <c r="E286" s="4"/>
      <c r="F286" s="4"/>
      <c r="G286" s="21" t="s">
        <v>233</v>
      </c>
      <c r="H286" s="6">
        <f>+H287+H288</f>
        <v>0</v>
      </c>
      <c r="I286" s="6">
        <f t="shared" ref="I286:AI286" si="135">+I287+I288</f>
        <v>0</v>
      </c>
      <c r="J286" s="6">
        <f t="shared" si="135"/>
        <v>0</v>
      </c>
      <c r="K286" s="6">
        <f t="shared" si="135"/>
        <v>0</v>
      </c>
      <c r="L286" s="6">
        <f t="shared" si="135"/>
        <v>0</v>
      </c>
      <c r="M286" s="6">
        <f t="shared" si="135"/>
        <v>0</v>
      </c>
      <c r="N286" s="6">
        <f t="shared" si="135"/>
        <v>0</v>
      </c>
      <c r="O286" s="6">
        <f t="shared" si="135"/>
        <v>0</v>
      </c>
      <c r="P286" s="6">
        <f t="shared" si="135"/>
        <v>0</v>
      </c>
      <c r="Q286" s="6">
        <f t="shared" si="135"/>
        <v>0</v>
      </c>
      <c r="R286" s="6">
        <f t="shared" si="135"/>
        <v>0</v>
      </c>
      <c r="S286" s="6">
        <f t="shared" si="135"/>
        <v>0</v>
      </c>
      <c r="T286" s="6">
        <f t="shared" si="135"/>
        <v>0</v>
      </c>
      <c r="U286" s="6">
        <f t="shared" si="135"/>
        <v>0</v>
      </c>
      <c r="V286" s="6">
        <f t="shared" si="135"/>
        <v>0</v>
      </c>
      <c r="W286" s="6">
        <f t="shared" si="135"/>
        <v>0</v>
      </c>
      <c r="X286" s="6">
        <f t="shared" si="135"/>
        <v>0</v>
      </c>
      <c r="Y286" s="6">
        <f t="shared" si="135"/>
        <v>0</v>
      </c>
      <c r="Z286" s="6">
        <f t="shared" si="135"/>
        <v>0</v>
      </c>
      <c r="AA286" s="6">
        <f t="shared" si="135"/>
        <v>0</v>
      </c>
      <c r="AB286" s="6">
        <f t="shared" si="135"/>
        <v>0</v>
      </c>
      <c r="AC286" s="6">
        <f t="shared" si="135"/>
        <v>0</v>
      </c>
      <c r="AD286" s="6">
        <f t="shared" si="135"/>
        <v>0</v>
      </c>
      <c r="AE286" s="6">
        <f t="shared" si="135"/>
        <v>0</v>
      </c>
      <c r="AF286" s="6">
        <f t="shared" si="135"/>
        <v>0</v>
      </c>
      <c r="AG286" s="6">
        <f t="shared" si="135"/>
        <v>0</v>
      </c>
      <c r="AH286" s="6">
        <f t="shared" si="135"/>
        <v>0</v>
      </c>
      <c r="AI286" s="6">
        <f t="shared" si="135"/>
        <v>0</v>
      </c>
      <c r="AJ286" s="6">
        <f t="shared" si="114"/>
        <v>0</v>
      </c>
      <c r="AK286" s="41">
        <f t="shared" si="109"/>
        <v>0</v>
      </c>
      <c r="AM286" s="30"/>
    </row>
    <row r="287" spans="1:39">
      <c r="A287" s="14">
        <v>1</v>
      </c>
      <c r="B287" s="1">
        <v>3</v>
      </c>
      <c r="C287" s="1">
        <v>2</v>
      </c>
      <c r="D287" s="1">
        <v>328</v>
      </c>
      <c r="E287" s="1">
        <v>1</v>
      </c>
      <c r="G287" s="17" t="s">
        <v>234</v>
      </c>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f t="shared" si="114"/>
        <v>0</v>
      </c>
      <c r="AK287" s="41">
        <f t="shared" si="109"/>
        <v>0</v>
      </c>
      <c r="AM287" s="30"/>
    </row>
    <row r="288" spans="1:39">
      <c r="A288" s="14">
        <v>1</v>
      </c>
      <c r="B288" s="1">
        <v>3</v>
      </c>
      <c r="C288" s="1">
        <v>2</v>
      </c>
      <c r="D288" s="1">
        <v>328</v>
      </c>
      <c r="E288" s="1">
        <v>2</v>
      </c>
      <c r="G288" s="17" t="s">
        <v>235</v>
      </c>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f t="shared" si="114"/>
        <v>0</v>
      </c>
      <c r="AK288" s="41">
        <f t="shared" si="109"/>
        <v>0</v>
      </c>
      <c r="AM288" s="30"/>
    </row>
    <row r="289" spans="1:45">
      <c r="A289" s="14">
        <v>1</v>
      </c>
      <c r="B289" s="1">
        <v>3</v>
      </c>
      <c r="C289" s="1">
        <v>2</v>
      </c>
      <c r="D289" s="1">
        <v>329</v>
      </c>
      <c r="E289" s="4"/>
      <c r="F289" s="4"/>
      <c r="G289" s="21" t="s">
        <v>236</v>
      </c>
      <c r="H289" s="6">
        <f>+H290+H291</f>
        <v>0</v>
      </c>
      <c r="I289" s="6">
        <f t="shared" ref="I289:AI289" si="136">+I290+I291</f>
        <v>0</v>
      </c>
      <c r="J289" s="6">
        <f t="shared" si="136"/>
        <v>0</v>
      </c>
      <c r="K289" s="6">
        <f t="shared" si="136"/>
        <v>0</v>
      </c>
      <c r="L289" s="6">
        <f t="shared" si="136"/>
        <v>0</v>
      </c>
      <c r="M289" s="6">
        <f t="shared" si="136"/>
        <v>0</v>
      </c>
      <c r="N289" s="6">
        <f t="shared" si="136"/>
        <v>0</v>
      </c>
      <c r="O289" s="6">
        <f t="shared" si="136"/>
        <v>0</v>
      </c>
      <c r="P289" s="6">
        <f t="shared" si="136"/>
        <v>0</v>
      </c>
      <c r="Q289" s="6">
        <f t="shared" si="136"/>
        <v>0</v>
      </c>
      <c r="R289" s="6">
        <f t="shared" si="136"/>
        <v>0</v>
      </c>
      <c r="S289" s="6">
        <f t="shared" si="136"/>
        <v>0</v>
      </c>
      <c r="T289" s="6">
        <f t="shared" si="136"/>
        <v>0</v>
      </c>
      <c r="U289" s="6">
        <f t="shared" si="136"/>
        <v>0</v>
      </c>
      <c r="V289" s="6">
        <f t="shared" si="136"/>
        <v>0</v>
      </c>
      <c r="W289" s="6">
        <f t="shared" si="136"/>
        <v>0</v>
      </c>
      <c r="X289" s="6">
        <f t="shared" si="136"/>
        <v>0</v>
      </c>
      <c r="Y289" s="6">
        <f t="shared" si="136"/>
        <v>0</v>
      </c>
      <c r="Z289" s="6">
        <f t="shared" si="136"/>
        <v>0</v>
      </c>
      <c r="AA289" s="6">
        <f t="shared" si="136"/>
        <v>0</v>
      </c>
      <c r="AB289" s="6">
        <f t="shared" si="136"/>
        <v>0</v>
      </c>
      <c r="AC289" s="6">
        <f t="shared" si="136"/>
        <v>0</v>
      </c>
      <c r="AD289" s="6">
        <f t="shared" si="136"/>
        <v>0</v>
      </c>
      <c r="AE289" s="6">
        <f t="shared" si="136"/>
        <v>0</v>
      </c>
      <c r="AF289" s="6">
        <f t="shared" si="136"/>
        <v>0</v>
      </c>
      <c r="AG289" s="6">
        <f t="shared" si="136"/>
        <v>0</v>
      </c>
      <c r="AH289" s="6">
        <f t="shared" si="136"/>
        <v>0</v>
      </c>
      <c r="AI289" s="6">
        <f t="shared" si="136"/>
        <v>0</v>
      </c>
      <c r="AJ289" s="6">
        <f t="shared" si="114"/>
        <v>0</v>
      </c>
      <c r="AK289" s="41">
        <f t="shared" si="109"/>
        <v>0</v>
      </c>
      <c r="AM289" s="30"/>
    </row>
    <row r="290" spans="1:45">
      <c r="A290" s="14">
        <v>1</v>
      </c>
      <c r="B290" s="1">
        <v>3</v>
      </c>
      <c r="C290" s="1">
        <v>2</v>
      </c>
      <c r="D290" s="1">
        <v>329</v>
      </c>
      <c r="E290" s="1">
        <v>1</v>
      </c>
      <c r="G290" s="17" t="s">
        <v>236</v>
      </c>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f t="shared" si="114"/>
        <v>0</v>
      </c>
      <c r="AK290" s="41">
        <f t="shared" si="109"/>
        <v>0</v>
      </c>
      <c r="AM290" s="30"/>
    </row>
    <row r="291" spans="1:45">
      <c r="A291" s="14">
        <v>1</v>
      </c>
      <c r="B291" s="1">
        <v>3</v>
      </c>
      <c r="C291" s="1">
        <v>2</v>
      </c>
      <c r="D291" s="1">
        <v>329</v>
      </c>
      <c r="E291" s="1">
        <v>2</v>
      </c>
      <c r="G291" s="17" t="s">
        <v>237</v>
      </c>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f t="shared" si="114"/>
        <v>0</v>
      </c>
      <c r="AK291" s="41">
        <f t="shared" si="109"/>
        <v>0</v>
      </c>
      <c r="AM291" s="30"/>
    </row>
    <row r="292" spans="1:45">
      <c r="A292" s="14">
        <v>1</v>
      </c>
      <c r="B292" s="1">
        <v>3</v>
      </c>
      <c r="C292" s="1">
        <v>3</v>
      </c>
      <c r="E292" s="4"/>
      <c r="F292" s="4"/>
      <c r="G292" s="21" t="s">
        <v>238</v>
      </c>
      <c r="H292" s="7">
        <f>+H293+H295+H298+H301+H304+H306+H310+H312+H314</f>
        <v>0</v>
      </c>
      <c r="I292" s="7">
        <f t="shared" ref="I292:AI292" si="137">+I293+I295+I298+I301+I304+I306+I310+I312+I314</f>
        <v>0</v>
      </c>
      <c r="J292" s="7">
        <f t="shared" si="137"/>
        <v>0</v>
      </c>
      <c r="K292" s="7">
        <f t="shared" si="137"/>
        <v>0</v>
      </c>
      <c r="L292" s="7">
        <f t="shared" si="137"/>
        <v>0</v>
      </c>
      <c r="M292" s="7">
        <f t="shared" si="137"/>
        <v>0</v>
      </c>
      <c r="N292" s="7">
        <f t="shared" si="137"/>
        <v>0</v>
      </c>
      <c r="O292" s="7">
        <f t="shared" si="137"/>
        <v>0</v>
      </c>
      <c r="P292" s="7">
        <f t="shared" si="137"/>
        <v>0</v>
      </c>
      <c r="Q292" s="7">
        <f t="shared" si="137"/>
        <v>0</v>
      </c>
      <c r="R292" s="7">
        <f t="shared" si="137"/>
        <v>0</v>
      </c>
      <c r="S292" s="7">
        <f t="shared" si="137"/>
        <v>0</v>
      </c>
      <c r="T292" s="7">
        <f t="shared" si="137"/>
        <v>0</v>
      </c>
      <c r="U292" s="7">
        <f t="shared" si="137"/>
        <v>0</v>
      </c>
      <c r="V292" s="7">
        <f t="shared" si="137"/>
        <v>0</v>
      </c>
      <c r="W292" s="7">
        <f t="shared" si="137"/>
        <v>0</v>
      </c>
      <c r="X292" s="7">
        <f t="shared" si="137"/>
        <v>0</v>
      </c>
      <c r="Y292" s="7">
        <f t="shared" si="137"/>
        <v>0</v>
      </c>
      <c r="Z292" s="7">
        <f t="shared" si="137"/>
        <v>0</v>
      </c>
      <c r="AA292" s="7">
        <f t="shared" si="137"/>
        <v>0</v>
      </c>
      <c r="AB292" s="7">
        <f t="shared" si="137"/>
        <v>0</v>
      </c>
      <c r="AC292" s="7">
        <f t="shared" si="137"/>
        <v>0</v>
      </c>
      <c r="AD292" s="7">
        <f t="shared" si="137"/>
        <v>0</v>
      </c>
      <c r="AE292" s="7">
        <f t="shared" si="137"/>
        <v>0</v>
      </c>
      <c r="AF292" s="7">
        <f t="shared" si="137"/>
        <v>0</v>
      </c>
      <c r="AG292" s="7">
        <f t="shared" si="137"/>
        <v>0</v>
      </c>
      <c r="AH292" s="7">
        <f t="shared" si="137"/>
        <v>0</v>
      </c>
      <c r="AI292" s="7">
        <f t="shared" si="137"/>
        <v>0</v>
      </c>
      <c r="AJ292" s="7">
        <f t="shared" si="114"/>
        <v>0</v>
      </c>
      <c r="AK292" s="41">
        <f t="shared" si="109"/>
        <v>0</v>
      </c>
      <c r="AM292" s="30"/>
    </row>
    <row r="293" spans="1:45">
      <c r="A293" s="14">
        <v>1</v>
      </c>
      <c r="B293" s="1">
        <v>3</v>
      </c>
      <c r="C293" s="1">
        <v>3</v>
      </c>
      <c r="D293" s="1">
        <v>331</v>
      </c>
      <c r="E293" s="4"/>
      <c r="F293" s="4"/>
      <c r="G293" s="21" t="s">
        <v>239</v>
      </c>
      <c r="H293" s="6">
        <f>+H294</f>
        <v>0</v>
      </c>
      <c r="I293" s="6">
        <f t="shared" ref="I293:AI293" si="138">+I294</f>
        <v>0</v>
      </c>
      <c r="J293" s="6">
        <f t="shared" si="138"/>
        <v>0</v>
      </c>
      <c r="K293" s="6">
        <f t="shared" si="138"/>
        <v>0</v>
      </c>
      <c r="L293" s="6">
        <f t="shared" si="138"/>
        <v>0</v>
      </c>
      <c r="M293" s="6">
        <f t="shared" si="138"/>
        <v>0</v>
      </c>
      <c r="N293" s="6">
        <f t="shared" si="138"/>
        <v>0</v>
      </c>
      <c r="O293" s="6">
        <f t="shared" si="138"/>
        <v>0</v>
      </c>
      <c r="P293" s="6">
        <f t="shared" si="138"/>
        <v>0</v>
      </c>
      <c r="Q293" s="6">
        <f t="shared" si="138"/>
        <v>0</v>
      </c>
      <c r="R293" s="6">
        <f t="shared" si="138"/>
        <v>0</v>
      </c>
      <c r="S293" s="6">
        <f t="shared" si="138"/>
        <v>0</v>
      </c>
      <c r="T293" s="6">
        <f t="shared" si="138"/>
        <v>0</v>
      </c>
      <c r="U293" s="6">
        <f t="shared" si="138"/>
        <v>0</v>
      </c>
      <c r="V293" s="6">
        <f t="shared" si="138"/>
        <v>0</v>
      </c>
      <c r="W293" s="6">
        <f t="shared" si="138"/>
        <v>0</v>
      </c>
      <c r="X293" s="6">
        <f t="shared" si="138"/>
        <v>0</v>
      </c>
      <c r="Y293" s="6">
        <f t="shared" si="138"/>
        <v>0</v>
      </c>
      <c r="Z293" s="6">
        <f t="shared" si="138"/>
        <v>0</v>
      </c>
      <c r="AA293" s="6">
        <f t="shared" si="138"/>
        <v>0</v>
      </c>
      <c r="AB293" s="6">
        <f t="shared" si="138"/>
        <v>0</v>
      </c>
      <c r="AC293" s="6">
        <f t="shared" si="138"/>
        <v>0</v>
      </c>
      <c r="AD293" s="6">
        <f t="shared" si="138"/>
        <v>0</v>
      </c>
      <c r="AE293" s="6">
        <f t="shared" si="138"/>
        <v>0</v>
      </c>
      <c r="AF293" s="6">
        <f t="shared" si="138"/>
        <v>0</v>
      </c>
      <c r="AG293" s="6">
        <f t="shared" si="138"/>
        <v>0</v>
      </c>
      <c r="AH293" s="6">
        <f t="shared" si="138"/>
        <v>0</v>
      </c>
      <c r="AI293" s="6">
        <f t="shared" si="138"/>
        <v>0</v>
      </c>
      <c r="AJ293" s="6">
        <f t="shared" si="114"/>
        <v>0</v>
      </c>
      <c r="AK293" s="41">
        <f t="shared" si="109"/>
        <v>0</v>
      </c>
      <c r="AM293" s="30"/>
    </row>
    <row r="294" spans="1:45">
      <c r="A294" s="14">
        <v>1</v>
      </c>
      <c r="B294" s="1">
        <v>3</v>
      </c>
      <c r="C294" s="1">
        <v>3</v>
      </c>
      <c r="D294" s="1">
        <v>331</v>
      </c>
      <c r="E294" s="1">
        <v>1</v>
      </c>
      <c r="G294" s="17" t="s">
        <v>240</v>
      </c>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f t="shared" si="114"/>
        <v>0</v>
      </c>
      <c r="AK294" s="41">
        <f t="shared" si="109"/>
        <v>0</v>
      </c>
      <c r="AM294" s="30"/>
      <c r="AO294" s="30"/>
      <c r="AP294" s="30"/>
      <c r="AQ294" s="33"/>
      <c r="AS294" s="38"/>
    </row>
    <row r="295" spans="1:45">
      <c r="A295" s="14">
        <v>1</v>
      </c>
      <c r="B295" s="1">
        <v>3</v>
      </c>
      <c r="C295" s="1">
        <v>3</v>
      </c>
      <c r="D295" s="1">
        <v>332</v>
      </c>
      <c r="E295" s="4"/>
      <c r="F295" s="4"/>
      <c r="G295" s="21" t="s">
        <v>241</v>
      </c>
      <c r="H295" s="6">
        <f>+H296+H297</f>
        <v>0</v>
      </c>
      <c r="I295" s="6">
        <f t="shared" ref="I295:AI295" si="139">+I296+I297</f>
        <v>0</v>
      </c>
      <c r="J295" s="6">
        <f t="shared" si="139"/>
        <v>0</v>
      </c>
      <c r="K295" s="6">
        <f t="shared" si="139"/>
        <v>0</v>
      </c>
      <c r="L295" s="6">
        <f t="shared" si="139"/>
        <v>0</v>
      </c>
      <c r="M295" s="6">
        <f t="shared" si="139"/>
        <v>0</v>
      </c>
      <c r="N295" s="6">
        <f t="shared" si="139"/>
        <v>0</v>
      </c>
      <c r="O295" s="6">
        <f t="shared" si="139"/>
        <v>0</v>
      </c>
      <c r="P295" s="6">
        <f t="shared" si="139"/>
        <v>0</v>
      </c>
      <c r="Q295" s="6">
        <f t="shared" si="139"/>
        <v>0</v>
      </c>
      <c r="R295" s="6">
        <f t="shared" si="139"/>
        <v>0</v>
      </c>
      <c r="S295" s="6">
        <f t="shared" si="139"/>
        <v>0</v>
      </c>
      <c r="T295" s="6">
        <f t="shared" si="139"/>
        <v>0</v>
      </c>
      <c r="U295" s="6">
        <f t="shared" si="139"/>
        <v>0</v>
      </c>
      <c r="V295" s="6">
        <f t="shared" si="139"/>
        <v>0</v>
      </c>
      <c r="W295" s="6">
        <f t="shared" si="139"/>
        <v>0</v>
      </c>
      <c r="X295" s="6">
        <f t="shared" si="139"/>
        <v>0</v>
      </c>
      <c r="Y295" s="6">
        <f t="shared" si="139"/>
        <v>0</v>
      </c>
      <c r="Z295" s="6">
        <f t="shared" si="139"/>
        <v>0</v>
      </c>
      <c r="AA295" s="6">
        <f t="shared" si="139"/>
        <v>0</v>
      </c>
      <c r="AB295" s="6">
        <f t="shared" si="139"/>
        <v>0</v>
      </c>
      <c r="AC295" s="6">
        <f t="shared" si="139"/>
        <v>0</v>
      </c>
      <c r="AD295" s="6">
        <f t="shared" si="139"/>
        <v>0</v>
      </c>
      <c r="AE295" s="6">
        <f t="shared" si="139"/>
        <v>0</v>
      </c>
      <c r="AF295" s="6">
        <f t="shared" si="139"/>
        <v>0</v>
      </c>
      <c r="AG295" s="6">
        <f t="shared" si="139"/>
        <v>0</v>
      </c>
      <c r="AH295" s="6">
        <f t="shared" si="139"/>
        <v>0</v>
      </c>
      <c r="AI295" s="6">
        <f t="shared" si="139"/>
        <v>0</v>
      </c>
      <c r="AJ295" s="6">
        <f t="shared" si="114"/>
        <v>0</v>
      </c>
      <c r="AK295" s="41">
        <f t="shared" ref="AK295:AK358" si="140">SUM(H295:AE295)</f>
        <v>0</v>
      </c>
      <c r="AM295" s="30"/>
    </row>
    <row r="296" spans="1:45">
      <c r="A296" s="14">
        <v>1</v>
      </c>
      <c r="B296" s="1">
        <v>3</v>
      </c>
      <c r="C296" s="1">
        <v>3</v>
      </c>
      <c r="D296" s="1">
        <v>332</v>
      </c>
      <c r="E296" s="1">
        <v>1</v>
      </c>
      <c r="G296" s="17" t="s">
        <v>242</v>
      </c>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f t="shared" si="114"/>
        <v>0</v>
      </c>
      <c r="AK296" s="41">
        <f t="shared" si="140"/>
        <v>0</v>
      </c>
      <c r="AM296" s="30"/>
    </row>
    <row r="297" spans="1:45">
      <c r="A297" s="14">
        <v>1</v>
      </c>
      <c r="B297" s="1">
        <v>3</v>
      </c>
      <c r="C297" s="1">
        <v>3</v>
      </c>
      <c r="D297" s="1">
        <v>332</v>
      </c>
      <c r="E297" s="1">
        <v>2</v>
      </c>
      <c r="G297" s="17" t="s">
        <v>243</v>
      </c>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f t="shared" si="114"/>
        <v>0</v>
      </c>
      <c r="AK297" s="41">
        <f t="shared" si="140"/>
        <v>0</v>
      </c>
      <c r="AM297" s="30"/>
    </row>
    <row r="298" spans="1:45">
      <c r="A298" s="14">
        <v>1</v>
      </c>
      <c r="B298" s="1">
        <v>3</v>
      </c>
      <c r="C298" s="1">
        <v>3</v>
      </c>
      <c r="D298" s="1">
        <v>333</v>
      </c>
      <c r="E298" s="4"/>
      <c r="F298" s="4"/>
      <c r="G298" s="21" t="s">
        <v>244</v>
      </c>
      <c r="H298" s="6">
        <f>+H299+H300</f>
        <v>0</v>
      </c>
      <c r="I298" s="6">
        <f t="shared" ref="I298:AI298" si="141">+I299+I300</f>
        <v>0</v>
      </c>
      <c r="J298" s="6">
        <f t="shared" si="141"/>
        <v>0</v>
      </c>
      <c r="K298" s="6">
        <f t="shared" si="141"/>
        <v>0</v>
      </c>
      <c r="L298" s="6">
        <f t="shared" si="141"/>
        <v>0</v>
      </c>
      <c r="M298" s="6">
        <f t="shared" si="141"/>
        <v>0</v>
      </c>
      <c r="N298" s="6">
        <f t="shared" si="141"/>
        <v>0</v>
      </c>
      <c r="O298" s="6">
        <f t="shared" si="141"/>
        <v>0</v>
      </c>
      <c r="P298" s="6">
        <f t="shared" si="141"/>
        <v>0</v>
      </c>
      <c r="Q298" s="6">
        <f t="shared" si="141"/>
        <v>0</v>
      </c>
      <c r="R298" s="6">
        <f t="shared" si="141"/>
        <v>0</v>
      </c>
      <c r="S298" s="6">
        <f t="shared" si="141"/>
        <v>0</v>
      </c>
      <c r="T298" s="6">
        <f t="shared" si="141"/>
        <v>0</v>
      </c>
      <c r="U298" s="6">
        <f t="shared" si="141"/>
        <v>0</v>
      </c>
      <c r="V298" s="6">
        <f t="shared" si="141"/>
        <v>0</v>
      </c>
      <c r="W298" s="6">
        <f t="shared" si="141"/>
        <v>0</v>
      </c>
      <c r="X298" s="6">
        <f t="shared" si="141"/>
        <v>0</v>
      </c>
      <c r="Y298" s="6">
        <f t="shared" si="141"/>
        <v>0</v>
      </c>
      <c r="Z298" s="6">
        <f t="shared" si="141"/>
        <v>0</v>
      </c>
      <c r="AA298" s="6">
        <f t="shared" si="141"/>
        <v>0</v>
      </c>
      <c r="AB298" s="6">
        <f t="shared" si="141"/>
        <v>0</v>
      </c>
      <c r="AC298" s="6">
        <f t="shared" si="141"/>
        <v>0</v>
      </c>
      <c r="AD298" s="6">
        <f t="shared" si="141"/>
        <v>0</v>
      </c>
      <c r="AE298" s="6">
        <f t="shared" si="141"/>
        <v>0</v>
      </c>
      <c r="AF298" s="6">
        <f t="shared" si="141"/>
        <v>0</v>
      </c>
      <c r="AG298" s="6">
        <f t="shared" si="141"/>
        <v>0</v>
      </c>
      <c r="AH298" s="6">
        <f t="shared" si="141"/>
        <v>0</v>
      </c>
      <c r="AI298" s="6">
        <f t="shared" si="141"/>
        <v>0</v>
      </c>
      <c r="AJ298" s="6">
        <f t="shared" si="114"/>
        <v>0</v>
      </c>
      <c r="AK298" s="41">
        <f t="shared" si="140"/>
        <v>0</v>
      </c>
      <c r="AM298" s="30"/>
    </row>
    <row r="299" spans="1:45">
      <c r="A299" s="14">
        <v>1</v>
      </c>
      <c r="B299" s="1">
        <v>3</v>
      </c>
      <c r="C299" s="1">
        <v>3</v>
      </c>
      <c r="D299" s="1">
        <v>333</v>
      </c>
      <c r="E299" s="1">
        <v>1</v>
      </c>
      <c r="G299" s="17" t="s">
        <v>245</v>
      </c>
      <c r="H299" s="8"/>
      <c r="I299" s="8"/>
      <c r="J299" s="8"/>
      <c r="K299" s="8"/>
      <c r="L299" s="8"/>
      <c r="M299" s="8"/>
      <c r="N299" s="8"/>
      <c r="O299" s="8"/>
      <c r="P299" s="8"/>
      <c r="Q299" s="8"/>
      <c r="R299" s="8"/>
      <c r="S299" s="8"/>
      <c r="T299" s="8"/>
      <c r="U299" s="8"/>
      <c r="V299" s="8"/>
      <c r="W299" s="8"/>
      <c r="X299" s="8"/>
      <c r="Y299" s="8"/>
      <c r="Z299" s="8"/>
      <c r="AA299" s="8"/>
      <c r="AB299" s="8"/>
      <c r="AC299" s="8"/>
      <c r="AD299" s="8">
        <v>0</v>
      </c>
      <c r="AE299" s="8"/>
      <c r="AF299" s="8"/>
      <c r="AG299" s="8"/>
      <c r="AH299" s="8"/>
      <c r="AI299" s="8"/>
      <c r="AJ299" s="8">
        <f t="shared" si="114"/>
        <v>0</v>
      </c>
      <c r="AK299" s="41">
        <f t="shared" si="140"/>
        <v>0</v>
      </c>
      <c r="AM299" s="30"/>
      <c r="AO299" s="30"/>
      <c r="AP299" s="30"/>
      <c r="AQ299" s="33"/>
      <c r="AS299" s="38"/>
    </row>
    <row r="300" spans="1:45">
      <c r="A300" s="14">
        <v>1</v>
      </c>
      <c r="B300" s="1">
        <v>3</v>
      </c>
      <c r="C300" s="1">
        <v>3</v>
      </c>
      <c r="D300" s="1">
        <v>333</v>
      </c>
      <c r="E300" s="1">
        <v>2</v>
      </c>
      <c r="G300" s="17" t="s">
        <v>246</v>
      </c>
      <c r="H300" s="8"/>
      <c r="I300" s="8"/>
      <c r="J300" s="8"/>
      <c r="K300" s="8"/>
      <c r="L300" s="8"/>
      <c r="M300" s="8"/>
      <c r="N300" s="8"/>
      <c r="O300" s="8"/>
      <c r="P300" s="8"/>
      <c r="Q300" s="8"/>
      <c r="R300" s="8"/>
      <c r="S300" s="8"/>
      <c r="T300" s="8"/>
      <c r="U300" s="8"/>
      <c r="V300" s="8"/>
      <c r="W300" s="8"/>
      <c r="X300" s="8"/>
      <c r="Y300" s="8"/>
      <c r="Z300" s="8"/>
      <c r="AA300" s="8"/>
      <c r="AB300" s="8"/>
      <c r="AC300" s="8"/>
      <c r="AD300" s="8">
        <v>0</v>
      </c>
      <c r="AE300" s="8"/>
      <c r="AF300" s="8"/>
      <c r="AG300" s="8"/>
      <c r="AH300" s="8"/>
      <c r="AI300" s="8"/>
      <c r="AJ300" s="8">
        <f t="shared" si="114"/>
        <v>0</v>
      </c>
      <c r="AK300" s="41">
        <f t="shared" si="140"/>
        <v>0</v>
      </c>
      <c r="AM300" s="30"/>
    </row>
    <row r="301" spans="1:45">
      <c r="A301" s="14">
        <v>1</v>
      </c>
      <c r="B301" s="1">
        <v>3</v>
      </c>
      <c r="C301" s="1">
        <v>3</v>
      </c>
      <c r="D301" s="1">
        <v>334</v>
      </c>
      <c r="E301" s="4"/>
      <c r="F301" s="4"/>
      <c r="G301" s="21" t="s">
        <v>247</v>
      </c>
      <c r="H301" s="6">
        <f>+H302+H303</f>
        <v>0</v>
      </c>
      <c r="I301" s="6">
        <f t="shared" ref="I301:AI301" si="142">+I302+I303</f>
        <v>0</v>
      </c>
      <c r="J301" s="6">
        <f t="shared" si="142"/>
        <v>0</v>
      </c>
      <c r="K301" s="6">
        <f t="shared" si="142"/>
        <v>0</v>
      </c>
      <c r="L301" s="6">
        <f t="shared" si="142"/>
        <v>0</v>
      </c>
      <c r="M301" s="6">
        <f t="shared" si="142"/>
        <v>0</v>
      </c>
      <c r="N301" s="6">
        <f t="shared" si="142"/>
        <v>0</v>
      </c>
      <c r="O301" s="6">
        <f t="shared" si="142"/>
        <v>0</v>
      </c>
      <c r="P301" s="6">
        <f t="shared" si="142"/>
        <v>0</v>
      </c>
      <c r="Q301" s="6">
        <f t="shared" si="142"/>
        <v>0</v>
      </c>
      <c r="R301" s="6">
        <f t="shared" si="142"/>
        <v>0</v>
      </c>
      <c r="S301" s="6">
        <f t="shared" si="142"/>
        <v>0</v>
      </c>
      <c r="T301" s="6">
        <f t="shared" si="142"/>
        <v>0</v>
      </c>
      <c r="U301" s="6">
        <f t="shared" si="142"/>
        <v>0</v>
      </c>
      <c r="V301" s="6">
        <f t="shared" si="142"/>
        <v>0</v>
      </c>
      <c r="W301" s="6">
        <f t="shared" si="142"/>
        <v>0</v>
      </c>
      <c r="X301" s="6">
        <f t="shared" si="142"/>
        <v>0</v>
      </c>
      <c r="Y301" s="6">
        <f t="shared" si="142"/>
        <v>0</v>
      </c>
      <c r="Z301" s="6">
        <f t="shared" si="142"/>
        <v>0</v>
      </c>
      <c r="AA301" s="6">
        <f t="shared" si="142"/>
        <v>0</v>
      </c>
      <c r="AB301" s="6">
        <f t="shared" si="142"/>
        <v>0</v>
      </c>
      <c r="AC301" s="6">
        <f t="shared" si="142"/>
        <v>0</v>
      </c>
      <c r="AD301" s="6">
        <f t="shared" si="142"/>
        <v>0</v>
      </c>
      <c r="AE301" s="6">
        <f t="shared" si="142"/>
        <v>0</v>
      </c>
      <c r="AF301" s="6">
        <f t="shared" si="142"/>
        <v>0</v>
      </c>
      <c r="AG301" s="6">
        <f t="shared" si="142"/>
        <v>0</v>
      </c>
      <c r="AH301" s="6">
        <f t="shared" si="142"/>
        <v>0</v>
      </c>
      <c r="AI301" s="6">
        <f t="shared" si="142"/>
        <v>0</v>
      </c>
      <c r="AJ301" s="6">
        <f t="shared" si="114"/>
        <v>0</v>
      </c>
      <c r="AK301" s="41">
        <f t="shared" si="140"/>
        <v>0</v>
      </c>
      <c r="AM301" s="30"/>
    </row>
    <row r="302" spans="1:45">
      <c r="A302" s="14">
        <v>1</v>
      </c>
      <c r="B302" s="1">
        <v>3</v>
      </c>
      <c r="C302" s="1">
        <v>3</v>
      </c>
      <c r="D302" s="1">
        <v>334</v>
      </c>
      <c r="E302" s="1">
        <v>1</v>
      </c>
      <c r="G302" s="17" t="s">
        <v>248</v>
      </c>
      <c r="H302" s="8"/>
      <c r="I302" s="8"/>
      <c r="J302" s="8"/>
      <c r="K302" s="8"/>
      <c r="L302" s="8"/>
      <c r="M302" s="8"/>
      <c r="N302" s="8"/>
      <c r="O302" s="8"/>
      <c r="P302" s="8"/>
      <c r="Q302" s="8"/>
      <c r="R302" s="8"/>
      <c r="S302" s="8"/>
      <c r="T302" s="8"/>
      <c r="U302" s="8"/>
      <c r="V302" s="8"/>
      <c r="W302" s="8"/>
      <c r="X302" s="8"/>
      <c r="Y302" s="8"/>
      <c r="Z302" s="8"/>
      <c r="AA302" s="8"/>
      <c r="AB302" s="8"/>
      <c r="AC302" s="8"/>
      <c r="AD302" s="8">
        <v>0</v>
      </c>
      <c r="AE302" s="8"/>
      <c r="AF302" s="8"/>
      <c r="AG302" s="8"/>
      <c r="AH302" s="8"/>
      <c r="AI302" s="8"/>
      <c r="AJ302" s="8">
        <f t="shared" si="114"/>
        <v>0</v>
      </c>
      <c r="AK302" s="41">
        <f t="shared" si="140"/>
        <v>0</v>
      </c>
      <c r="AM302" s="30"/>
      <c r="AO302" s="30"/>
      <c r="AP302" s="30"/>
      <c r="AQ302" s="33"/>
      <c r="AS302" s="38"/>
    </row>
    <row r="303" spans="1:45">
      <c r="A303" s="14">
        <v>1</v>
      </c>
      <c r="B303" s="1">
        <v>3</v>
      </c>
      <c r="C303" s="1">
        <v>3</v>
      </c>
      <c r="D303" s="1">
        <v>334</v>
      </c>
      <c r="E303" s="1">
        <v>2</v>
      </c>
      <c r="G303" s="17" t="s">
        <v>249</v>
      </c>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f t="shared" si="114"/>
        <v>0</v>
      </c>
      <c r="AK303" s="41">
        <f t="shared" si="140"/>
        <v>0</v>
      </c>
      <c r="AM303" s="30"/>
    </row>
    <row r="304" spans="1:45">
      <c r="A304" s="14">
        <v>1</v>
      </c>
      <c r="B304" s="1">
        <v>3</v>
      </c>
      <c r="C304" s="1">
        <v>3</v>
      </c>
      <c r="D304" s="1">
        <v>335</v>
      </c>
      <c r="E304" s="4"/>
      <c r="F304" s="4"/>
      <c r="G304" s="21" t="s">
        <v>250</v>
      </c>
      <c r="H304" s="6">
        <f>+H305</f>
        <v>0</v>
      </c>
      <c r="I304" s="6">
        <f t="shared" ref="I304:AI304" si="143">+I305</f>
        <v>0</v>
      </c>
      <c r="J304" s="6">
        <f t="shared" si="143"/>
        <v>0</v>
      </c>
      <c r="K304" s="6">
        <f t="shared" si="143"/>
        <v>0</v>
      </c>
      <c r="L304" s="6">
        <f t="shared" si="143"/>
        <v>0</v>
      </c>
      <c r="M304" s="6">
        <f t="shared" si="143"/>
        <v>0</v>
      </c>
      <c r="N304" s="6">
        <f t="shared" si="143"/>
        <v>0</v>
      </c>
      <c r="O304" s="6">
        <f t="shared" si="143"/>
        <v>0</v>
      </c>
      <c r="P304" s="6">
        <f t="shared" si="143"/>
        <v>0</v>
      </c>
      <c r="Q304" s="6">
        <f t="shared" si="143"/>
        <v>0</v>
      </c>
      <c r="R304" s="6">
        <f t="shared" si="143"/>
        <v>0</v>
      </c>
      <c r="S304" s="6">
        <f t="shared" si="143"/>
        <v>0</v>
      </c>
      <c r="T304" s="6">
        <f t="shared" si="143"/>
        <v>0</v>
      </c>
      <c r="U304" s="6">
        <f t="shared" si="143"/>
        <v>0</v>
      </c>
      <c r="V304" s="6">
        <f t="shared" si="143"/>
        <v>0</v>
      </c>
      <c r="W304" s="6">
        <f t="shared" si="143"/>
        <v>0</v>
      </c>
      <c r="X304" s="6">
        <f t="shared" si="143"/>
        <v>0</v>
      </c>
      <c r="Y304" s="6">
        <f t="shared" si="143"/>
        <v>0</v>
      </c>
      <c r="Z304" s="6">
        <f t="shared" si="143"/>
        <v>0</v>
      </c>
      <c r="AA304" s="6">
        <f t="shared" si="143"/>
        <v>0</v>
      </c>
      <c r="AB304" s="6">
        <f t="shared" si="143"/>
        <v>0</v>
      </c>
      <c r="AC304" s="6">
        <f t="shared" si="143"/>
        <v>0</v>
      </c>
      <c r="AD304" s="6">
        <f t="shared" si="143"/>
        <v>0</v>
      </c>
      <c r="AE304" s="6">
        <f t="shared" si="143"/>
        <v>0</v>
      </c>
      <c r="AF304" s="6">
        <f t="shared" si="143"/>
        <v>0</v>
      </c>
      <c r="AG304" s="6">
        <f t="shared" si="143"/>
        <v>0</v>
      </c>
      <c r="AH304" s="6">
        <f t="shared" si="143"/>
        <v>0</v>
      </c>
      <c r="AI304" s="6">
        <f t="shared" si="143"/>
        <v>0</v>
      </c>
      <c r="AJ304" s="6">
        <f t="shared" ref="AJ304:AJ367" si="144">SUM(H304:AI304)</f>
        <v>0</v>
      </c>
      <c r="AK304" s="41">
        <f t="shared" si="140"/>
        <v>0</v>
      </c>
      <c r="AM304" s="30"/>
    </row>
    <row r="305" spans="1:45">
      <c r="A305" s="14">
        <v>1</v>
      </c>
      <c r="B305" s="1">
        <v>3</v>
      </c>
      <c r="C305" s="1">
        <v>3</v>
      </c>
      <c r="D305" s="1">
        <v>335</v>
      </c>
      <c r="E305" s="1">
        <v>1</v>
      </c>
      <c r="G305" s="17" t="s">
        <v>251</v>
      </c>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f t="shared" si="144"/>
        <v>0</v>
      </c>
      <c r="AK305" s="41">
        <f t="shared" si="140"/>
        <v>0</v>
      </c>
      <c r="AM305" s="30"/>
    </row>
    <row r="306" spans="1:45">
      <c r="A306" s="14">
        <v>1</v>
      </c>
      <c r="B306" s="1">
        <v>3</v>
      </c>
      <c r="C306" s="1">
        <v>3</v>
      </c>
      <c r="D306" s="1">
        <v>336</v>
      </c>
      <c r="E306" s="4"/>
      <c r="F306" s="4"/>
      <c r="G306" s="21" t="s">
        <v>252</v>
      </c>
      <c r="H306" s="6">
        <f>SUM(H307:H309)</f>
        <v>0</v>
      </c>
      <c r="I306" s="6">
        <f t="shared" ref="I306:AI306" si="145">SUM(I307:I309)</f>
        <v>0</v>
      </c>
      <c r="J306" s="6">
        <f t="shared" si="145"/>
        <v>0</v>
      </c>
      <c r="K306" s="6">
        <f t="shared" si="145"/>
        <v>0</v>
      </c>
      <c r="L306" s="6">
        <f t="shared" si="145"/>
        <v>0</v>
      </c>
      <c r="M306" s="6">
        <f t="shared" si="145"/>
        <v>0</v>
      </c>
      <c r="N306" s="6">
        <f t="shared" si="145"/>
        <v>0</v>
      </c>
      <c r="O306" s="6">
        <f t="shared" si="145"/>
        <v>0</v>
      </c>
      <c r="P306" s="6">
        <f t="shared" si="145"/>
        <v>0</v>
      </c>
      <c r="Q306" s="6">
        <f t="shared" si="145"/>
        <v>0</v>
      </c>
      <c r="R306" s="6">
        <f t="shared" si="145"/>
        <v>0</v>
      </c>
      <c r="S306" s="6">
        <f t="shared" si="145"/>
        <v>0</v>
      </c>
      <c r="T306" s="6">
        <f t="shared" si="145"/>
        <v>0</v>
      </c>
      <c r="U306" s="6">
        <f t="shared" si="145"/>
        <v>0</v>
      </c>
      <c r="V306" s="6">
        <f t="shared" si="145"/>
        <v>0</v>
      </c>
      <c r="W306" s="6">
        <f t="shared" si="145"/>
        <v>0</v>
      </c>
      <c r="X306" s="6">
        <f t="shared" si="145"/>
        <v>0</v>
      </c>
      <c r="Y306" s="6">
        <f t="shared" si="145"/>
        <v>0</v>
      </c>
      <c r="Z306" s="6">
        <f t="shared" si="145"/>
        <v>0</v>
      </c>
      <c r="AA306" s="6">
        <f t="shared" si="145"/>
        <v>0</v>
      </c>
      <c r="AB306" s="6">
        <f t="shared" si="145"/>
        <v>0</v>
      </c>
      <c r="AC306" s="6">
        <f t="shared" si="145"/>
        <v>0</v>
      </c>
      <c r="AD306" s="6">
        <f t="shared" si="145"/>
        <v>0</v>
      </c>
      <c r="AE306" s="6">
        <f t="shared" si="145"/>
        <v>0</v>
      </c>
      <c r="AF306" s="6">
        <f t="shared" si="145"/>
        <v>0</v>
      </c>
      <c r="AG306" s="6">
        <f t="shared" si="145"/>
        <v>0</v>
      </c>
      <c r="AH306" s="6">
        <f t="shared" si="145"/>
        <v>0</v>
      </c>
      <c r="AI306" s="6">
        <f t="shared" si="145"/>
        <v>0</v>
      </c>
      <c r="AJ306" s="6">
        <f t="shared" si="144"/>
        <v>0</v>
      </c>
      <c r="AK306" s="41">
        <f t="shared" si="140"/>
        <v>0</v>
      </c>
      <c r="AM306" s="30"/>
    </row>
    <row r="307" spans="1:45">
      <c r="A307" s="14">
        <v>1</v>
      </c>
      <c r="B307" s="1">
        <v>3</v>
      </c>
      <c r="C307" s="1">
        <v>3</v>
      </c>
      <c r="D307" s="1">
        <v>336</v>
      </c>
      <c r="E307" s="1">
        <v>1</v>
      </c>
      <c r="G307" s="17" t="s">
        <v>252</v>
      </c>
      <c r="H307" s="8"/>
      <c r="I307" s="8"/>
      <c r="J307" s="8"/>
      <c r="K307" s="8">
        <v>0</v>
      </c>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f t="shared" si="144"/>
        <v>0</v>
      </c>
      <c r="AK307" s="41">
        <f t="shared" si="140"/>
        <v>0</v>
      </c>
      <c r="AM307" s="30"/>
      <c r="AO307" s="30"/>
      <c r="AP307" s="30"/>
      <c r="AQ307" s="33"/>
      <c r="AS307" s="38"/>
    </row>
    <row r="308" spans="1:45">
      <c r="A308" s="14">
        <v>1</v>
      </c>
      <c r="B308" s="1">
        <v>3</v>
      </c>
      <c r="C308" s="1">
        <v>3</v>
      </c>
      <c r="D308" s="1">
        <v>336</v>
      </c>
      <c r="E308" s="1">
        <v>2</v>
      </c>
      <c r="G308" s="17" t="s">
        <v>253</v>
      </c>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f t="shared" si="144"/>
        <v>0</v>
      </c>
      <c r="AK308" s="41">
        <f t="shared" si="140"/>
        <v>0</v>
      </c>
      <c r="AM308" s="30"/>
      <c r="AO308" s="30"/>
      <c r="AP308" s="30"/>
      <c r="AQ308" s="33"/>
      <c r="AS308" s="38"/>
    </row>
    <row r="309" spans="1:45">
      <c r="A309" s="14">
        <v>1</v>
      </c>
      <c r="B309" s="1">
        <v>3</v>
      </c>
      <c r="C309" s="1">
        <v>3</v>
      </c>
      <c r="D309" s="1">
        <v>336</v>
      </c>
      <c r="E309" s="1">
        <v>3</v>
      </c>
      <c r="G309" s="17" t="s">
        <v>254</v>
      </c>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f t="shared" si="144"/>
        <v>0</v>
      </c>
      <c r="AK309" s="41">
        <f t="shared" si="140"/>
        <v>0</v>
      </c>
      <c r="AM309" s="30"/>
    </row>
    <row r="310" spans="1:45">
      <c r="A310" s="14">
        <v>1</v>
      </c>
      <c r="B310" s="1">
        <v>3</v>
      </c>
      <c r="C310" s="1">
        <v>3</v>
      </c>
      <c r="D310" s="1">
        <v>337</v>
      </c>
      <c r="E310" s="4"/>
      <c r="F310" s="4"/>
      <c r="G310" s="21" t="s">
        <v>255</v>
      </c>
      <c r="H310" s="6">
        <f>+H311</f>
        <v>0</v>
      </c>
      <c r="I310" s="6">
        <f t="shared" ref="I310:AI310" si="146">+I311</f>
        <v>0</v>
      </c>
      <c r="J310" s="6">
        <f t="shared" si="146"/>
        <v>0</v>
      </c>
      <c r="K310" s="6">
        <f t="shared" si="146"/>
        <v>0</v>
      </c>
      <c r="L310" s="6">
        <f t="shared" si="146"/>
        <v>0</v>
      </c>
      <c r="M310" s="6">
        <f t="shared" si="146"/>
        <v>0</v>
      </c>
      <c r="N310" s="6">
        <f t="shared" si="146"/>
        <v>0</v>
      </c>
      <c r="O310" s="6">
        <f t="shared" si="146"/>
        <v>0</v>
      </c>
      <c r="P310" s="6">
        <f t="shared" si="146"/>
        <v>0</v>
      </c>
      <c r="Q310" s="6">
        <f t="shared" si="146"/>
        <v>0</v>
      </c>
      <c r="R310" s="6">
        <f t="shared" si="146"/>
        <v>0</v>
      </c>
      <c r="S310" s="6">
        <f t="shared" si="146"/>
        <v>0</v>
      </c>
      <c r="T310" s="6">
        <f t="shared" si="146"/>
        <v>0</v>
      </c>
      <c r="U310" s="6">
        <f t="shared" si="146"/>
        <v>0</v>
      </c>
      <c r="V310" s="6">
        <f t="shared" si="146"/>
        <v>0</v>
      </c>
      <c r="W310" s="6">
        <f t="shared" si="146"/>
        <v>0</v>
      </c>
      <c r="X310" s="6">
        <f t="shared" si="146"/>
        <v>0</v>
      </c>
      <c r="Y310" s="6">
        <f t="shared" si="146"/>
        <v>0</v>
      </c>
      <c r="Z310" s="6">
        <f t="shared" si="146"/>
        <v>0</v>
      </c>
      <c r="AA310" s="6">
        <f t="shared" si="146"/>
        <v>0</v>
      </c>
      <c r="AB310" s="6">
        <f t="shared" si="146"/>
        <v>0</v>
      </c>
      <c r="AC310" s="6">
        <f t="shared" si="146"/>
        <v>0</v>
      </c>
      <c r="AD310" s="6">
        <f t="shared" si="146"/>
        <v>0</v>
      </c>
      <c r="AE310" s="6">
        <f t="shared" si="146"/>
        <v>0</v>
      </c>
      <c r="AF310" s="6">
        <f t="shared" si="146"/>
        <v>0</v>
      </c>
      <c r="AG310" s="6">
        <f t="shared" si="146"/>
        <v>0</v>
      </c>
      <c r="AH310" s="6">
        <f t="shared" si="146"/>
        <v>0</v>
      </c>
      <c r="AI310" s="6">
        <f t="shared" si="146"/>
        <v>0</v>
      </c>
      <c r="AJ310" s="6">
        <f t="shared" si="144"/>
        <v>0</v>
      </c>
      <c r="AK310" s="41">
        <f t="shared" si="140"/>
        <v>0</v>
      </c>
      <c r="AM310" s="30"/>
    </row>
    <row r="311" spans="1:45">
      <c r="A311" s="14">
        <v>1</v>
      </c>
      <c r="B311" s="1">
        <v>3</v>
      </c>
      <c r="C311" s="1">
        <v>3</v>
      </c>
      <c r="D311" s="1">
        <v>337</v>
      </c>
      <c r="E311" s="1">
        <v>1</v>
      </c>
      <c r="G311" s="17" t="s">
        <v>256</v>
      </c>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f t="shared" si="144"/>
        <v>0</v>
      </c>
      <c r="AK311" s="41">
        <f t="shared" si="140"/>
        <v>0</v>
      </c>
      <c r="AM311" s="30"/>
    </row>
    <row r="312" spans="1:45">
      <c r="A312" s="14">
        <v>1</v>
      </c>
      <c r="B312" s="1">
        <v>3</v>
      </c>
      <c r="C312" s="1">
        <v>3</v>
      </c>
      <c r="D312" s="1">
        <v>338</v>
      </c>
      <c r="E312" s="4"/>
      <c r="F312" s="4"/>
      <c r="G312" s="21" t="s">
        <v>257</v>
      </c>
      <c r="H312" s="6">
        <f>+H313</f>
        <v>0</v>
      </c>
      <c r="I312" s="6">
        <f t="shared" ref="I312:AI312" si="147">+I313</f>
        <v>0</v>
      </c>
      <c r="J312" s="6">
        <f t="shared" si="147"/>
        <v>0</v>
      </c>
      <c r="K312" s="6">
        <f t="shared" si="147"/>
        <v>0</v>
      </c>
      <c r="L312" s="6">
        <f t="shared" si="147"/>
        <v>0</v>
      </c>
      <c r="M312" s="6">
        <f t="shared" si="147"/>
        <v>0</v>
      </c>
      <c r="N312" s="6">
        <f t="shared" si="147"/>
        <v>0</v>
      </c>
      <c r="O312" s="6">
        <f t="shared" si="147"/>
        <v>0</v>
      </c>
      <c r="P312" s="6">
        <f t="shared" si="147"/>
        <v>0</v>
      </c>
      <c r="Q312" s="6">
        <f t="shared" si="147"/>
        <v>0</v>
      </c>
      <c r="R312" s="6">
        <f t="shared" si="147"/>
        <v>0</v>
      </c>
      <c r="S312" s="6">
        <f t="shared" si="147"/>
        <v>0</v>
      </c>
      <c r="T312" s="6">
        <f t="shared" si="147"/>
        <v>0</v>
      </c>
      <c r="U312" s="6">
        <f t="shared" si="147"/>
        <v>0</v>
      </c>
      <c r="V312" s="6">
        <f t="shared" si="147"/>
        <v>0</v>
      </c>
      <c r="W312" s="6">
        <f t="shared" si="147"/>
        <v>0</v>
      </c>
      <c r="X312" s="6">
        <f t="shared" si="147"/>
        <v>0</v>
      </c>
      <c r="Y312" s="6">
        <f t="shared" si="147"/>
        <v>0</v>
      </c>
      <c r="Z312" s="6">
        <f t="shared" si="147"/>
        <v>0</v>
      </c>
      <c r="AA312" s="6">
        <f t="shared" si="147"/>
        <v>0</v>
      </c>
      <c r="AB312" s="6">
        <f t="shared" si="147"/>
        <v>0</v>
      </c>
      <c r="AC312" s="6">
        <f t="shared" si="147"/>
        <v>0</v>
      </c>
      <c r="AD312" s="6">
        <f t="shared" si="147"/>
        <v>0</v>
      </c>
      <c r="AE312" s="6">
        <f t="shared" si="147"/>
        <v>0</v>
      </c>
      <c r="AF312" s="6">
        <f t="shared" si="147"/>
        <v>0</v>
      </c>
      <c r="AG312" s="6">
        <f t="shared" si="147"/>
        <v>0</v>
      </c>
      <c r="AH312" s="6">
        <f t="shared" si="147"/>
        <v>0</v>
      </c>
      <c r="AI312" s="6">
        <f t="shared" si="147"/>
        <v>0</v>
      </c>
      <c r="AJ312" s="6">
        <f t="shared" si="144"/>
        <v>0</v>
      </c>
      <c r="AK312" s="41">
        <f t="shared" si="140"/>
        <v>0</v>
      </c>
      <c r="AM312" s="30"/>
    </row>
    <row r="313" spans="1:45">
      <c r="A313" s="14">
        <v>1</v>
      </c>
      <c r="B313" s="1">
        <v>3</v>
      </c>
      <c r="C313" s="1">
        <v>3</v>
      </c>
      <c r="D313" s="1">
        <v>338</v>
      </c>
      <c r="E313" s="1">
        <v>1</v>
      </c>
      <c r="G313" s="17" t="s">
        <v>258</v>
      </c>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f t="shared" si="144"/>
        <v>0</v>
      </c>
      <c r="AK313" s="41">
        <f t="shared" si="140"/>
        <v>0</v>
      </c>
      <c r="AM313" s="30"/>
    </row>
    <row r="314" spans="1:45">
      <c r="A314" s="14">
        <v>1</v>
      </c>
      <c r="B314" s="1">
        <v>3</v>
      </c>
      <c r="C314" s="1">
        <v>3</v>
      </c>
      <c r="D314" s="1">
        <v>339</v>
      </c>
      <c r="E314" s="4"/>
      <c r="F314" s="4"/>
      <c r="G314" s="21" t="s">
        <v>259</v>
      </c>
      <c r="H314" s="6">
        <f>SUM(H315:H320)</f>
        <v>0</v>
      </c>
      <c r="I314" s="6">
        <f t="shared" ref="I314:AI314" si="148">SUM(I315:I320)</f>
        <v>0</v>
      </c>
      <c r="J314" s="6">
        <f t="shared" si="148"/>
        <v>0</v>
      </c>
      <c r="K314" s="6">
        <f t="shared" si="148"/>
        <v>0</v>
      </c>
      <c r="L314" s="6">
        <f t="shared" si="148"/>
        <v>0</v>
      </c>
      <c r="M314" s="6">
        <f t="shared" si="148"/>
        <v>0</v>
      </c>
      <c r="N314" s="6">
        <f t="shared" si="148"/>
        <v>0</v>
      </c>
      <c r="O314" s="6">
        <f t="shared" si="148"/>
        <v>0</v>
      </c>
      <c r="P314" s="6">
        <f t="shared" si="148"/>
        <v>0</v>
      </c>
      <c r="Q314" s="6">
        <f t="shared" si="148"/>
        <v>0</v>
      </c>
      <c r="R314" s="6">
        <f t="shared" si="148"/>
        <v>0</v>
      </c>
      <c r="S314" s="6">
        <f t="shared" si="148"/>
        <v>0</v>
      </c>
      <c r="T314" s="6">
        <f t="shared" si="148"/>
        <v>0</v>
      </c>
      <c r="U314" s="6">
        <f t="shared" si="148"/>
        <v>0</v>
      </c>
      <c r="V314" s="6">
        <f t="shared" si="148"/>
        <v>0</v>
      </c>
      <c r="W314" s="6">
        <f t="shared" si="148"/>
        <v>0</v>
      </c>
      <c r="X314" s="6">
        <f t="shared" si="148"/>
        <v>0</v>
      </c>
      <c r="Y314" s="6">
        <f t="shared" si="148"/>
        <v>0</v>
      </c>
      <c r="Z314" s="6">
        <f t="shared" si="148"/>
        <v>0</v>
      </c>
      <c r="AA314" s="6">
        <f t="shared" si="148"/>
        <v>0</v>
      </c>
      <c r="AB314" s="6">
        <f t="shared" si="148"/>
        <v>0</v>
      </c>
      <c r="AC314" s="6">
        <f t="shared" si="148"/>
        <v>0</v>
      </c>
      <c r="AD314" s="6">
        <f t="shared" si="148"/>
        <v>0</v>
      </c>
      <c r="AE314" s="6">
        <f t="shared" si="148"/>
        <v>0</v>
      </c>
      <c r="AF314" s="6">
        <f t="shared" si="148"/>
        <v>0</v>
      </c>
      <c r="AG314" s="6">
        <f t="shared" si="148"/>
        <v>0</v>
      </c>
      <c r="AH314" s="6">
        <f t="shared" si="148"/>
        <v>0</v>
      </c>
      <c r="AI314" s="6">
        <f t="shared" si="148"/>
        <v>0</v>
      </c>
      <c r="AJ314" s="6">
        <f t="shared" si="144"/>
        <v>0</v>
      </c>
      <c r="AK314" s="41">
        <f t="shared" si="140"/>
        <v>0</v>
      </c>
      <c r="AM314" s="30"/>
    </row>
    <row r="315" spans="1:45">
      <c r="A315" s="14">
        <v>1</v>
      </c>
      <c r="B315" s="1">
        <v>3</v>
      </c>
      <c r="C315" s="1">
        <v>3</v>
      </c>
      <c r="D315" s="1">
        <v>339</v>
      </c>
      <c r="E315" s="1">
        <v>1</v>
      </c>
      <c r="G315" s="17" t="s">
        <v>260</v>
      </c>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f t="shared" si="144"/>
        <v>0</v>
      </c>
      <c r="AK315" s="41">
        <f t="shared" si="140"/>
        <v>0</v>
      </c>
      <c r="AM315" s="30"/>
    </row>
    <row r="316" spans="1:45">
      <c r="A316" s="14">
        <v>1</v>
      </c>
      <c r="B316" s="1">
        <v>3</v>
      </c>
      <c r="C316" s="1">
        <v>3</v>
      </c>
      <c r="D316" s="1">
        <v>339</v>
      </c>
      <c r="E316" s="1">
        <v>2</v>
      </c>
      <c r="G316" s="17" t="s">
        <v>261</v>
      </c>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f t="shared" si="144"/>
        <v>0</v>
      </c>
      <c r="AK316" s="41">
        <f t="shared" si="140"/>
        <v>0</v>
      </c>
      <c r="AM316" s="30"/>
    </row>
    <row r="317" spans="1:45">
      <c r="A317" s="14">
        <v>1</v>
      </c>
      <c r="B317" s="1">
        <v>3</v>
      </c>
      <c r="C317" s="1">
        <v>3</v>
      </c>
      <c r="D317" s="1">
        <v>339</v>
      </c>
      <c r="E317" s="1">
        <v>3</v>
      </c>
      <c r="G317" s="17" t="s">
        <v>262</v>
      </c>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f t="shared" si="144"/>
        <v>0</v>
      </c>
      <c r="AK317" s="41">
        <f t="shared" si="140"/>
        <v>0</v>
      </c>
      <c r="AM317" s="30"/>
    </row>
    <row r="318" spans="1:45">
      <c r="A318" s="14">
        <v>1</v>
      </c>
      <c r="B318" s="1">
        <v>3</v>
      </c>
      <c r="C318" s="1">
        <v>3</v>
      </c>
      <c r="D318" s="1">
        <v>339</v>
      </c>
      <c r="E318" s="1">
        <v>4</v>
      </c>
      <c r="G318" s="17" t="s">
        <v>263</v>
      </c>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f t="shared" si="144"/>
        <v>0</v>
      </c>
      <c r="AK318" s="41">
        <f t="shared" si="140"/>
        <v>0</v>
      </c>
      <c r="AM318" s="30"/>
      <c r="AO318" s="30"/>
      <c r="AP318" s="30"/>
      <c r="AQ318" s="33"/>
      <c r="AS318" s="38"/>
    </row>
    <row r="319" spans="1:45">
      <c r="A319" s="14">
        <v>1</v>
      </c>
      <c r="B319" s="1">
        <v>3</v>
      </c>
      <c r="C319" s="1">
        <v>3</v>
      </c>
      <c r="D319" s="1">
        <v>339</v>
      </c>
      <c r="E319" s="1">
        <v>5</v>
      </c>
      <c r="G319" s="17" t="s">
        <v>264</v>
      </c>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f t="shared" si="144"/>
        <v>0</v>
      </c>
      <c r="AK319" s="41">
        <f t="shared" si="140"/>
        <v>0</v>
      </c>
      <c r="AM319" s="30"/>
    </row>
    <row r="320" spans="1:45">
      <c r="A320" s="14">
        <v>1</v>
      </c>
      <c r="B320" s="1">
        <v>3</v>
      </c>
      <c r="C320" s="1">
        <v>3</v>
      </c>
      <c r="D320" s="1">
        <v>339</v>
      </c>
      <c r="E320" s="1">
        <v>6</v>
      </c>
      <c r="G320" s="17" t="s">
        <v>265</v>
      </c>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f t="shared" si="144"/>
        <v>0</v>
      </c>
      <c r="AK320" s="41">
        <f t="shared" si="140"/>
        <v>0</v>
      </c>
      <c r="AM320" s="30"/>
    </row>
    <row r="321" spans="1:45">
      <c r="A321" s="14">
        <v>1</v>
      </c>
      <c r="B321" s="1">
        <v>3</v>
      </c>
      <c r="C321" s="1">
        <v>4</v>
      </c>
      <c r="E321" s="4"/>
      <c r="F321" s="4"/>
      <c r="G321" s="21" t="s">
        <v>266</v>
      </c>
      <c r="H321" s="7">
        <f>+H322+H326+H328+H330+H332+H334+H336+H338+H340</f>
        <v>0</v>
      </c>
      <c r="I321" s="7">
        <f t="shared" ref="I321:AI321" si="149">+I322+I326+I328+I330+I332+I334+I336+I338+I340</f>
        <v>0</v>
      </c>
      <c r="J321" s="7">
        <f t="shared" si="149"/>
        <v>0</v>
      </c>
      <c r="K321" s="7">
        <f t="shared" si="149"/>
        <v>0</v>
      </c>
      <c r="L321" s="7">
        <f t="shared" si="149"/>
        <v>0</v>
      </c>
      <c r="M321" s="7">
        <f t="shared" si="149"/>
        <v>60000</v>
      </c>
      <c r="N321" s="7">
        <f t="shared" si="149"/>
        <v>0</v>
      </c>
      <c r="O321" s="7">
        <f t="shared" si="149"/>
        <v>0</v>
      </c>
      <c r="P321" s="7">
        <f t="shared" si="149"/>
        <v>0</v>
      </c>
      <c r="Q321" s="7">
        <f t="shared" si="149"/>
        <v>0</v>
      </c>
      <c r="R321" s="7">
        <f t="shared" si="149"/>
        <v>0</v>
      </c>
      <c r="S321" s="7">
        <f t="shared" si="149"/>
        <v>0</v>
      </c>
      <c r="T321" s="7">
        <f t="shared" si="149"/>
        <v>0</v>
      </c>
      <c r="U321" s="7">
        <f t="shared" si="149"/>
        <v>0</v>
      </c>
      <c r="V321" s="7">
        <f t="shared" si="149"/>
        <v>0</v>
      </c>
      <c r="W321" s="7">
        <f t="shared" si="149"/>
        <v>0</v>
      </c>
      <c r="X321" s="7">
        <f t="shared" si="149"/>
        <v>0</v>
      </c>
      <c r="Y321" s="7">
        <f t="shared" si="149"/>
        <v>0</v>
      </c>
      <c r="Z321" s="7">
        <f t="shared" si="149"/>
        <v>0</v>
      </c>
      <c r="AA321" s="7">
        <f t="shared" si="149"/>
        <v>0</v>
      </c>
      <c r="AB321" s="7">
        <f t="shared" si="149"/>
        <v>0</v>
      </c>
      <c r="AC321" s="7">
        <f t="shared" si="149"/>
        <v>0</v>
      </c>
      <c r="AD321" s="7">
        <f t="shared" si="149"/>
        <v>0</v>
      </c>
      <c r="AE321" s="7">
        <f t="shared" si="149"/>
        <v>0</v>
      </c>
      <c r="AF321" s="7">
        <f t="shared" si="149"/>
        <v>0</v>
      </c>
      <c r="AG321" s="7">
        <f t="shared" si="149"/>
        <v>0</v>
      </c>
      <c r="AH321" s="7">
        <f t="shared" si="149"/>
        <v>0</v>
      </c>
      <c r="AI321" s="7">
        <f t="shared" si="149"/>
        <v>0</v>
      </c>
      <c r="AJ321" s="7">
        <f t="shared" si="144"/>
        <v>60000</v>
      </c>
      <c r="AK321" s="41">
        <f t="shared" si="140"/>
        <v>60000</v>
      </c>
      <c r="AM321" s="30"/>
    </row>
    <row r="322" spans="1:45">
      <c r="A322" s="14">
        <v>1</v>
      </c>
      <c r="B322" s="1">
        <v>3</v>
      </c>
      <c r="C322" s="1">
        <v>4</v>
      </c>
      <c r="D322" s="1">
        <v>341</v>
      </c>
      <c r="E322" s="4"/>
      <c r="F322" s="4"/>
      <c r="G322" s="21" t="s">
        <v>267</v>
      </c>
      <c r="H322" s="6">
        <f>+H323+H324+H325</f>
        <v>0</v>
      </c>
      <c r="I322" s="6">
        <f t="shared" ref="I322:AI322" si="150">+I323+I324+I325</f>
        <v>0</v>
      </c>
      <c r="J322" s="6">
        <f t="shared" si="150"/>
        <v>0</v>
      </c>
      <c r="K322" s="6">
        <f t="shared" si="150"/>
        <v>0</v>
      </c>
      <c r="L322" s="6">
        <f t="shared" si="150"/>
        <v>0</v>
      </c>
      <c r="M322" s="6">
        <f t="shared" si="150"/>
        <v>60000</v>
      </c>
      <c r="N322" s="6">
        <f t="shared" si="150"/>
        <v>0</v>
      </c>
      <c r="O322" s="6">
        <f t="shared" si="150"/>
        <v>0</v>
      </c>
      <c r="P322" s="6">
        <f t="shared" si="150"/>
        <v>0</v>
      </c>
      <c r="Q322" s="6">
        <f t="shared" si="150"/>
        <v>0</v>
      </c>
      <c r="R322" s="6">
        <f t="shared" si="150"/>
        <v>0</v>
      </c>
      <c r="S322" s="6">
        <f t="shared" si="150"/>
        <v>0</v>
      </c>
      <c r="T322" s="6">
        <f t="shared" si="150"/>
        <v>0</v>
      </c>
      <c r="U322" s="6">
        <f t="shared" si="150"/>
        <v>0</v>
      </c>
      <c r="V322" s="6">
        <f t="shared" si="150"/>
        <v>0</v>
      </c>
      <c r="W322" s="6">
        <f t="shared" si="150"/>
        <v>0</v>
      </c>
      <c r="X322" s="6">
        <f t="shared" si="150"/>
        <v>0</v>
      </c>
      <c r="Y322" s="6">
        <f t="shared" si="150"/>
        <v>0</v>
      </c>
      <c r="Z322" s="6">
        <f t="shared" si="150"/>
        <v>0</v>
      </c>
      <c r="AA322" s="6">
        <f t="shared" si="150"/>
        <v>0</v>
      </c>
      <c r="AB322" s="6">
        <f t="shared" si="150"/>
        <v>0</v>
      </c>
      <c r="AC322" s="6">
        <f t="shared" si="150"/>
        <v>0</v>
      </c>
      <c r="AD322" s="6">
        <f t="shared" si="150"/>
        <v>0</v>
      </c>
      <c r="AE322" s="6">
        <f t="shared" si="150"/>
        <v>0</v>
      </c>
      <c r="AF322" s="6">
        <f t="shared" si="150"/>
        <v>0</v>
      </c>
      <c r="AG322" s="6">
        <f t="shared" si="150"/>
        <v>0</v>
      </c>
      <c r="AH322" s="6">
        <f t="shared" si="150"/>
        <v>0</v>
      </c>
      <c r="AI322" s="6">
        <f t="shared" si="150"/>
        <v>0</v>
      </c>
      <c r="AJ322" s="6">
        <f t="shared" si="144"/>
        <v>60000</v>
      </c>
      <c r="AK322" s="41">
        <f t="shared" si="140"/>
        <v>60000</v>
      </c>
      <c r="AM322" s="30"/>
    </row>
    <row r="323" spans="1:45">
      <c r="A323" s="14">
        <v>1</v>
      </c>
      <c r="B323" s="1">
        <v>3</v>
      </c>
      <c r="C323" s="1">
        <v>4</v>
      </c>
      <c r="D323" s="1">
        <v>341</v>
      </c>
      <c r="E323" s="1">
        <v>1</v>
      </c>
      <c r="G323" s="17" t="s">
        <v>268</v>
      </c>
      <c r="H323" s="8"/>
      <c r="I323" s="8"/>
      <c r="J323" s="8"/>
      <c r="K323" s="8"/>
      <c r="L323" s="8"/>
      <c r="M323" s="8">
        <v>60000</v>
      </c>
      <c r="N323" s="8"/>
      <c r="O323" s="8"/>
      <c r="P323" s="8"/>
      <c r="Q323" s="8"/>
      <c r="R323" s="8"/>
      <c r="S323" s="8"/>
      <c r="T323" s="8"/>
      <c r="U323" s="8"/>
      <c r="V323" s="8"/>
      <c r="W323" s="8"/>
      <c r="X323" s="8"/>
      <c r="Y323" s="8"/>
      <c r="Z323" s="8"/>
      <c r="AA323" s="8"/>
      <c r="AB323" s="8"/>
      <c r="AC323" s="8"/>
      <c r="AD323" s="8"/>
      <c r="AE323" s="8"/>
      <c r="AF323" s="8"/>
      <c r="AG323" s="8"/>
      <c r="AH323" s="8"/>
      <c r="AI323" s="8"/>
      <c r="AJ323" s="8">
        <f t="shared" si="144"/>
        <v>60000</v>
      </c>
      <c r="AK323" s="41">
        <f t="shared" si="140"/>
        <v>60000</v>
      </c>
      <c r="AM323" s="30"/>
      <c r="AO323" s="30"/>
      <c r="AP323" s="30"/>
      <c r="AQ323" s="33"/>
      <c r="AS323" s="38"/>
    </row>
    <row r="324" spans="1:45">
      <c r="A324" s="14">
        <v>1</v>
      </c>
      <c r="B324" s="1">
        <v>3</v>
      </c>
      <c r="C324" s="1">
        <v>4</v>
      </c>
      <c r="D324" s="1">
        <v>341</v>
      </c>
      <c r="E324" s="1">
        <v>2</v>
      </c>
      <c r="G324" s="17" t="s">
        <v>269</v>
      </c>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f t="shared" si="144"/>
        <v>0</v>
      </c>
      <c r="AK324" s="41">
        <f t="shared" si="140"/>
        <v>0</v>
      </c>
      <c r="AM324" s="30"/>
    </row>
    <row r="325" spans="1:45">
      <c r="A325" s="14">
        <v>1</v>
      </c>
      <c r="B325" s="1">
        <v>3</v>
      </c>
      <c r="C325" s="1">
        <v>4</v>
      </c>
      <c r="D325" s="1">
        <v>341</v>
      </c>
      <c r="E325" s="1">
        <v>3</v>
      </c>
      <c r="G325" s="17" t="s">
        <v>270</v>
      </c>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f t="shared" si="144"/>
        <v>0</v>
      </c>
      <c r="AK325" s="41">
        <f t="shared" si="140"/>
        <v>0</v>
      </c>
      <c r="AM325" s="30"/>
    </row>
    <row r="326" spans="1:45">
      <c r="A326" s="14">
        <v>1</v>
      </c>
      <c r="B326" s="1">
        <v>3</v>
      </c>
      <c r="C326" s="1">
        <v>4</v>
      </c>
      <c r="D326" s="1">
        <v>342</v>
      </c>
      <c r="G326" s="21" t="s">
        <v>271</v>
      </c>
      <c r="H326" s="6">
        <f>+H327</f>
        <v>0</v>
      </c>
      <c r="I326" s="6">
        <f t="shared" ref="I326:AI326" si="151">+I327</f>
        <v>0</v>
      </c>
      <c r="J326" s="6">
        <f t="shared" si="151"/>
        <v>0</v>
      </c>
      <c r="K326" s="6">
        <f t="shared" si="151"/>
        <v>0</v>
      </c>
      <c r="L326" s="6">
        <f t="shared" si="151"/>
        <v>0</v>
      </c>
      <c r="M326" s="6">
        <f t="shared" si="151"/>
        <v>0</v>
      </c>
      <c r="N326" s="6">
        <f t="shared" si="151"/>
        <v>0</v>
      </c>
      <c r="O326" s="6">
        <f t="shared" si="151"/>
        <v>0</v>
      </c>
      <c r="P326" s="6">
        <f t="shared" si="151"/>
        <v>0</v>
      </c>
      <c r="Q326" s="6">
        <f t="shared" si="151"/>
        <v>0</v>
      </c>
      <c r="R326" s="6">
        <f t="shared" si="151"/>
        <v>0</v>
      </c>
      <c r="S326" s="6">
        <f t="shared" si="151"/>
        <v>0</v>
      </c>
      <c r="T326" s="6">
        <f t="shared" si="151"/>
        <v>0</v>
      </c>
      <c r="U326" s="6">
        <f t="shared" si="151"/>
        <v>0</v>
      </c>
      <c r="V326" s="6">
        <f t="shared" si="151"/>
        <v>0</v>
      </c>
      <c r="W326" s="6">
        <f t="shared" si="151"/>
        <v>0</v>
      </c>
      <c r="X326" s="6">
        <f t="shared" si="151"/>
        <v>0</v>
      </c>
      <c r="Y326" s="6">
        <f t="shared" si="151"/>
        <v>0</v>
      </c>
      <c r="Z326" s="6">
        <f t="shared" si="151"/>
        <v>0</v>
      </c>
      <c r="AA326" s="6">
        <f t="shared" si="151"/>
        <v>0</v>
      </c>
      <c r="AB326" s="6">
        <f t="shared" si="151"/>
        <v>0</v>
      </c>
      <c r="AC326" s="6">
        <f t="shared" si="151"/>
        <v>0</v>
      </c>
      <c r="AD326" s="6">
        <f t="shared" si="151"/>
        <v>0</v>
      </c>
      <c r="AE326" s="6">
        <f t="shared" si="151"/>
        <v>0</v>
      </c>
      <c r="AF326" s="6">
        <f t="shared" si="151"/>
        <v>0</v>
      </c>
      <c r="AG326" s="6">
        <f t="shared" si="151"/>
        <v>0</v>
      </c>
      <c r="AH326" s="6">
        <f t="shared" si="151"/>
        <v>0</v>
      </c>
      <c r="AI326" s="6">
        <f t="shared" si="151"/>
        <v>0</v>
      </c>
      <c r="AJ326" s="6">
        <f t="shared" si="144"/>
        <v>0</v>
      </c>
      <c r="AK326" s="41">
        <f t="shared" si="140"/>
        <v>0</v>
      </c>
      <c r="AM326" s="30"/>
    </row>
    <row r="327" spans="1:45">
      <c r="A327" s="14">
        <v>1</v>
      </c>
      <c r="B327" s="1">
        <v>3</v>
      </c>
      <c r="C327" s="1">
        <v>4</v>
      </c>
      <c r="D327" s="1">
        <v>342</v>
      </c>
      <c r="E327" s="1">
        <v>1</v>
      </c>
      <c r="G327" s="17" t="s">
        <v>271</v>
      </c>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f t="shared" si="144"/>
        <v>0</v>
      </c>
      <c r="AK327" s="41">
        <f t="shared" si="140"/>
        <v>0</v>
      </c>
      <c r="AM327" s="30"/>
    </row>
    <row r="328" spans="1:45">
      <c r="A328" s="14">
        <v>1</v>
      </c>
      <c r="B328" s="1">
        <v>3</v>
      </c>
      <c r="C328" s="1">
        <v>4</v>
      </c>
      <c r="D328" s="1">
        <v>343</v>
      </c>
      <c r="E328" s="4"/>
      <c r="F328" s="4"/>
      <c r="G328" s="21" t="s">
        <v>272</v>
      </c>
      <c r="H328" s="6">
        <f>+H329</f>
        <v>0</v>
      </c>
      <c r="I328" s="6">
        <f t="shared" ref="I328:AI328" si="152">+I329</f>
        <v>0</v>
      </c>
      <c r="J328" s="6">
        <f t="shared" si="152"/>
        <v>0</v>
      </c>
      <c r="K328" s="6">
        <f t="shared" si="152"/>
        <v>0</v>
      </c>
      <c r="L328" s="6">
        <f t="shared" si="152"/>
        <v>0</v>
      </c>
      <c r="M328" s="6">
        <f t="shared" si="152"/>
        <v>0</v>
      </c>
      <c r="N328" s="6">
        <f t="shared" si="152"/>
        <v>0</v>
      </c>
      <c r="O328" s="6">
        <f t="shared" si="152"/>
        <v>0</v>
      </c>
      <c r="P328" s="6">
        <f t="shared" si="152"/>
        <v>0</v>
      </c>
      <c r="Q328" s="6">
        <f t="shared" si="152"/>
        <v>0</v>
      </c>
      <c r="R328" s="6">
        <f t="shared" si="152"/>
        <v>0</v>
      </c>
      <c r="S328" s="6">
        <f t="shared" si="152"/>
        <v>0</v>
      </c>
      <c r="T328" s="6">
        <f t="shared" si="152"/>
        <v>0</v>
      </c>
      <c r="U328" s="6">
        <f t="shared" si="152"/>
        <v>0</v>
      </c>
      <c r="V328" s="6">
        <f t="shared" si="152"/>
        <v>0</v>
      </c>
      <c r="W328" s="6">
        <f t="shared" si="152"/>
        <v>0</v>
      </c>
      <c r="X328" s="6">
        <f t="shared" si="152"/>
        <v>0</v>
      </c>
      <c r="Y328" s="6">
        <f t="shared" si="152"/>
        <v>0</v>
      </c>
      <c r="Z328" s="6">
        <f t="shared" si="152"/>
        <v>0</v>
      </c>
      <c r="AA328" s="6">
        <f t="shared" si="152"/>
        <v>0</v>
      </c>
      <c r="AB328" s="6">
        <f t="shared" si="152"/>
        <v>0</v>
      </c>
      <c r="AC328" s="6">
        <f t="shared" si="152"/>
        <v>0</v>
      </c>
      <c r="AD328" s="6">
        <f t="shared" si="152"/>
        <v>0</v>
      </c>
      <c r="AE328" s="6">
        <f t="shared" si="152"/>
        <v>0</v>
      </c>
      <c r="AF328" s="6">
        <f t="shared" si="152"/>
        <v>0</v>
      </c>
      <c r="AG328" s="6">
        <f t="shared" si="152"/>
        <v>0</v>
      </c>
      <c r="AH328" s="6">
        <f t="shared" si="152"/>
        <v>0</v>
      </c>
      <c r="AI328" s="6">
        <f t="shared" si="152"/>
        <v>0</v>
      </c>
      <c r="AJ328" s="6">
        <f t="shared" si="144"/>
        <v>0</v>
      </c>
      <c r="AK328" s="41">
        <f t="shared" si="140"/>
        <v>0</v>
      </c>
      <c r="AM328" s="30"/>
    </row>
    <row r="329" spans="1:45">
      <c r="A329" s="14">
        <v>1</v>
      </c>
      <c r="B329" s="1">
        <v>3</v>
      </c>
      <c r="C329" s="1">
        <v>4</v>
      </c>
      <c r="D329" s="1">
        <v>343</v>
      </c>
      <c r="E329" s="1">
        <v>1</v>
      </c>
      <c r="G329" s="17" t="s">
        <v>272</v>
      </c>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f t="shared" si="144"/>
        <v>0</v>
      </c>
      <c r="AK329" s="41">
        <f t="shared" si="140"/>
        <v>0</v>
      </c>
      <c r="AM329" s="30"/>
    </row>
    <row r="330" spans="1:45">
      <c r="A330" s="14">
        <v>1</v>
      </c>
      <c r="B330" s="1">
        <v>3</v>
      </c>
      <c r="C330" s="1">
        <v>4</v>
      </c>
      <c r="D330" s="1">
        <v>344</v>
      </c>
      <c r="E330" s="4"/>
      <c r="F330" s="4"/>
      <c r="G330" s="21" t="s">
        <v>273</v>
      </c>
      <c r="H330" s="6">
        <f>+H331</f>
        <v>0</v>
      </c>
      <c r="I330" s="6">
        <f t="shared" ref="I330:AI330" si="153">+I331</f>
        <v>0</v>
      </c>
      <c r="J330" s="6">
        <f t="shared" si="153"/>
        <v>0</v>
      </c>
      <c r="K330" s="6">
        <f t="shared" si="153"/>
        <v>0</v>
      </c>
      <c r="L330" s="6">
        <f t="shared" si="153"/>
        <v>0</v>
      </c>
      <c r="M330" s="6">
        <f t="shared" si="153"/>
        <v>0</v>
      </c>
      <c r="N330" s="6">
        <f t="shared" si="153"/>
        <v>0</v>
      </c>
      <c r="O330" s="6">
        <f t="shared" si="153"/>
        <v>0</v>
      </c>
      <c r="P330" s="6">
        <f t="shared" si="153"/>
        <v>0</v>
      </c>
      <c r="Q330" s="6">
        <f t="shared" si="153"/>
        <v>0</v>
      </c>
      <c r="R330" s="6">
        <f t="shared" si="153"/>
        <v>0</v>
      </c>
      <c r="S330" s="6">
        <f t="shared" si="153"/>
        <v>0</v>
      </c>
      <c r="T330" s="6">
        <f t="shared" si="153"/>
        <v>0</v>
      </c>
      <c r="U330" s="6">
        <f t="shared" si="153"/>
        <v>0</v>
      </c>
      <c r="V330" s="6">
        <f t="shared" si="153"/>
        <v>0</v>
      </c>
      <c r="W330" s="6">
        <f t="shared" si="153"/>
        <v>0</v>
      </c>
      <c r="X330" s="6">
        <f t="shared" si="153"/>
        <v>0</v>
      </c>
      <c r="Y330" s="6">
        <f t="shared" si="153"/>
        <v>0</v>
      </c>
      <c r="Z330" s="6">
        <f t="shared" si="153"/>
        <v>0</v>
      </c>
      <c r="AA330" s="6">
        <f t="shared" si="153"/>
        <v>0</v>
      </c>
      <c r="AB330" s="6">
        <f t="shared" si="153"/>
        <v>0</v>
      </c>
      <c r="AC330" s="6">
        <f t="shared" si="153"/>
        <v>0</v>
      </c>
      <c r="AD330" s="6">
        <f t="shared" si="153"/>
        <v>0</v>
      </c>
      <c r="AE330" s="6">
        <f t="shared" si="153"/>
        <v>0</v>
      </c>
      <c r="AF330" s="6">
        <f t="shared" si="153"/>
        <v>0</v>
      </c>
      <c r="AG330" s="6">
        <f t="shared" si="153"/>
        <v>0</v>
      </c>
      <c r="AH330" s="6">
        <f t="shared" si="153"/>
        <v>0</v>
      </c>
      <c r="AI330" s="6">
        <f t="shared" si="153"/>
        <v>0</v>
      </c>
      <c r="AJ330" s="6">
        <f t="shared" si="144"/>
        <v>0</v>
      </c>
      <c r="AK330" s="41">
        <f t="shared" si="140"/>
        <v>0</v>
      </c>
      <c r="AM330" s="30"/>
    </row>
    <row r="331" spans="1:45">
      <c r="A331" s="14">
        <v>1</v>
      </c>
      <c r="B331" s="1">
        <v>3</v>
      </c>
      <c r="C331" s="1">
        <v>4</v>
      </c>
      <c r="D331" s="1">
        <v>344</v>
      </c>
      <c r="E331" s="1">
        <v>1</v>
      </c>
      <c r="G331" s="17" t="s">
        <v>273</v>
      </c>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f t="shared" si="144"/>
        <v>0</v>
      </c>
      <c r="AK331" s="41">
        <f t="shared" si="140"/>
        <v>0</v>
      </c>
      <c r="AM331" s="30"/>
    </row>
    <row r="332" spans="1:45">
      <c r="A332" s="14">
        <v>1</v>
      </c>
      <c r="B332" s="1">
        <v>3</v>
      </c>
      <c r="C332" s="1">
        <v>4</v>
      </c>
      <c r="D332" s="1">
        <v>345</v>
      </c>
      <c r="E332" s="4"/>
      <c r="F332" s="4"/>
      <c r="G332" s="21" t="s">
        <v>274</v>
      </c>
      <c r="H332" s="6">
        <f>+H333</f>
        <v>0</v>
      </c>
      <c r="I332" s="6">
        <f t="shared" ref="I332:AI332" si="154">+I333</f>
        <v>0</v>
      </c>
      <c r="J332" s="6">
        <f t="shared" si="154"/>
        <v>0</v>
      </c>
      <c r="K332" s="6">
        <f t="shared" si="154"/>
        <v>0</v>
      </c>
      <c r="L332" s="6">
        <f t="shared" si="154"/>
        <v>0</v>
      </c>
      <c r="M332" s="6">
        <f t="shared" si="154"/>
        <v>0</v>
      </c>
      <c r="N332" s="6">
        <f t="shared" si="154"/>
        <v>0</v>
      </c>
      <c r="O332" s="6">
        <f t="shared" si="154"/>
        <v>0</v>
      </c>
      <c r="P332" s="6">
        <f t="shared" si="154"/>
        <v>0</v>
      </c>
      <c r="Q332" s="6">
        <f t="shared" si="154"/>
        <v>0</v>
      </c>
      <c r="R332" s="6">
        <f t="shared" si="154"/>
        <v>0</v>
      </c>
      <c r="S332" s="6">
        <f t="shared" si="154"/>
        <v>0</v>
      </c>
      <c r="T332" s="6">
        <f t="shared" si="154"/>
        <v>0</v>
      </c>
      <c r="U332" s="6">
        <f t="shared" si="154"/>
        <v>0</v>
      </c>
      <c r="V332" s="6">
        <f t="shared" si="154"/>
        <v>0</v>
      </c>
      <c r="W332" s="6">
        <f t="shared" si="154"/>
        <v>0</v>
      </c>
      <c r="X332" s="6">
        <f t="shared" si="154"/>
        <v>0</v>
      </c>
      <c r="Y332" s="6">
        <f t="shared" si="154"/>
        <v>0</v>
      </c>
      <c r="Z332" s="6">
        <f t="shared" si="154"/>
        <v>0</v>
      </c>
      <c r="AA332" s="6">
        <f t="shared" si="154"/>
        <v>0</v>
      </c>
      <c r="AB332" s="6">
        <f t="shared" si="154"/>
        <v>0</v>
      </c>
      <c r="AC332" s="6">
        <f t="shared" si="154"/>
        <v>0</v>
      </c>
      <c r="AD332" s="6">
        <f t="shared" si="154"/>
        <v>0</v>
      </c>
      <c r="AE332" s="6">
        <f t="shared" si="154"/>
        <v>0</v>
      </c>
      <c r="AF332" s="6">
        <f t="shared" si="154"/>
        <v>0</v>
      </c>
      <c r="AG332" s="6">
        <f t="shared" si="154"/>
        <v>0</v>
      </c>
      <c r="AH332" s="6">
        <f t="shared" si="154"/>
        <v>0</v>
      </c>
      <c r="AI332" s="6">
        <f t="shared" si="154"/>
        <v>0</v>
      </c>
      <c r="AJ332" s="6">
        <f t="shared" si="144"/>
        <v>0</v>
      </c>
      <c r="AK332" s="41">
        <f t="shared" si="140"/>
        <v>0</v>
      </c>
      <c r="AM332" s="30"/>
    </row>
    <row r="333" spans="1:45">
      <c r="A333" s="14">
        <v>1</v>
      </c>
      <c r="B333" s="1">
        <v>3</v>
      </c>
      <c r="C333" s="1">
        <v>4</v>
      </c>
      <c r="D333" s="1">
        <v>345</v>
      </c>
      <c r="E333" s="1">
        <v>1</v>
      </c>
      <c r="G333" s="17" t="s">
        <v>274</v>
      </c>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f t="shared" si="144"/>
        <v>0</v>
      </c>
      <c r="AK333" s="41">
        <f t="shared" si="140"/>
        <v>0</v>
      </c>
      <c r="AM333" s="30"/>
    </row>
    <row r="334" spans="1:45">
      <c r="A334" s="14">
        <v>1</v>
      </c>
      <c r="B334" s="1">
        <v>3</v>
      </c>
      <c r="C334" s="1">
        <v>4</v>
      </c>
      <c r="D334" s="1">
        <v>346</v>
      </c>
      <c r="E334" s="4"/>
      <c r="F334" s="4"/>
      <c r="G334" s="21" t="s">
        <v>275</v>
      </c>
      <c r="H334" s="6">
        <f>+H335</f>
        <v>0</v>
      </c>
      <c r="I334" s="6">
        <f t="shared" ref="I334:AI334" si="155">+I335</f>
        <v>0</v>
      </c>
      <c r="J334" s="6">
        <f t="shared" si="155"/>
        <v>0</v>
      </c>
      <c r="K334" s="6">
        <f t="shared" si="155"/>
        <v>0</v>
      </c>
      <c r="L334" s="6">
        <f t="shared" si="155"/>
        <v>0</v>
      </c>
      <c r="M334" s="6">
        <f t="shared" si="155"/>
        <v>0</v>
      </c>
      <c r="N334" s="6">
        <f t="shared" si="155"/>
        <v>0</v>
      </c>
      <c r="O334" s="6">
        <f t="shared" si="155"/>
        <v>0</v>
      </c>
      <c r="P334" s="6">
        <f t="shared" si="155"/>
        <v>0</v>
      </c>
      <c r="Q334" s="6">
        <f t="shared" si="155"/>
        <v>0</v>
      </c>
      <c r="R334" s="6">
        <f t="shared" si="155"/>
        <v>0</v>
      </c>
      <c r="S334" s="6">
        <f t="shared" si="155"/>
        <v>0</v>
      </c>
      <c r="T334" s="6">
        <f t="shared" si="155"/>
        <v>0</v>
      </c>
      <c r="U334" s="6">
        <f t="shared" si="155"/>
        <v>0</v>
      </c>
      <c r="V334" s="6">
        <f t="shared" si="155"/>
        <v>0</v>
      </c>
      <c r="W334" s="6">
        <f t="shared" si="155"/>
        <v>0</v>
      </c>
      <c r="X334" s="6">
        <f t="shared" si="155"/>
        <v>0</v>
      </c>
      <c r="Y334" s="6">
        <f t="shared" si="155"/>
        <v>0</v>
      </c>
      <c r="Z334" s="6">
        <f t="shared" si="155"/>
        <v>0</v>
      </c>
      <c r="AA334" s="6">
        <f t="shared" si="155"/>
        <v>0</v>
      </c>
      <c r="AB334" s="6">
        <f t="shared" si="155"/>
        <v>0</v>
      </c>
      <c r="AC334" s="6">
        <f t="shared" si="155"/>
        <v>0</v>
      </c>
      <c r="AD334" s="6">
        <f t="shared" si="155"/>
        <v>0</v>
      </c>
      <c r="AE334" s="6">
        <f t="shared" si="155"/>
        <v>0</v>
      </c>
      <c r="AF334" s="6">
        <f t="shared" si="155"/>
        <v>0</v>
      </c>
      <c r="AG334" s="6">
        <f t="shared" si="155"/>
        <v>0</v>
      </c>
      <c r="AH334" s="6">
        <f t="shared" si="155"/>
        <v>0</v>
      </c>
      <c r="AI334" s="6">
        <f t="shared" si="155"/>
        <v>0</v>
      </c>
      <c r="AJ334" s="6">
        <f t="shared" si="144"/>
        <v>0</v>
      </c>
      <c r="AK334" s="41">
        <f t="shared" si="140"/>
        <v>0</v>
      </c>
      <c r="AM334" s="30"/>
    </row>
    <row r="335" spans="1:45">
      <c r="A335" s="14">
        <v>1</v>
      </c>
      <c r="B335" s="1">
        <v>3</v>
      </c>
      <c r="C335" s="1">
        <v>4</v>
      </c>
      <c r="D335" s="1">
        <v>346</v>
      </c>
      <c r="E335" s="1">
        <v>1</v>
      </c>
      <c r="G335" s="17" t="s">
        <v>276</v>
      </c>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f t="shared" si="144"/>
        <v>0</v>
      </c>
      <c r="AK335" s="41">
        <f t="shared" si="140"/>
        <v>0</v>
      </c>
      <c r="AM335" s="30"/>
    </row>
    <row r="336" spans="1:45">
      <c r="A336" s="14">
        <v>1</v>
      </c>
      <c r="B336" s="1">
        <v>3</v>
      </c>
      <c r="C336" s="1">
        <v>4</v>
      </c>
      <c r="D336" s="1">
        <v>347</v>
      </c>
      <c r="E336" s="4"/>
      <c r="F336" s="4"/>
      <c r="G336" s="21" t="s">
        <v>277</v>
      </c>
      <c r="H336" s="6">
        <f>+H337</f>
        <v>0</v>
      </c>
      <c r="I336" s="6">
        <f t="shared" ref="I336:AI336" si="156">+I337</f>
        <v>0</v>
      </c>
      <c r="J336" s="6">
        <f t="shared" si="156"/>
        <v>0</v>
      </c>
      <c r="K336" s="6">
        <f t="shared" si="156"/>
        <v>0</v>
      </c>
      <c r="L336" s="6">
        <f t="shared" si="156"/>
        <v>0</v>
      </c>
      <c r="M336" s="6">
        <f t="shared" si="156"/>
        <v>0</v>
      </c>
      <c r="N336" s="6">
        <f t="shared" si="156"/>
        <v>0</v>
      </c>
      <c r="O336" s="6">
        <f t="shared" si="156"/>
        <v>0</v>
      </c>
      <c r="P336" s="6">
        <f t="shared" si="156"/>
        <v>0</v>
      </c>
      <c r="Q336" s="6">
        <f t="shared" si="156"/>
        <v>0</v>
      </c>
      <c r="R336" s="6">
        <f t="shared" si="156"/>
        <v>0</v>
      </c>
      <c r="S336" s="6">
        <f t="shared" si="156"/>
        <v>0</v>
      </c>
      <c r="T336" s="6">
        <f t="shared" si="156"/>
        <v>0</v>
      </c>
      <c r="U336" s="6">
        <f t="shared" si="156"/>
        <v>0</v>
      </c>
      <c r="V336" s="6">
        <f t="shared" si="156"/>
        <v>0</v>
      </c>
      <c r="W336" s="6">
        <f t="shared" si="156"/>
        <v>0</v>
      </c>
      <c r="X336" s="6">
        <f t="shared" si="156"/>
        <v>0</v>
      </c>
      <c r="Y336" s="6">
        <f t="shared" si="156"/>
        <v>0</v>
      </c>
      <c r="Z336" s="6">
        <f t="shared" si="156"/>
        <v>0</v>
      </c>
      <c r="AA336" s="6">
        <f t="shared" si="156"/>
        <v>0</v>
      </c>
      <c r="AB336" s="6">
        <f t="shared" si="156"/>
        <v>0</v>
      </c>
      <c r="AC336" s="6">
        <f t="shared" si="156"/>
        <v>0</v>
      </c>
      <c r="AD336" s="6">
        <f t="shared" si="156"/>
        <v>0</v>
      </c>
      <c r="AE336" s="6">
        <f t="shared" si="156"/>
        <v>0</v>
      </c>
      <c r="AF336" s="6">
        <f t="shared" si="156"/>
        <v>0</v>
      </c>
      <c r="AG336" s="6">
        <f t="shared" si="156"/>
        <v>0</v>
      </c>
      <c r="AH336" s="6">
        <f t="shared" si="156"/>
        <v>0</v>
      </c>
      <c r="AI336" s="6">
        <f t="shared" si="156"/>
        <v>0</v>
      </c>
      <c r="AJ336" s="6">
        <f t="shared" si="144"/>
        <v>0</v>
      </c>
      <c r="AK336" s="41">
        <f t="shared" si="140"/>
        <v>0</v>
      </c>
      <c r="AM336" s="30"/>
    </row>
    <row r="337" spans="1:45">
      <c r="A337" s="14">
        <v>1</v>
      </c>
      <c r="B337" s="1">
        <v>3</v>
      </c>
      <c r="C337" s="1">
        <v>4</v>
      </c>
      <c r="D337" s="1">
        <v>347</v>
      </c>
      <c r="E337" s="1">
        <v>1</v>
      </c>
      <c r="G337" s="17" t="s">
        <v>277</v>
      </c>
      <c r="H337" s="8"/>
      <c r="I337" s="8"/>
      <c r="J337" s="8"/>
      <c r="K337" s="8"/>
      <c r="L337" s="8"/>
      <c r="M337" s="8"/>
      <c r="N337" s="8">
        <v>0</v>
      </c>
      <c r="O337" s="8"/>
      <c r="P337" s="8">
        <v>0</v>
      </c>
      <c r="Q337" s="8">
        <v>0</v>
      </c>
      <c r="R337" s="8"/>
      <c r="S337" s="8"/>
      <c r="T337" s="8"/>
      <c r="U337" s="8"/>
      <c r="V337" s="8"/>
      <c r="W337" s="8"/>
      <c r="X337" s="8"/>
      <c r="Y337" s="8"/>
      <c r="Z337" s="8"/>
      <c r="AA337" s="8"/>
      <c r="AB337" s="8"/>
      <c r="AC337" s="8"/>
      <c r="AD337" s="8"/>
      <c r="AE337" s="8"/>
      <c r="AF337" s="8"/>
      <c r="AG337" s="8"/>
      <c r="AH337" s="8"/>
      <c r="AI337" s="8"/>
      <c r="AJ337" s="8">
        <f t="shared" si="144"/>
        <v>0</v>
      </c>
      <c r="AK337" s="41">
        <f t="shared" si="140"/>
        <v>0</v>
      </c>
      <c r="AM337" s="30"/>
    </row>
    <row r="338" spans="1:45">
      <c r="A338" s="14">
        <v>1</v>
      </c>
      <c r="B338" s="1">
        <v>3</v>
      </c>
      <c r="C338" s="1">
        <v>4</v>
      </c>
      <c r="D338" s="1">
        <v>348</v>
      </c>
      <c r="E338" s="4"/>
      <c r="F338" s="4"/>
      <c r="G338" s="21" t="s">
        <v>278</v>
      </c>
      <c r="H338" s="6">
        <f>+H339</f>
        <v>0</v>
      </c>
      <c r="I338" s="6">
        <f t="shared" ref="I338:AI338" si="157">+I339</f>
        <v>0</v>
      </c>
      <c r="J338" s="6">
        <f t="shared" si="157"/>
        <v>0</v>
      </c>
      <c r="K338" s="6">
        <f t="shared" si="157"/>
        <v>0</v>
      </c>
      <c r="L338" s="6">
        <f t="shared" si="157"/>
        <v>0</v>
      </c>
      <c r="M338" s="6">
        <f t="shared" si="157"/>
        <v>0</v>
      </c>
      <c r="N338" s="6">
        <f t="shared" si="157"/>
        <v>0</v>
      </c>
      <c r="O338" s="6">
        <f t="shared" si="157"/>
        <v>0</v>
      </c>
      <c r="P338" s="6">
        <f t="shared" si="157"/>
        <v>0</v>
      </c>
      <c r="Q338" s="6">
        <f t="shared" si="157"/>
        <v>0</v>
      </c>
      <c r="R338" s="6">
        <f t="shared" si="157"/>
        <v>0</v>
      </c>
      <c r="S338" s="6">
        <f t="shared" si="157"/>
        <v>0</v>
      </c>
      <c r="T338" s="6">
        <f t="shared" si="157"/>
        <v>0</v>
      </c>
      <c r="U338" s="6">
        <f t="shared" si="157"/>
        <v>0</v>
      </c>
      <c r="V338" s="6">
        <f t="shared" si="157"/>
        <v>0</v>
      </c>
      <c r="W338" s="6">
        <f t="shared" si="157"/>
        <v>0</v>
      </c>
      <c r="X338" s="6">
        <f t="shared" si="157"/>
        <v>0</v>
      </c>
      <c r="Y338" s="6">
        <f t="shared" si="157"/>
        <v>0</v>
      </c>
      <c r="Z338" s="6">
        <f t="shared" si="157"/>
        <v>0</v>
      </c>
      <c r="AA338" s="6">
        <f t="shared" si="157"/>
        <v>0</v>
      </c>
      <c r="AB338" s="6">
        <f t="shared" si="157"/>
        <v>0</v>
      </c>
      <c r="AC338" s="6">
        <f t="shared" si="157"/>
        <v>0</v>
      </c>
      <c r="AD338" s="6">
        <f t="shared" si="157"/>
        <v>0</v>
      </c>
      <c r="AE338" s="6">
        <f t="shared" si="157"/>
        <v>0</v>
      </c>
      <c r="AF338" s="6">
        <f t="shared" si="157"/>
        <v>0</v>
      </c>
      <c r="AG338" s="6">
        <f t="shared" si="157"/>
        <v>0</v>
      </c>
      <c r="AH338" s="6">
        <f t="shared" si="157"/>
        <v>0</v>
      </c>
      <c r="AI338" s="6">
        <f t="shared" si="157"/>
        <v>0</v>
      </c>
      <c r="AJ338" s="6">
        <f t="shared" si="144"/>
        <v>0</v>
      </c>
      <c r="AK338" s="41">
        <f t="shared" si="140"/>
        <v>0</v>
      </c>
      <c r="AM338" s="30"/>
    </row>
    <row r="339" spans="1:45">
      <c r="A339" s="14">
        <v>1</v>
      </c>
      <c r="B339" s="1">
        <v>3</v>
      </c>
      <c r="C339" s="1">
        <v>4</v>
      </c>
      <c r="D339" s="1">
        <v>348</v>
      </c>
      <c r="E339" s="1">
        <v>1</v>
      </c>
      <c r="G339" s="17" t="s">
        <v>278</v>
      </c>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f t="shared" si="144"/>
        <v>0</v>
      </c>
      <c r="AK339" s="41">
        <f t="shared" si="140"/>
        <v>0</v>
      </c>
      <c r="AM339" s="30"/>
    </row>
    <row r="340" spans="1:45">
      <c r="A340" s="14">
        <v>1</v>
      </c>
      <c r="B340" s="1">
        <v>3</v>
      </c>
      <c r="C340" s="1">
        <v>4</v>
      </c>
      <c r="D340" s="1">
        <v>349</v>
      </c>
      <c r="G340" s="21" t="s">
        <v>279</v>
      </c>
      <c r="H340" s="6">
        <f>+H341</f>
        <v>0</v>
      </c>
      <c r="I340" s="6">
        <f t="shared" ref="I340:AI340" si="158">+I341</f>
        <v>0</v>
      </c>
      <c r="J340" s="6">
        <f t="shared" si="158"/>
        <v>0</v>
      </c>
      <c r="K340" s="6">
        <f t="shared" si="158"/>
        <v>0</v>
      </c>
      <c r="L340" s="6">
        <f t="shared" si="158"/>
        <v>0</v>
      </c>
      <c r="M340" s="6">
        <f t="shared" si="158"/>
        <v>0</v>
      </c>
      <c r="N340" s="6">
        <f t="shared" si="158"/>
        <v>0</v>
      </c>
      <c r="O340" s="6">
        <f t="shared" si="158"/>
        <v>0</v>
      </c>
      <c r="P340" s="6">
        <f t="shared" si="158"/>
        <v>0</v>
      </c>
      <c r="Q340" s="6">
        <f t="shared" si="158"/>
        <v>0</v>
      </c>
      <c r="R340" s="6">
        <f t="shared" si="158"/>
        <v>0</v>
      </c>
      <c r="S340" s="6">
        <f t="shared" si="158"/>
        <v>0</v>
      </c>
      <c r="T340" s="6">
        <f t="shared" si="158"/>
        <v>0</v>
      </c>
      <c r="U340" s="6">
        <f t="shared" si="158"/>
        <v>0</v>
      </c>
      <c r="V340" s="6">
        <f t="shared" si="158"/>
        <v>0</v>
      </c>
      <c r="W340" s="6">
        <f t="shared" si="158"/>
        <v>0</v>
      </c>
      <c r="X340" s="6">
        <f t="shared" si="158"/>
        <v>0</v>
      </c>
      <c r="Y340" s="6">
        <f t="shared" si="158"/>
        <v>0</v>
      </c>
      <c r="Z340" s="6">
        <f t="shared" si="158"/>
        <v>0</v>
      </c>
      <c r="AA340" s="6">
        <f t="shared" si="158"/>
        <v>0</v>
      </c>
      <c r="AB340" s="6">
        <f t="shared" si="158"/>
        <v>0</v>
      </c>
      <c r="AC340" s="6">
        <f t="shared" si="158"/>
        <v>0</v>
      </c>
      <c r="AD340" s="6">
        <f t="shared" si="158"/>
        <v>0</v>
      </c>
      <c r="AE340" s="6">
        <f t="shared" si="158"/>
        <v>0</v>
      </c>
      <c r="AF340" s="6">
        <f t="shared" si="158"/>
        <v>0</v>
      </c>
      <c r="AG340" s="6">
        <f t="shared" si="158"/>
        <v>0</v>
      </c>
      <c r="AH340" s="6">
        <f t="shared" si="158"/>
        <v>0</v>
      </c>
      <c r="AI340" s="6">
        <f t="shared" si="158"/>
        <v>0</v>
      </c>
      <c r="AJ340" s="6">
        <f t="shared" si="144"/>
        <v>0</v>
      </c>
      <c r="AK340" s="41">
        <f t="shared" si="140"/>
        <v>0</v>
      </c>
      <c r="AM340" s="30"/>
    </row>
    <row r="341" spans="1:45">
      <c r="A341" s="14">
        <v>1</v>
      </c>
      <c r="B341" s="1">
        <v>3</v>
      </c>
      <c r="C341" s="1">
        <v>4</v>
      </c>
      <c r="D341" s="1">
        <v>349</v>
      </c>
      <c r="E341" s="1">
        <v>1</v>
      </c>
      <c r="G341" s="17" t="s">
        <v>279</v>
      </c>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f t="shared" si="144"/>
        <v>0</v>
      </c>
      <c r="AK341" s="41">
        <f t="shared" si="140"/>
        <v>0</v>
      </c>
      <c r="AM341" s="30"/>
    </row>
    <row r="342" spans="1:45">
      <c r="A342" s="14">
        <v>1</v>
      </c>
      <c r="B342" s="1">
        <v>3</v>
      </c>
      <c r="C342" s="1">
        <v>5</v>
      </c>
      <c r="E342" s="4"/>
      <c r="F342" s="4"/>
      <c r="G342" s="21" t="s">
        <v>280</v>
      </c>
      <c r="H342" s="7">
        <f>+H343+H345+H347+H350+H352+H354+H356+H367+H370</f>
        <v>50000</v>
      </c>
      <c r="I342" s="7">
        <f t="shared" ref="I342:AI342" si="159">+I343+I345+I347+I350+I352+I354+I356+I367+I370</f>
        <v>80000</v>
      </c>
      <c r="J342" s="7">
        <f t="shared" si="159"/>
        <v>0</v>
      </c>
      <c r="K342" s="7">
        <f t="shared" si="159"/>
        <v>50000</v>
      </c>
      <c r="L342" s="7">
        <f t="shared" si="159"/>
        <v>0</v>
      </c>
      <c r="M342" s="7">
        <f t="shared" si="159"/>
        <v>50000</v>
      </c>
      <c r="N342" s="7">
        <f t="shared" si="159"/>
        <v>40000</v>
      </c>
      <c r="O342" s="7">
        <f t="shared" si="159"/>
        <v>50000</v>
      </c>
      <c r="P342" s="7">
        <f t="shared" si="159"/>
        <v>0</v>
      </c>
      <c r="Q342" s="7">
        <f t="shared" si="159"/>
        <v>0</v>
      </c>
      <c r="R342" s="7">
        <f t="shared" si="159"/>
        <v>50000</v>
      </c>
      <c r="S342" s="7">
        <f t="shared" si="159"/>
        <v>100000</v>
      </c>
      <c r="T342" s="7">
        <f t="shared" si="159"/>
        <v>0</v>
      </c>
      <c r="U342" s="7">
        <f t="shared" si="159"/>
        <v>0</v>
      </c>
      <c r="V342" s="7">
        <f t="shared" si="159"/>
        <v>0</v>
      </c>
      <c r="W342" s="7">
        <f t="shared" si="159"/>
        <v>40000</v>
      </c>
      <c r="X342" s="7">
        <f t="shared" si="159"/>
        <v>0</v>
      </c>
      <c r="Y342" s="7">
        <f t="shared" si="159"/>
        <v>0</v>
      </c>
      <c r="Z342" s="7">
        <f t="shared" si="159"/>
        <v>0</v>
      </c>
      <c r="AA342" s="7">
        <f t="shared" si="159"/>
        <v>0</v>
      </c>
      <c r="AB342" s="7">
        <f t="shared" si="159"/>
        <v>0</v>
      </c>
      <c r="AC342" s="7">
        <f t="shared" si="159"/>
        <v>0</v>
      </c>
      <c r="AD342" s="7">
        <f t="shared" si="159"/>
        <v>0</v>
      </c>
      <c r="AE342" s="7">
        <f t="shared" si="159"/>
        <v>0</v>
      </c>
      <c r="AF342" s="7">
        <f t="shared" si="159"/>
        <v>150000</v>
      </c>
      <c r="AG342" s="7">
        <f t="shared" si="159"/>
        <v>350000</v>
      </c>
      <c r="AH342" s="7">
        <f t="shared" si="159"/>
        <v>30000</v>
      </c>
      <c r="AI342" s="7">
        <f t="shared" si="159"/>
        <v>0</v>
      </c>
      <c r="AJ342" s="7">
        <f t="shared" si="144"/>
        <v>1040000</v>
      </c>
      <c r="AK342" s="41">
        <f t="shared" si="140"/>
        <v>510000</v>
      </c>
      <c r="AM342" s="30"/>
    </row>
    <row r="343" spans="1:45">
      <c r="A343" s="14">
        <v>1</v>
      </c>
      <c r="B343" s="1">
        <v>3</v>
      </c>
      <c r="C343" s="1">
        <v>5</v>
      </c>
      <c r="D343" s="1">
        <v>351</v>
      </c>
      <c r="E343" s="4"/>
      <c r="F343" s="4"/>
      <c r="G343" s="21" t="s">
        <v>281</v>
      </c>
      <c r="H343" s="6">
        <f>+H344</f>
        <v>0</v>
      </c>
      <c r="I343" s="6">
        <f t="shared" ref="I343:AI343" si="160">+I344</f>
        <v>0</v>
      </c>
      <c r="J343" s="6">
        <f t="shared" si="160"/>
        <v>0</v>
      </c>
      <c r="K343" s="6">
        <f t="shared" si="160"/>
        <v>0</v>
      </c>
      <c r="L343" s="6">
        <f t="shared" si="160"/>
        <v>0</v>
      </c>
      <c r="M343" s="6">
        <f t="shared" si="160"/>
        <v>0</v>
      </c>
      <c r="N343" s="6">
        <f t="shared" si="160"/>
        <v>0</v>
      </c>
      <c r="O343" s="6">
        <f t="shared" si="160"/>
        <v>0</v>
      </c>
      <c r="P343" s="6">
        <f t="shared" si="160"/>
        <v>0</v>
      </c>
      <c r="Q343" s="6">
        <f t="shared" si="160"/>
        <v>0</v>
      </c>
      <c r="R343" s="6">
        <f t="shared" si="160"/>
        <v>0</v>
      </c>
      <c r="S343" s="6">
        <f t="shared" si="160"/>
        <v>0</v>
      </c>
      <c r="T343" s="6">
        <f t="shared" si="160"/>
        <v>0</v>
      </c>
      <c r="U343" s="6">
        <f t="shared" si="160"/>
        <v>0</v>
      </c>
      <c r="V343" s="6">
        <f t="shared" si="160"/>
        <v>0</v>
      </c>
      <c r="W343" s="6">
        <f t="shared" si="160"/>
        <v>0</v>
      </c>
      <c r="X343" s="6">
        <f t="shared" si="160"/>
        <v>0</v>
      </c>
      <c r="Y343" s="6">
        <f t="shared" si="160"/>
        <v>0</v>
      </c>
      <c r="Z343" s="6">
        <f t="shared" si="160"/>
        <v>0</v>
      </c>
      <c r="AA343" s="6">
        <f t="shared" si="160"/>
        <v>0</v>
      </c>
      <c r="AB343" s="6">
        <f t="shared" si="160"/>
        <v>0</v>
      </c>
      <c r="AC343" s="6">
        <f t="shared" si="160"/>
        <v>0</v>
      </c>
      <c r="AD343" s="6">
        <f t="shared" si="160"/>
        <v>0</v>
      </c>
      <c r="AE343" s="6">
        <f t="shared" si="160"/>
        <v>0</v>
      </c>
      <c r="AF343" s="6">
        <f t="shared" si="160"/>
        <v>0</v>
      </c>
      <c r="AG343" s="6">
        <f t="shared" si="160"/>
        <v>0</v>
      </c>
      <c r="AH343" s="6">
        <f t="shared" si="160"/>
        <v>0</v>
      </c>
      <c r="AI343" s="6">
        <f t="shared" si="160"/>
        <v>0</v>
      </c>
      <c r="AJ343" s="6">
        <f t="shared" si="144"/>
        <v>0</v>
      </c>
      <c r="AK343" s="41">
        <f t="shared" si="140"/>
        <v>0</v>
      </c>
      <c r="AM343" s="30"/>
    </row>
    <row r="344" spans="1:45">
      <c r="A344" s="14">
        <v>1</v>
      </c>
      <c r="B344" s="1">
        <v>3</v>
      </c>
      <c r="C344" s="1">
        <v>5</v>
      </c>
      <c r="D344" s="1">
        <v>351</v>
      </c>
      <c r="E344" s="1">
        <v>1</v>
      </c>
      <c r="G344" s="17" t="s">
        <v>281</v>
      </c>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f t="shared" si="144"/>
        <v>0</v>
      </c>
      <c r="AK344" s="41">
        <f t="shared" si="140"/>
        <v>0</v>
      </c>
      <c r="AM344" s="30"/>
      <c r="AO344" s="30"/>
      <c r="AP344" s="30"/>
      <c r="AQ344" s="33"/>
      <c r="AS344" s="38"/>
    </row>
    <row r="345" spans="1:45">
      <c r="A345" s="14">
        <v>1</v>
      </c>
      <c r="B345" s="1">
        <v>3</v>
      </c>
      <c r="C345" s="1">
        <v>5</v>
      </c>
      <c r="D345" s="1">
        <v>352</v>
      </c>
      <c r="E345" s="4"/>
      <c r="F345" s="4"/>
      <c r="G345" s="21" t="s">
        <v>282</v>
      </c>
      <c r="H345" s="6">
        <f>+H346</f>
        <v>0</v>
      </c>
      <c r="I345" s="6">
        <f t="shared" ref="I345:AI345" si="161">+I346</f>
        <v>0</v>
      </c>
      <c r="J345" s="6">
        <f t="shared" si="161"/>
        <v>0</v>
      </c>
      <c r="K345" s="6">
        <f t="shared" si="161"/>
        <v>0</v>
      </c>
      <c r="L345" s="6">
        <f t="shared" si="161"/>
        <v>0</v>
      </c>
      <c r="M345" s="6">
        <f t="shared" si="161"/>
        <v>0</v>
      </c>
      <c r="N345" s="6">
        <f t="shared" si="161"/>
        <v>0</v>
      </c>
      <c r="O345" s="6">
        <f t="shared" si="161"/>
        <v>0</v>
      </c>
      <c r="P345" s="6">
        <f t="shared" si="161"/>
        <v>0</v>
      </c>
      <c r="Q345" s="6">
        <f t="shared" si="161"/>
        <v>0</v>
      </c>
      <c r="R345" s="6">
        <f t="shared" si="161"/>
        <v>0</v>
      </c>
      <c r="S345" s="6">
        <f t="shared" si="161"/>
        <v>0</v>
      </c>
      <c r="T345" s="6">
        <f t="shared" si="161"/>
        <v>0</v>
      </c>
      <c r="U345" s="6">
        <f t="shared" si="161"/>
        <v>0</v>
      </c>
      <c r="V345" s="6">
        <f t="shared" si="161"/>
        <v>0</v>
      </c>
      <c r="W345" s="6">
        <f t="shared" si="161"/>
        <v>0</v>
      </c>
      <c r="X345" s="6">
        <f t="shared" si="161"/>
        <v>0</v>
      </c>
      <c r="Y345" s="6">
        <f t="shared" si="161"/>
        <v>0</v>
      </c>
      <c r="Z345" s="6">
        <f t="shared" si="161"/>
        <v>0</v>
      </c>
      <c r="AA345" s="6">
        <f t="shared" si="161"/>
        <v>0</v>
      </c>
      <c r="AB345" s="6">
        <f t="shared" si="161"/>
        <v>0</v>
      </c>
      <c r="AC345" s="6">
        <f t="shared" si="161"/>
        <v>0</v>
      </c>
      <c r="AD345" s="6">
        <f t="shared" si="161"/>
        <v>0</v>
      </c>
      <c r="AE345" s="6">
        <f t="shared" si="161"/>
        <v>0</v>
      </c>
      <c r="AF345" s="6">
        <f t="shared" si="161"/>
        <v>0</v>
      </c>
      <c r="AG345" s="6">
        <f t="shared" si="161"/>
        <v>0</v>
      </c>
      <c r="AH345" s="6">
        <f t="shared" si="161"/>
        <v>0</v>
      </c>
      <c r="AI345" s="6">
        <f t="shared" si="161"/>
        <v>0</v>
      </c>
      <c r="AJ345" s="6">
        <f t="shared" si="144"/>
        <v>0</v>
      </c>
      <c r="AK345" s="41">
        <f t="shared" si="140"/>
        <v>0</v>
      </c>
      <c r="AM345" s="30"/>
    </row>
    <row r="346" spans="1:45">
      <c r="A346" s="14">
        <v>1</v>
      </c>
      <c r="B346" s="1">
        <v>3</v>
      </c>
      <c r="C346" s="1">
        <v>5</v>
      </c>
      <c r="D346" s="1">
        <v>352</v>
      </c>
      <c r="E346" s="1">
        <v>1</v>
      </c>
      <c r="G346" s="17" t="s">
        <v>283</v>
      </c>
      <c r="H346" s="8"/>
      <c r="I346" s="8"/>
      <c r="J346" s="8"/>
      <c r="K346" s="8"/>
      <c r="L346" s="8">
        <v>0</v>
      </c>
      <c r="M346" s="8"/>
      <c r="N346" s="8"/>
      <c r="O346" s="8"/>
      <c r="P346" s="8"/>
      <c r="Q346" s="8"/>
      <c r="R346" s="8"/>
      <c r="S346" s="8"/>
      <c r="T346" s="8"/>
      <c r="U346" s="8"/>
      <c r="V346" s="8"/>
      <c r="W346" s="8"/>
      <c r="X346" s="8"/>
      <c r="Y346" s="8"/>
      <c r="Z346" s="8"/>
      <c r="AA346" s="8"/>
      <c r="AB346" s="8"/>
      <c r="AC346" s="8"/>
      <c r="AD346" s="8"/>
      <c r="AE346" s="8"/>
      <c r="AF346" s="8"/>
      <c r="AG346" s="8"/>
      <c r="AH346" s="8"/>
      <c r="AI346" s="8"/>
      <c r="AJ346" s="8">
        <f t="shared" si="144"/>
        <v>0</v>
      </c>
      <c r="AK346" s="41">
        <f t="shared" si="140"/>
        <v>0</v>
      </c>
      <c r="AM346" s="30"/>
      <c r="AO346" s="30"/>
      <c r="AP346" s="30"/>
      <c r="AQ346" s="33"/>
      <c r="AS346" s="38"/>
    </row>
    <row r="347" spans="1:45">
      <c r="A347" s="14">
        <v>1</v>
      </c>
      <c r="B347" s="1">
        <v>3</v>
      </c>
      <c r="C347" s="1">
        <v>5</v>
      </c>
      <c r="D347" s="1">
        <v>353</v>
      </c>
      <c r="E347" s="4"/>
      <c r="F347" s="4"/>
      <c r="G347" s="21" t="s">
        <v>284</v>
      </c>
      <c r="H347" s="6">
        <f>SUM(H348:H349)</f>
        <v>0</v>
      </c>
      <c r="I347" s="6">
        <f t="shared" ref="I347:AI347" si="162">SUM(I348:I349)</f>
        <v>0</v>
      </c>
      <c r="J347" s="6">
        <f t="shared" si="162"/>
        <v>0</v>
      </c>
      <c r="K347" s="6">
        <f t="shared" si="162"/>
        <v>0</v>
      </c>
      <c r="L347" s="6">
        <f t="shared" si="162"/>
        <v>0</v>
      </c>
      <c r="M347" s="6">
        <f t="shared" si="162"/>
        <v>0</v>
      </c>
      <c r="N347" s="6">
        <f t="shared" si="162"/>
        <v>0</v>
      </c>
      <c r="O347" s="6">
        <f t="shared" si="162"/>
        <v>0</v>
      </c>
      <c r="P347" s="6">
        <f t="shared" si="162"/>
        <v>0</v>
      </c>
      <c r="Q347" s="6">
        <f t="shared" si="162"/>
        <v>0</v>
      </c>
      <c r="R347" s="6">
        <f t="shared" si="162"/>
        <v>0</v>
      </c>
      <c r="S347" s="6">
        <f t="shared" si="162"/>
        <v>0</v>
      </c>
      <c r="T347" s="6">
        <f t="shared" si="162"/>
        <v>0</v>
      </c>
      <c r="U347" s="6">
        <f t="shared" si="162"/>
        <v>0</v>
      </c>
      <c r="V347" s="6">
        <f t="shared" si="162"/>
        <v>0</v>
      </c>
      <c r="W347" s="6">
        <f t="shared" si="162"/>
        <v>0</v>
      </c>
      <c r="X347" s="6">
        <f t="shared" si="162"/>
        <v>0</v>
      </c>
      <c r="Y347" s="6">
        <f t="shared" si="162"/>
        <v>0</v>
      </c>
      <c r="Z347" s="6">
        <f t="shared" si="162"/>
        <v>0</v>
      </c>
      <c r="AA347" s="6">
        <f t="shared" si="162"/>
        <v>0</v>
      </c>
      <c r="AB347" s="6">
        <f t="shared" si="162"/>
        <v>0</v>
      </c>
      <c r="AC347" s="6">
        <f t="shared" si="162"/>
        <v>0</v>
      </c>
      <c r="AD347" s="6">
        <f t="shared" si="162"/>
        <v>0</v>
      </c>
      <c r="AE347" s="6">
        <f t="shared" si="162"/>
        <v>0</v>
      </c>
      <c r="AF347" s="6">
        <f t="shared" si="162"/>
        <v>0</v>
      </c>
      <c r="AG347" s="6">
        <f t="shared" si="162"/>
        <v>0</v>
      </c>
      <c r="AH347" s="6">
        <f t="shared" si="162"/>
        <v>0</v>
      </c>
      <c r="AI347" s="6">
        <f t="shared" si="162"/>
        <v>0</v>
      </c>
      <c r="AJ347" s="6">
        <f t="shared" si="144"/>
        <v>0</v>
      </c>
      <c r="AK347" s="41">
        <f t="shared" si="140"/>
        <v>0</v>
      </c>
      <c r="AM347" s="30"/>
    </row>
    <row r="348" spans="1:45">
      <c r="A348" s="14">
        <v>1</v>
      </c>
      <c r="B348" s="1">
        <v>3</v>
      </c>
      <c r="C348" s="1">
        <v>5</v>
      </c>
      <c r="D348" s="1">
        <v>353</v>
      </c>
      <c r="E348" s="1">
        <v>1</v>
      </c>
      <c r="G348" s="17" t="s">
        <v>285</v>
      </c>
      <c r="H348" s="8"/>
      <c r="I348" s="8"/>
      <c r="J348" s="8"/>
      <c r="K348" s="8"/>
      <c r="L348" s="8"/>
      <c r="M348" s="8"/>
      <c r="N348" s="8"/>
      <c r="O348" s="8"/>
      <c r="P348" s="8"/>
      <c r="Q348" s="8"/>
      <c r="R348" s="8"/>
      <c r="S348" s="8"/>
      <c r="T348" s="8"/>
      <c r="U348" s="8"/>
      <c r="V348" s="8"/>
      <c r="W348" s="8"/>
      <c r="X348" s="8"/>
      <c r="Y348" s="8"/>
      <c r="Z348" s="8"/>
      <c r="AA348" s="8"/>
      <c r="AB348" s="8"/>
      <c r="AC348" s="8"/>
      <c r="AD348" s="8">
        <v>0</v>
      </c>
      <c r="AE348" s="8"/>
      <c r="AF348" s="8"/>
      <c r="AG348" s="8"/>
      <c r="AH348" s="8"/>
      <c r="AI348" s="8"/>
      <c r="AJ348" s="8">
        <f t="shared" si="144"/>
        <v>0</v>
      </c>
      <c r="AK348" s="41">
        <f t="shared" si="140"/>
        <v>0</v>
      </c>
      <c r="AM348" s="30"/>
      <c r="AO348" s="30"/>
      <c r="AP348" s="30"/>
      <c r="AQ348" s="33"/>
      <c r="AS348" s="38"/>
    </row>
    <row r="349" spans="1:45">
      <c r="A349" s="14">
        <v>1</v>
      </c>
      <c r="B349" s="1">
        <v>3</v>
      </c>
      <c r="C349" s="1">
        <v>5</v>
      </c>
      <c r="D349" s="1">
        <v>353</v>
      </c>
      <c r="E349" s="1">
        <v>2</v>
      </c>
      <c r="G349" s="17" t="s">
        <v>286</v>
      </c>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f t="shared" si="144"/>
        <v>0</v>
      </c>
      <c r="AK349" s="41">
        <f t="shared" si="140"/>
        <v>0</v>
      </c>
      <c r="AM349" s="30"/>
    </row>
    <row r="350" spans="1:45">
      <c r="A350" s="14">
        <v>1</v>
      </c>
      <c r="B350" s="1">
        <v>3</v>
      </c>
      <c r="C350" s="1">
        <v>5</v>
      </c>
      <c r="D350" s="1">
        <v>354</v>
      </c>
      <c r="E350" s="4"/>
      <c r="F350" s="4"/>
      <c r="G350" s="21" t="s">
        <v>287</v>
      </c>
      <c r="H350" s="6">
        <f>+H351</f>
        <v>0</v>
      </c>
      <c r="I350" s="6">
        <f t="shared" ref="I350:AI350" si="163">+I351</f>
        <v>0</v>
      </c>
      <c r="J350" s="6">
        <f t="shared" si="163"/>
        <v>0</v>
      </c>
      <c r="K350" s="6">
        <f t="shared" si="163"/>
        <v>0</v>
      </c>
      <c r="L350" s="6">
        <f t="shared" si="163"/>
        <v>0</v>
      </c>
      <c r="M350" s="6">
        <f t="shared" si="163"/>
        <v>0</v>
      </c>
      <c r="N350" s="6">
        <f t="shared" si="163"/>
        <v>0</v>
      </c>
      <c r="O350" s="6">
        <f t="shared" si="163"/>
        <v>0</v>
      </c>
      <c r="P350" s="6">
        <f t="shared" si="163"/>
        <v>0</v>
      </c>
      <c r="Q350" s="6">
        <f t="shared" si="163"/>
        <v>0</v>
      </c>
      <c r="R350" s="6">
        <f t="shared" si="163"/>
        <v>0</v>
      </c>
      <c r="S350" s="6">
        <f t="shared" si="163"/>
        <v>0</v>
      </c>
      <c r="T350" s="6">
        <f t="shared" si="163"/>
        <v>0</v>
      </c>
      <c r="U350" s="6">
        <f t="shared" si="163"/>
        <v>0</v>
      </c>
      <c r="V350" s="6">
        <f t="shared" si="163"/>
        <v>0</v>
      </c>
      <c r="W350" s="6">
        <f t="shared" si="163"/>
        <v>0</v>
      </c>
      <c r="X350" s="6">
        <f t="shared" si="163"/>
        <v>0</v>
      </c>
      <c r="Y350" s="6">
        <f t="shared" si="163"/>
        <v>0</v>
      </c>
      <c r="Z350" s="6">
        <f t="shared" si="163"/>
        <v>0</v>
      </c>
      <c r="AA350" s="6">
        <f t="shared" si="163"/>
        <v>0</v>
      </c>
      <c r="AB350" s="6">
        <f t="shared" si="163"/>
        <v>0</v>
      </c>
      <c r="AC350" s="6">
        <f t="shared" si="163"/>
        <v>0</v>
      </c>
      <c r="AD350" s="6">
        <f t="shared" si="163"/>
        <v>0</v>
      </c>
      <c r="AE350" s="6">
        <f t="shared" si="163"/>
        <v>0</v>
      </c>
      <c r="AF350" s="6">
        <f t="shared" si="163"/>
        <v>0</v>
      </c>
      <c r="AG350" s="6">
        <f t="shared" si="163"/>
        <v>0</v>
      </c>
      <c r="AH350" s="6">
        <f t="shared" si="163"/>
        <v>0</v>
      </c>
      <c r="AI350" s="6">
        <f t="shared" si="163"/>
        <v>0</v>
      </c>
      <c r="AJ350" s="6">
        <f t="shared" si="144"/>
        <v>0</v>
      </c>
      <c r="AK350" s="41">
        <f t="shared" si="140"/>
        <v>0</v>
      </c>
      <c r="AM350" s="30"/>
    </row>
    <row r="351" spans="1:45">
      <c r="A351" s="14">
        <v>1</v>
      </c>
      <c r="B351" s="1">
        <v>3</v>
      </c>
      <c r="C351" s="1">
        <v>5</v>
      </c>
      <c r="D351" s="1">
        <v>354</v>
      </c>
      <c r="E351" s="1">
        <v>1</v>
      </c>
      <c r="G351" s="17" t="s">
        <v>288</v>
      </c>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f t="shared" si="144"/>
        <v>0</v>
      </c>
      <c r="AK351" s="41">
        <f t="shared" si="140"/>
        <v>0</v>
      </c>
      <c r="AM351" s="30"/>
    </row>
    <row r="352" spans="1:45">
      <c r="A352" s="14">
        <v>1</v>
      </c>
      <c r="B352" s="1">
        <v>3</v>
      </c>
      <c r="C352" s="1">
        <v>5</v>
      </c>
      <c r="D352" s="1">
        <v>355</v>
      </c>
      <c r="E352" s="4"/>
      <c r="F352" s="4"/>
      <c r="G352" s="21" t="s">
        <v>289</v>
      </c>
      <c r="H352" s="6">
        <f>+H353</f>
        <v>50000</v>
      </c>
      <c r="I352" s="6">
        <f t="shared" ref="I352:AI352" si="164">+I353</f>
        <v>80000</v>
      </c>
      <c r="J352" s="6">
        <f t="shared" si="164"/>
        <v>0</v>
      </c>
      <c r="K352" s="6">
        <f t="shared" si="164"/>
        <v>50000</v>
      </c>
      <c r="L352" s="6">
        <f t="shared" si="164"/>
        <v>0</v>
      </c>
      <c r="M352" s="6">
        <f t="shared" si="164"/>
        <v>50000</v>
      </c>
      <c r="N352" s="6">
        <f t="shared" si="164"/>
        <v>40000</v>
      </c>
      <c r="O352" s="6">
        <f t="shared" si="164"/>
        <v>50000</v>
      </c>
      <c r="P352" s="6">
        <f t="shared" si="164"/>
        <v>0</v>
      </c>
      <c r="Q352" s="6">
        <f t="shared" si="164"/>
        <v>0</v>
      </c>
      <c r="R352" s="6">
        <f t="shared" si="164"/>
        <v>50000</v>
      </c>
      <c r="S352" s="6">
        <f t="shared" si="164"/>
        <v>100000</v>
      </c>
      <c r="T352" s="6">
        <f t="shared" si="164"/>
        <v>0</v>
      </c>
      <c r="U352" s="6">
        <f t="shared" si="164"/>
        <v>0</v>
      </c>
      <c r="V352" s="6">
        <f t="shared" si="164"/>
        <v>0</v>
      </c>
      <c r="W352" s="6">
        <f t="shared" si="164"/>
        <v>40000</v>
      </c>
      <c r="X352" s="6">
        <f t="shared" si="164"/>
        <v>0</v>
      </c>
      <c r="Y352" s="6">
        <f t="shared" si="164"/>
        <v>0</v>
      </c>
      <c r="Z352" s="6">
        <f t="shared" si="164"/>
        <v>0</v>
      </c>
      <c r="AA352" s="6">
        <f t="shared" si="164"/>
        <v>0</v>
      </c>
      <c r="AB352" s="6">
        <f t="shared" si="164"/>
        <v>0</v>
      </c>
      <c r="AC352" s="6">
        <f t="shared" si="164"/>
        <v>0</v>
      </c>
      <c r="AD352" s="6">
        <f t="shared" si="164"/>
        <v>0</v>
      </c>
      <c r="AE352" s="6">
        <f t="shared" si="164"/>
        <v>0</v>
      </c>
      <c r="AF352" s="6">
        <f t="shared" si="164"/>
        <v>150000</v>
      </c>
      <c r="AG352" s="6">
        <f t="shared" si="164"/>
        <v>50000</v>
      </c>
      <c r="AH352" s="6">
        <f t="shared" si="164"/>
        <v>30000</v>
      </c>
      <c r="AI352" s="6">
        <f t="shared" si="164"/>
        <v>0</v>
      </c>
      <c r="AJ352" s="6">
        <f t="shared" si="144"/>
        <v>740000</v>
      </c>
      <c r="AK352" s="41">
        <f t="shared" si="140"/>
        <v>510000</v>
      </c>
      <c r="AM352" s="30"/>
    </row>
    <row r="353" spans="1:45">
      <c r="A353" s="14">
        <v>1</v>
      </c>
      <c r="B353" s="1">
        <v>3</v>
      </c>
      <c r="C353" s="1">
        <v>5</v>
      </c>
      <c r="D353" s="1">
        <v>355</v>
      </c>
      <c r="E353" s="1">
        <v>1</v>
      </c>
      <c r="G353" s="17" t="s">
        <v>289</v>
      </c>
      <c r="H353" s="8">
        <v>50000</v>
      </c>
      <c r="I353" s="8">
        <v>80000</v>
      </c>
      <c r="J353" s="8"/>
      <c r="K353" s="8">
        <v>50000</v>
      </c>
      <c r="L353" s="8"/>
      <c r="M353" s="8">
        <v>50000</v>
      </c>
      <c r="N353" s="8">
        <v>40000</v>
      </c>
      <c r="O353" s="8">
        <v>50000</v>
      </c>
      <c r="P353" s="8"/>
      <c r="Q353" s="8"/>
      <c r="R353" s="8">
        <v>50000</v>
      </c>
      <c r="S353" s="8">
        <v>100000</v>
      </c>
      <c r="T353" s="8"/>
      <c r="U353" s="8"/>
      <c r="V353" s="8"/>
      <c r="W353" s="8">
        <v>40000</v>
      </c>
      <c r="X353" s="8"/>
      <c r="Y353" s="8"/>
      <c r="Z353" s="8"/>
      <c r="AA353" s="8"/>
      <c r="AB353" s="8"/>
      <c r="AC353" s="8"/>
      <c r="AD353" s="8"/>
      <c r="AE353" s="8"/>
      <c r="AF353" s="8">
        <v>150000</v>
      </c>
      <c r="AG353" s="8">
        <v>50000</v>
      </c>
      <c r="AH353" s="8">
        <v>30000</v>
      </c>
      <c r="AI353" s="8"/>
      <c r="AJ353" s="8">
        <f t="shared" si="144"/>
        <v>740000</v>
      </c>
      <c r="AK353" s="41">
        <f>SUM(H353:AE353)</f>
        <v>510000</v>
      </c>
      <c r="AM353" s="30"/>
      <c r="AO353" s="30"/>
      <c r="AP353" s="30"/>
      <c r="AQ353" s="33"/>
      <c r="AS353" s="38"/>
    </row>
    <row r="354" spans="1:45">
      <c r="A354" s="14">
        <v>1</v>
      </c>
      <c r="B354" s="1">
        <v>3</v>
      </c>
      <c r="C354" s="1">
        <v>5</v>
      </c>
      <c r="D354" s="1">
        <v>356</v>
      </c>
      <c r="E354" s="4"/>
      <c r="F354" s="4"/>
      <c r="G354" s="21" t="s">
        <v>290</v>
      </c>
      <c r="H354" s="6">
        <f>+H355</f>
        <v>0</v>
      </c>
      <c r="I354" s="6">
        <f t="shared" ref="I354:AI354" si="165">+I355</f>
        <v>0</v>
      </c>
      <c r="J354" s="6">
        <f t="shared" si="165"/>
        <v>0</v>
      </c>
      <c r="K354" s="6">
        <f t="shared" si="165"/>
        <v>0</v>
      </c>
      <c r="L354" s="6">
        <f t="shared" si="165"/>
        <v>0</v>
      </c>
      <c r="M354" s="6">
        <f t="shared" si="165"/>
        <v>0</v>
      </c>
      <c r="N354" s="6">
        <f t="shared" si="165"/>
        <v>0</v>
      </c>
      <c r="O354" s="6">
        <f t="shared" si="165"/>
        <v>0</v>
      </c>
      <c r="P354" s="6">
        <f t="shared" si="165"/>
        <v>0</v>
      </c>
      <c r="Q354" s="6">
        <f t="shared" si="165"/>
        <v>0</v>
      </c>
      <c r="R354" s="6">
        <f t="shared" si="165"/>
        <v>0</v>
      </c>
      <c r="S354" s="6">
        <f t="shared" si="165"/>
        <v>0</v>
      </c>
      <c r="T354" s="6">
        <f t="shared" si="165"/>
        <v>0</v>
      </c>
      <c r="U354" s="6">
        <f t="shared" si="165"/>
        <v>0</v>
      </c>
      <c r="V354" s="6">
        <f t="shared" si="165"/>
        <v>0</v>
      </c>
      <c r="W354" s="6">
        <f t="shared" si="165"/>
        <v>0</v>
      </c>
      <c r="X354" s="6">
        <f t="shared" si="165"/>
        <v>0</v>
      </c>
      <c r="Y354" s="6">
        <f t="shared" si="165"/>
        <v>0</v>
      </c>
      <c r="Z354" s="6">
        <f t="shared" si="165"/>
        <v>0</v>
      </c>
      <c r="AA354" s="6">
        <f t="shared" si="165"/>
        <v>0</v>
      </c>
      <c r="AB354" s="6">
        <f t="shared" si="165"/>
        <v>0</v>
      </c>
      <c r="AC354" s="6">
        <f t="shared" si="165"/>
        <v>0</v>
      </c>
      <c r="AD354" s="6">
        <f t="shared" si="165"/>
        <v>0</v>
      </c>
      <c r="AE354" s="6">
        <f t="shared" si="165"/>
        <v>0</v>
      </c>
      <c r="AF354" s="6">
        <f t="shared" si="165"/>
        <v>0</v>
      </c>
      <c r="AG354" s="6">
        <f t="shared" si="165"/>
        <v>0</v>
      </c>
      <c r="AH354" s="6">
        <f t="shared" si="165"/>
        <v>0</v>
      </c>
      <c r="AI354" s="6">
        <f t="shared" si="165"/>
        <v>0</v>
      </c>
      <c r="AJ354" s="6">
        <f t="shared" si="144"/>
        <v>0</v>
      </c>
      <c r="AK354" s="41">
        <f t="shared" si="140"/>
        <v>0</v>
      </c>
      <c r="AM354" s="30"/>
    </row>
    <row r="355" spans="1:45">
      <c r="A355" s="14">
        <v>1</v>
      </c>
      <c r="B355" s="1">
        <v>3</v>
      </c>
      <c r="C355" s="1">
        <v>5</v>
      </c>
      <c r="D355" s="1">
        <v>356</v>
      </c>
      <c r="E355" s="1">
        <v>1</v>
      </c>
      <c r="G355" s="17" t="s">
        <v>290</v>
      </c>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f t="shared" si="144"/>
        <v>0</v>
      </c>
      <c r="AK355" s="41">
        <f t="shared" si="140"/>
        <v>0</v>
      </c>
      <c r="AM355" s="30"/>
    </row>
    <row r="356" spans="1:45">
      <c r="A356" s="14">
        <v>1</v>
      </c>
      <c r="B356" s="1">
        <v>3</v>
      </c>
      <c r="C356" s="1">
        <v>5</v>
      </c>
      <c r="D356" s="1">
        <v>357</v>
      </c>
      <c r="E356" s="4"/>
      <c r="F356" s="4"/>
      <c r="G356" s="21" t="s">
        <v>291</v>
      </c>
      <c r="H356" s="6">
        <f>SUM(H357:H366)</f>
        <v>0</v>
      </c>
      <c r="I356" s="6">
        <f t="shared" ref="I356:AI356" si="166">SUM(I357:I366)</f>
        <v>0</v>
      </c>
      <c r="J356" s="6">
        <f t="shared" si="166"/>
        <v>0</v>
      </c>
      <c r="K356" s="6">
        <f t="shared" si="166"/>
        <v>0</v>
      </c>
      <c r="L356" s="6">
        <f t="shared" si="166"/>
        <v>0</v>
      </c>
      <c r="M356" s="6">
        <f t="shared" si="166"/>
        <v>0</v>
      </c>
      <c r="N356" s="6">
        <f t="shared" si="166"/>
        <v>0</v>
      </c>
      <c r="O356" s="6">
        <f t="shared" si="166"/>
        <v>0</v>
      </c>
      <c r="P356" s="6">
        <f t="shared" si="166"/>
        <v>0</v>
      </c>
      <c r="Q356" s="6">
        <f t="shared" si="166"/>
        <v>0</v>
      </c>
      <c r="R356" s="6">
        <f t="shared" si="166"/>
        <v>0</v>
      </c>
      <c r="S356" s="6">
        <f t="shared" si="166"/>
        <v>0</v>
      </c>
      <c r="T356" s="6">
        <f t="shared" si="166"/>
        <v>0</v>
      </c>
      <c r="U356" s="6">
        <f t="shared" si="166"/>
        <v>0</v>
      </c>
      <c r="V356" s="6">
        <f t="shared" si="166"/>
        <v>0</v>
      </c>
      <c r="W356" s="6">
        <f t="shared" si="166"/>
        <v>0</v>
      </c>
      <c r="X356" s="6">
        <f t="shared" si="166"/>
        <v>0</v>
      </c>
      <c r="Y356" s="6">
        <f t="shared" si="166"/>
        <v>0</v>
      </c>
      <c r="Z356" s="6">
        <f t="shared" si="166"/>
        <v>0</v>
      </c>
      <c r="AA356" s="6">
        <f t="shared" si="166"/>
        <v>0</v>
      </c>
      <c r="AB356" s="6">
        <f t="shared" si="166"/>
        <v>0</v>
      </c>
      <c r="AC356" s="6">
        <f t="shared" si="166"/>
        <v>0</v>
      </c>
      <c r="AD356" s="6">
        <f t="shared" si="166"/>
        <v>0</v>
      </c>
      <c r="AE356" s="6">
        <f t="shared" si="166"/>
        <v>0</v>
      </c>
      <c r="AF356" s="6">
        <f t="shared" si="166"/>
        <v>0</v>
      </c>
      <c r="AG356" s="6">
        <f t="shared" si="166"/>
        <v>0</v>
      </c>
      <c r="AH356" s="6">
        <f t="shared" si="166"/>
        <v>0</v>
      </c>
      <c r="AI356" s="6">
        <f t="shared" si="166"/>
        <v>0</v>
      </c>
      <c r="AJ356" s="6">
        <f t="shared" si="144"/>
        <v>0</v>
      </c>
      <c r="AK356" s="41">
        <f t="shared" si="140"/>
        <v>0</v>
      </c>
      <c r="AM356" s="30"/>
    </row>
    <row r="357" spans="1:45">
      <c r="A357" s="14">
        <v>1</v>
      </c>
      <c r="B357" s="1">
        <v>3</v>
      </c>
      <c r="C357" s="1">
        <v>5</v>
      </c>
      <c r="D357" s="1">
        <v>357</v>
      </c>
      <c r="E357" s="1">
        <v>1</v>
      </c>
      <c r="G357" s="17" t="s">
        <v>292</v>
      </c>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8">
        <f t="shared" si="144"/>
        <v>0</v>
      </c>
      <c r="AK357" s="41">
        <f t="shared" si="140"/>
        <v>0</v>
      </c>
      <c r="AM357" s="30"/>
    </row>
    <row r="358" spans="1:45">
      <c r="A358" s="14">
        <v>1</v>
      </c>
      <c r="B358" s="1">
        <v>3</v>
      </c>
      <c r="C358" s="1">
        <v>5</v>
      </c>
      <c r="D358" s="1">
        <v>357</v>
      </c>
      <c r="E358" s="1">
        <v>2</v>
      </c>
      <c r="G358" s="17" t="s">
        <v>293</v>
      </c>
      <c r="H358" s="8"/>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8">
        <v>0</v>
      </c>
      <c r="AH358" s="6"/>
      <c r="AI358" s="6"/>
      <c r="AJ358" s="8">
        <f t="shared" si="144"/>
        <v>0</v>
      </c>
      <c r="AK358" s="41">
        <f t="shared" si="140"/>
        <v>0</v>
      </c>
      <c r="AM358" s="30"/>
    </row>
    <row r="359" spans="1:45">
      <c r="A359" s="14">
        <v>1</v>
      </c>
      <c r="B359" s="1">
        <v>3</v>
      </c>
      <c r="C359" s="1">
        <v>5</v>
      </c>
      <c r="D359" s="1">
        <v>357</v>
      </c>
      <c r="E359" s="1">
        <v>3</v>
      </c>
      <c r="G359" s="17" t="s">
        <v>294</v>
      </c>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8">
        <f t="shared" si="144"/>
        <v>0</v>
      </c>
      <c r="AK359" s="41">
        <f t="shared" ref="AK359:AK422" si="167">SUM(H359:AE359)</f>
        <v>0</v>
      </c>
      <c r="AM359" s="30"/>
      <c r="AO359" s="30"/>
      <c r="AP359" s="30"/>
      <c r="AQ359" s="33"/>
      <c r="AS359" s="38"/>
    </row>
    <row r="360" spans="1:45">
      <c r="A360" s="14">
        <v>1</v>
      </c>
      <c r="B360" s="1">
        <v>3</v>
      </c>
      <c r="C360" s="1">
        <v>5</v>
      </c>
      <c r="D360" s="1">
        <v>357</v>
      </c>
      <c r="E360" s="1">
        <v>4</v>
      </c>
      <c r="G360" s="17" t="s">
        <v>295</v>
      </c>
      <c r="H360" s="6"/>
      <c r="I360" s="6"/>
      <c r="J360" s="6"/>
      <c r="K360" s="6"/>
      <c r="L360" s="6"/>
      <c r="M360" s="8"/>
      <c r="N360" s="6"/>
      <c r="O360" s="6"/>
      <c r="P360" s="6"/>
      <c r="Q360" s="6"/>
      <c r="R360" s="6"/>
      <c r="S360" s="6"/>
      <c r="T360" s="6"/>
      <c r="U360" s="6"/>
      <c r="V360" s="6"/>
      <c r="W360" s="6"/>
      <c r="X360" s="6"/>
      <c r="Y360" s="6"/>
      <c r="Z360" s="6"/>
      <c r="AA360" s="6"/>
      <c r="AB360" s="6"/>
      <c r="AC360" s="6"/>
      <c r="AD360" s="6"/>
      <c r="AE360" s="6"/>
      <c r="AF360" s="6"/>
      <c r="AG360" s="8"/>
      <c r="AH360" s="6"/>
      <c r="AI360" s="6"/>
      <c r="AJ360" s="8">
        <f t="shared" si="144"/>
        <v>0</v>
      </c>
      <c r="AK360" s="41">
        <f t="shared" si="167"/>
        <v>0</v>
      </c>
      <c r="AM360" s="30"/>
    </row>
    <row r="361" spans="1:45">
      <c r="A361" s="14">
        <v>1</v>
      </c>
      <c r="B361" s="1">
        <v>3</v>
      </c>
      <c r="C361" s="1">
        <v>5</v>
      </c>
      <c r="D361" s="1">
        <v>357</v>
      </c>
      <c r="E361" s="1">
        <v>5</v>
      </c>
      <c r="G361" s="17" t="s">
        <v>296</v>
      </c>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8">
        <f t="shared" si="144"/>
        <v>0</v>
      </c>
      <c r="AK361" s="41">
        <f t="shared" si="167"/>
        <v>0</v>
      </c>
      <c r="AM361" s="30"/>
    </row>
    <row r="362" spans="1:45">
      <c r="A362" s="14">
        <v>1</v>
      </c>
      <c r="B362" s="1">
        <v>3</v>
      </c>
      <c r="C362" s="1">
        <v>5</v>
      </c>
      <c r="D362" s="1">
        <v>357</v>
      </c>
      <c r="E362" s="1">
        <v>6</v>
      </c>
      <c r="G362" s="17" t="s">
        <v>297</v>
      </c>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f t="shared" si="144"/>
        <v>0</v>
      </c>
      <c r="AK362" s="41">
        <f t="shared" si="167"/>
        <v>0</v>
      </c>
      <c r="AM362" s="30"/>
    </row>
    <row r="363" spans="1:45">
      <c r="A363" s="14">
        <v>1</v>
      </c>
      <c r="B363" s="1">
        <v>3</v>
      </c>
      <c r="C363" s="1">
        <v>5</v>
      </c>
      <c r="D363" s="1">
        <v>357</v>
      </c>
      <c r="E363" s="1">
        <v>7</v>
      </c>
      <c r="G363" s="17" t="s">
        <v>298</v>
      </c>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f t="shared" si="144"/>
        <v>0</v>
      </c>
      <c r="AK363" s="41">
        <f t="shared" si="167"/>
        <v>0</v>
      </c>
      <c r="AM363" s="30"/>
    </row>
    <row r="364" spans="1:45">
      <c r="A364" s="14">
        <v>1</v>
      </c>
      <c r="B364" s="1">
        <v>3</v>
      </c>
      <c r="C364" s="1">
        <v>5</v>
      </c>
      <c r="D364" s="1">
        <v>357</v>
      </c>
      <c r="E364" s="1">
        <v>8</v>
      </c>
      <c r="G364" s="17" t="s">
        <v>299</v>
      </c>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f t="shared" si="144"/>
        <v>0</v>
      </c>
      <c r="AK364" s="41">
        <f t="shared" si="167"/>
        <v>0</v>
      </c>
      <c r="AM364" s="30"/>
    </row>
    <row r="365" spans="1:45">
      <c r="A365" s="14">
        <v>1</v>
      </c>
      <c r="B365" s="1">
        <v>3</v>
      </c>
      <c r="C365" s="1">
        <v>5</v>
      </c>
      <c r="D365" s="1">
        <v>357</v>
      </c>
      <c r="E365" s="1">
        <v>9</v>
      </c>
      <c r="G365" s="17" t="s">
        <v>300</v>
      </c>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f t="shared" si="144"/>
        <v>0</v>
      </c>
      <c r="AK365" s="41">
        <f t="shared" si="167"/>
        <v>0</v>
      </c>
      <c r="AM365" s="30"/>
      <c r="AO365" s="30"/>
      <c r="AP365" s="30"/>
      <c r="AQ365" s="33"/>
      <c r="AS365" s="38"/>
    </row>
    <row r="366" spans="1:45">
      <c r="A366" s="14">
        <v>1</v>
      </c>
      <c r="B366" s="1">
        <v>3</v>
      </c>
      <c r="C366" s="1">
        <v>5</v>
      </c>
      <c r="D366" s="1">
        <v>357</v>
      </c>
      <c r="E366" s="1">
        <v>10</v>
      </c>
      <c r="G366" s="17" t="s">
        <v>301</v>
      </c>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f t="shared" si="144"/>
        <v>0</v>
      </c>
      <c r="AK366" s="41">
        <f t="shared" si="167"/>
        <v>0</v>
      </c>
      <c r="AM366" s="30"/>
      <c r="AO366" s="30"/>
      <c r="AP366" s="30"/>
      <c r="AQ366" s="33"/>
      <c r="AS366" s="38"/>
    </row>
    <row r="367" spans="1:45">
      <c r="A367" s="14">
        <v>1</v>
      </c>
      <c r="B367" s="1">
        <v>3</v>
      </c>
      <c r="C367" s="1">
        <v>5</v>
      </c>
      <c r="D367" s="1">
        <v>358</v>
      </c>
      <c r="E367" s="4"/>
      <c r="F367" s="4"/>
      <c r="G367" s="21" t="s">
        <v>302</v>
      </c>
      <c r="H367" s="6">
        <f>SUM(H368:H369)</f>
        <v>0</v>
      </c>
      <c r="I367" s="6">
        <f t="shared" ref="I367:AI367" si="168">SUM(I368:I369)</f>
        <v>0</v>
      </c>
      <c r="J367" s="6">
        <f t="shared" si="168"/>
        <v>0</v>
      </c>
      <c r="K367" s="6">
        <f t="shared" si="168"/>
        <v>0</v>
      </c>
      <c r="L367" s="6">
        <f t="shared" si="168"/>
        <v>0</v>
      </c>
      <c r="M367" s="6">
        <f t="shared" si="168"/>
        <v>0</v>
      </c>
      <c r="N367" s="6">
        <f t="shared" si="168"/>
        <v>0</v>
      </c>
      <c r="O367" s="6">
        <f t="shared" si="168"/>
        <v>0</v>
      </c>
      <c r="P367" s="6">
        <f t="shared" si="168"/>
        <v>0</v>
      </c>
      <c r="Q367" s="6">
        <f t="shared" si="168"/>
        <v>0</v>
      </c>
      <c r="R367" s="6">
        <f t="shared" si="168"/>
        <v>0</v>
      </c>
      <c r="S367" s="6">
        <f t="shared" si="168"/>
        <v>0</v>
      </c>
      <c r="T367" s="6">
        <f t="shared" si="168"/>
        <v>0</v>
      </c>
      <c r="U367" s="6">
        <f t="shared" si="168"/>
        <v>0</v>
      </c>
      <c r="V367" s="6">
        <f t="shared" si="168"/>
        <v>0</v>
      </c>
      <c r="W367" s="6">
        <f t="shared" si="168"/>
        <v>0</v>
      </c>
      <c r="X367" s="6">
        <f t="shared" si="168"/>
        <v>0</v>
      </c>
      <c r="Y367" s="6">
        <f t="shared" si="168"/>
        <v>0</v>
      </c>
      <c r="Z367" s="6">
        <f t="shared" si="168"/>
        <v>0</v>
      </c>
      <c r="AA367" s="6">
        <f t="shared" si="168"/>
        <v>0</v>
      </c>
      <c r="AB367" s="6">
        <f t="shared" si="168"/>
        <v>0</v>
      </c>
      <c r="AC367" s="6">
        <f t="shared" si="168"/>
        <v>0</v>
      </c>
      <c r="AD367" s="6">
        <f t="shared" si="168"/>
        <v>0</v>
      </c>
      <c r="AE367" s="6">
        <f t="shared" si="168"/>
        <v>0</v>
      </c>
      <c r="AF367" s="6">
        <f t="shared" si="168"/>
        <v>0</v>
      </c>
      <c r="AG367" s="6">
        <f t="shared" si="168"/>
        <v>300000</v>
      </c>
      <c r="AH367" s="6">
        <f t="shared" si="168"/>
        <v>0</v>
      </c>
      <c r="AI367" s="6">
        <f t="shared" si="168"/>
        <v>0</v>
      </c>
      <c r="AJ367" s="6">
        <f t="shared" si="144"/>
        <v>300000</v>
      </c>
      <c r="AK367" s="41">
        <f t="shared" si="167"/>
        <v>0</v>
      </c>
      <c r="AM367" s="30"/>
    </row>
    <row r="368" spans="1:45">
      <c r="A368" s="14">
        <v>1</v>
      </c>
      <c r="B368" s="1">
        <v>3</v>
      </c>
      <c r="C368" s="1">
        <v>5</v>
      </c>
      <c r="D368" s="1">
        <v>358</v>
      </c>
      <c r="E368" s="1">
        <v>1</v>
      </c>
      <c r="G368" s="17" t="s">
        <v>303</v>
      </c>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v>0</v>
      </c>
      <c r="AH368" s="8"/>
      <c r="AI368" s="8"/>
      <c r="AJ368" s="8">
        <f t="shared" ref="AJ368:AJ431" si="169">SUM(H368:AI368)</f>
        <v>0</v>
      </c>
      <c r="AK368" s="41">
        <f t="shared" si="167"/>
        <v>0</v>
      </c>
      <c r="AM368" s="30"/>
    </row>
    <row r="369" spans="1:45">
      <c r="A369" s="14">
        <v>1</v>
      </c>
      <c r="B369" s="1">
        <v>3</v>
      </c>
      <c r="C369" s="1">
        <v>5</v>
      </c>
      <c r="D369" s="1">
        <v>358</v>
      </c>
      <c r="E369" s="1">
        <v>2</v>
      </c>
      <c r="G369" s="17" t="s">
        <v>304</v>
      </c>
      <c r="H369" s="8"/>
      <c r="I369" s="8"/>
      <c r="J369" s="8"/>
      <c r="K369" s="8"/>
      <c r="L369" s="8"/>
      <c r="M369" s="8">
        <v>0</v>
      </c>
      <c r="N369" s="8"/>
      <c r="O369" s="8"/>
      <c r="P369" s="8"/>
      <c r="Q369" s="8"/>
      <c r="R369" s="8"/>
      <c r="S369" s="8"/>
      <c r="T369" s="8"/>
      <c r="U369" s="8"/>
      <c r="V369" s="8"/>
      <c r="W369" s="8"/>
      <c r="X369" s="8"/>
      <c r="Y369" s="8"/>
      <c r="Z369" s="8"/>
      <c r="AA369" s="8"/>
      <c r="AB369" s="8"/>
      <c r="AC369" s="8"/>
      <c r="AD369" s="8"/>
      <c r="AE369" s="8"/>
      <c r="AF369" s="8"/>
      <c r="AG369" s="8">
        <v>300000</v>
      </c>
      <c r="AH369" s="8"/>
      <c r="AI369" s="8"/>
      <c r="AJ369" s="8">
        <f t="shared" si="169"/>
        <v>300000</v>
      </c>
      <c r="AK369" s="41">
        <f t="shared" si="167"/>
        <v>0</v>
      </c>
      <c r="AM369" s="30"/>
      <c r="AO369" s="30"/>
      <c r="AP369" s="30"/>
      <c r="AQ369" s="33"/>
      <c r="AS369" s="38"/>
    </row>
    <row r="370" spans="1:45">
      <c r="A370" s="14">
        <v>1</v>
      </c>
      <c r="B370" s="1">
        <v>3</v>
      </c>
      <c r="C370" s="1">
        <v>5</v>
      </c>
      <c r="D370" s="1">
        <v>359</v>
      </c>
      <c r="E370" s="4"/>
      <c r="F370" s="4"/>
      <c r="G370" s="21" t="s">
        <v>305</v>
      </c>
      <c r="H370" s="6">
        <f>+H371</f>
        <v>0</v>
      </c>
      <c r="I370" s="6">
        <f t="shared" ref="I370:AI370" si="170">+I371</f>
        <v>0</v>
      </c>
      <c r="J370" s="6">
        <f t="shared" si="170"/>
        <v>0</v>
      </c>
      <c r="K370" s="6">
        <f t="shared" si="170"/>
        <v>0</v>
      </c>
      <c r="L370" s="6">
        <f t="shared" si="170"/>
        <v>0</v>
      </c>
      <c r="M370" s="6">
        <f t="shared" si="170"/>
        <v>0</v>
      </c>
      <c r="N370" s="6">
        <f t="shared" si="170"/>
        <v>0</v>
      </c>
      <c r="O370" s="6">
        <f t="shared" si="170"/>
        <v>0</v>
      </c>
      <c r="P370" s="6">
        <f t="shared" si="170"/>
        <v>0</v>
      </c>
      <c r="Q370" s="6">
        <f t="shared" si="170"/>
        <v>0</v>
      </c>
      <c r="R370" s="6">
        <f t="shared" si="170"/>
        <v>0</v>
      </c>
      <c r="S370" s="6">
        <f t="shared" si="170"/>
        <v>0</v>
      </c>
      <c r="T370" s="6">
        <f t="shared" si="170"/>
        <v>0</v>
      </c>
      <c r="U370" s="6">
        <f t="shared" si="170"/>
        <v>0</v>
      </c>
      <c r="V370" s="6">
        <f t="shared" si="170"/>
        <v>0</v>
      </c>
      <c r="W370" s="6">
        <f t="shared" si="170"/>
        <v>0</v>
      </c>
      <c r="X370" s="6">
        <f t="shared" si="170"/>
        <v>0</v>
      </c>
      <c r="Y370" s="6">
        <f t="shared" si="170"/>
        <v>0</v>
      </c>
      <c r="Z370" s="6">
        <f t="shared" si="170"/>
        <v>0</v>
      </c>
      <c r="AA370" s="6">
        <f t="shared" si="170"/>
        <v>0</v>
      </c>
      <c r="AB370" s="6">
        <f t="shared" si="170"/>
        <v>0</v>
      </c>
      <c r="AC370" s="6">
        <f t="shared" si="170"/>
        <v>0</v>
      </c>
      <c r="AD370" s="6">
        <f t="shared" si="170"/>
        <v>0</v>
      </c>
      <c r="AE370" s="6">
        <f t="shared" si="170"/>
        <v>0</v>
      </c>
      <c r="AF370" s="6">
        <f t="shared" si="170"/>
        <v>0</v>
      </c>
      <c r="AG370" s="6">
        <f t="shared" si="170"/>
        <v>0</v>
      </c>
      <c r="AH370" s="6">
        <f t="shared" si="170"/>
        <v>0</v>
      </c>
      <c r="AI370" s="6">
        <f t="shared" si="170"/>
        <v>0</v>
      </c>
      <c r="AJ370" s="6">
        <f t="shared" si="169"/>
        <v>0</v>
      </c>
      <c r="AK370" s="41">
        <f t="shared" si="167"/>
        <v>0</v>
      </c>
      <c r="AM370" s="30"/>
    </row>
    <row r="371" spans="1:45">
      <c r="A371" s="14">
        <v>1</v>
      </c>
      <c r="B371" s="1">
        <v>3</v>
      </c>
      <c r="C371" s="1">
        <v>5</v>
      </c>
      <c r="D371" s="1">
        <v>359</v>
      </c>
      <c r="E371" s="1">
        <v>1</v>
      </c>
      <c r="G371" s="17" t="s">
        <v>305</v>
      </c>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f t="shared" si="169"/>
        <v>0</v>
      </c>
      <c r="AK371" s="41">
        <f t="shared" si="167"/>
        <v>0</v>
      </c>
      <c r="AM371" s="30"/>
    </row>
    <row r="372" spans="1:45">
      <c r="A372" s="14">
        <v>1</v>
      </c>
      <c r="B372" s="1">
        <v>3</v>
      </c>
      <c r="C372" s="1">
        <v>6</v>
      </c>
      <c r="E372" s="4"/>
      <c r="F372" s="4"/>
      <c r="G372" s="21" t="s">
        <v>306</v>
      </c>
      <c r="H372" s="7">
        <f>+H373+H378+H380+H382+H384+H386+H388</f>
        <v>0</v>
      </c>
      <c r="I372" s="7">
        <f t="shared" ref="I372:AI372" si="171">+I373+I378+I380+I382+I384+I386+I388</f>
        <v>0</v>
      </c>
      <c r="J372" s="7">
        <f t="shared" si="171"/>
        <v>0</v>
      </c>
      <c r="K372" s="7">
        <f t="shared" si="171"/>
        <v>0</v>
      </c>
      <c r="L372" s="7">
        <f t="shared" si="171"/>
        <v>0</v>
      </c>
      <c r="M372" s="7">
        <f t="shared" si="171"/>
        <v>0</v>
      </c>
      <c r="N372" s="7">
        <f t="shared" si="171"/>
        <v>0</v>
      </c>
      <c r="O372" s="7">
        <f t="shared" si="171"/>
        <v>0</v>
      </c>
      <c r="P372" s="7">
        <f t="shared" si="171"/>
        <v>0</v>
      </c>
      <c r="Q372" s="7">
        <f t="shared" si="171"/>
        <v>0</v>
      </c>
      <c r="R372" s="7">
        <f t="shared" si="171"/>
        <v>0</v>
      </c>
      <c r="S372" s="7">
        <f t="shared" si="171"/>
        <v>0</v>
      </c>
      <c r="T372" s="7">
        <f t="shared" si="171"/>
        <v>0</v>
      </c>
      <c r="U372" s="7">
        <f t="shared" si="171"/>
        <v>0</v>
      </c>
      <c r="V372" s="7">
        <f t="shared" si="171"/>
        <v>0</v>
      </c>
      <c r="W372" s="7">
        <f t="shared" si="171"/>
        <v>0</v>
      </c>
      <c r="X372" s="7">
        <f t="shared" si="171"/>
        <v>0</v>
      </c>
      <c r="Y372" s="7">
        <f t="shared" si="171"/>
        <v>0</v>
      </c>
      <c r="Z372" s="7">
        <f t="shared" si="171"/>
        <v>0</v>
      </c>
      <c r="AA372" s="7">
        <f t="shared" si="171"/>
        <v>0</v>
      </c>
      <c r="AB372" s="7">
        <f t="shared" si="171"/>
        <v>0</v>
      </c>
      <c r="AC372" s="7">
        <f t="shared" si="171"/>
        <v>0</v>
      </c>
      <c r="AD372" s="7">
        <f t="shared" si="171"/>
        <v>0</v>
      </c>
      <c r="AE372" s="7">
        <f t="shared" si="171"/>
        <v>0</v>
      </c>
      <c r="AF372" s="7">
        <f t="shared" si="171"/>
        <v>0</v>
      </c>
      <c r="AG372" s="7">
        <f t="shared" si="171"/>
        <v>0</v>
      </c>
      <c r="AH372" s="7">
        <f t="shared" si="171"/>
        <v>0</v>
      </c>
      <c r="AI372" s="7">
        <f t="shared" si="171"/>
        <v>0</v>
      </c>
      <c r="AJ372" s="7">
        <f t="shared" si="169"/>
        <v>0</v>
      </c>
      <c r="AK372" s="41">
        <f t="shared" si="167"/>
        <v>0</v>
      </c>
      <c r="AM372" s="30"/>
    </row>
    <row r="373" spans="1:45">
      <c r="A373" s="14">
        <v>1</v>
      </c>
      <c r="B373" s="1">
        <v>3</v>
      </c>
      <c r="C373" s="1">
        <v>6</v>
      </c>
      <c r="D373" s="1">
        <v>361</v>
      </c>
      <c r="E373" s="4"/>
      <c r="F373" s="4"/>
      <c r="G373" s="21" t="s">
        <v>307</v>
      </c>
      <c r="H373" s="6">
        <f>SUM(H374:H377)</f>
        <v>0</v>
      </c>
      <c r="I373" s="6">
        <f t="shared" ref="I373:AI373" si="172">SUM(I374:I377)</f>
        <v>0</v>
      </c>
      <c r="J373" s="6">
        <f t="shared" si="172"/>
        <v>0</v>
      </c>
      <c r="K373" s="6">
        <f t="shared" si="172"/>
        <v>0</v>
      </c>
      <c r="L373" s="6">
        <f t="shared" si="172"/>
        <v>0</v>
      </c>
      <c r="M373" s="6">
        <f t="shared" si="172"/>
        <v>0</v>
      </c>
      <c r="N373" s="6">
        <f t="shared" si="172"/>
        <v>0</v>
      </c>
      <c r="O373" s="6">
        <f t="shared" si="172"/>
        <v>0</v>
      </c>
      <c r="P373" s="6">
        <f t="shared" si="172"/>
        <v>0</v>
      </c>
      <c r="Q373" s="6">
        <f t="shared" si="172"/>
        <v>0</v>
      </c>
      <c r="R373" s="6">
        <f t="shared" si="172"/>
        <v>0</v>
      </c>
      <c r="S373" s="6">
        <f t="shared" si="172"/>
        <v>0</v>
      </c>
      <c r="T373" s="6">
        <f t="shared" si="172"/>
        <v>0</v>
      </c>
      <c r="U373" s="6">
        <f t="shared" si="172"/>
        <v>0</v>
      </c>
      <c r="V373" s="6">
        <f t="shared" si="172"/>
        <v>0</v>
      </c>
      <c r="W373" s="6">
        <f t="shared" si="172"/>
        <v>0</v>
      </c>
      <c r="X373" s="6">
        <f t="shared" si="172"/>
        <v>0</v>
      </c>
      <c r="Y373" s="6">
        <f t="shared" si="172"/>
        <v>0</v>
      </c>
      <c r="Z373" s="6">
        <f t="shared" si="172"/>
        <v>0</v>
      </c>
      <c r="AA373" s="6">
        <f t="shared" si="172"/>
        <v>0</v>
      </c>
      <c r="AB373" s="6">
        <f t="shared" si="172"/>
        <v>0</v>
      </c>
      <c r="AC373" s="6">
        <f t="shared" si="172"/>
        <v>0</v>
      </c>
      <c r="AD373" s="6">
        <f t="shared" si="172"/>
        <v>0</v>
      </c>
      <c r="AE373" s="6">
        <f t="shared" si="172"/>
        <v>0</v>
      </c>
      <c r="AF373" s="6">
        <f t="shared" si="172"/>
        <v>0</v>
      </c>
      <c r="AG373" s="6">
        <f t="shared" si="172"/>
        <v>0</v>
      </c>
      <c r="AH373" s="6">
        <f t="shared" si="172"/>
        <v>0</v>
      </c>
      <c r="AI373" s="6">
        <f t="shared" si="172"/>
        <v>0</v>
      </c>
      <c r="AJ373" s="6">
        <f t="shared" si="169"/>
        <v>0</v>
      </c>
      <c r="AK373" s="41">
        <f t="shared" si="167"/>
        <v>0</v>
      </c>
      <c r="AM373" s="30"/>
    </row>
    <row r="374" spans="1:45">
      <c r="A374" s="14">
        <v>1</v>
      </c>
      <c r="B374" s="1">
        <v>3</v>
      </c>
      <c r="C374" s="1">
        <v>6</v>
      </c>
      <c r="D374" s="1">
        <v>361</v>
      </c>
      <c r="E374" s="1">
        <v>1</v>
      </c>
      <c r="G374" s="17" t="s">
        <v>308</v>
      </c>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f t="shared" si="169"/>
        <v>0</v>
      </c>
      <c r="AK374" s="41">
        <f t="shared" si="167"/>
        <v>0</v>
      </c>
      <c r="AM374" s="30"/>
    </row>
    <row r="375" spans="1:45">
      <c r="A375" s="14">
        <v>1</v>
      </c>
      <c r="B375" s="1">
        <v>3</v>
      </c>
      <c r="C375" s="1">
        <v>6</v>
      </c>
      <c r="D375" s="1">
        <v>361</v>
      </c>
      <c r="E375" s="1">
        <v>2</v>
      </c>
      <c r="G375" s="17" t="s">
        <v>309</v>
      </c>
      <c r="H375" s="8"/>
      <c r="I375" s="8"/>
      <c r="J375" s="8"/>
      <c r="K375" s="8"/>
      <c r="L375" s="8"/>
      <c r="M375" s="8"/>
      <c r="N375" s="8"/>
      <c r="O375" s="8"/>
      <c r="P375" s="8">
        <v>0</v>
      </c>
      <c r="Q375" s="8"/>
      <c r="R375" s="8"/>
      <c r="S375" s="8"/>
      <c r="T375" s="8"/>
      <c r="U375" s="8"/>
      <c r="V375" s="8"/>
      <c r="W375" s="8"/>
      <c r="X375" s="8"/>
      <c r="Y375" s="8"/>
      <c r="Z375" s="8"/>
      <c r="AA375" s="8"/>
      <c r="AB375" s="8"/>
      <c r="AC375" s="8"/>
      <c r="AD375" s="8">
        <v>0</v>
      </c>
      <c r="AE375" s="8"/>
      <c r="AF375" s="8"/>
      <c r="AG375" s="8"/>
      <c r="AH375" s="8"/>
      <c r="AI375" s="8"/>
      <c r="AJ375" s="8">
        <f t="shared" si="169"/>
        <v>0</v>
      </c>
      <c r="AK375" s="41">
        <f t="shared" si="167"/>
        <v>0</v>
      </c>
      <c r="AM375" s="30"/>
      <c r="AO375" s="30"/>
      <c r="AP375" s="30"/>
      <c r="AQ375" s="33"/>
      <c r="AS375" s="38"/>
    </row>
    <row r="376" spans="1:45">
      <c r="A376" s="14">
        <v>1</v>
      </c>
      <c r="B376" s="1">
        <v>3</v>
      </c>
      <c r="C376" s="1">
        <v>6</v>
      </c>
      <c r="D376" s="1">
        <v>361</v>
      </c>
      <c r="E376" s="1">
        <v>3</v>
      </c>
      <c r="G376" s="17" t="s">
        <v>310</v>
      </c>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f t="shared" si="169"/>
        <v>0</v>
      </c>
      <c r="AK376" s="41">
        <f t="shared" si="167"/>
        <v>0</v>
      </c>
      <c r="AM376" s="30"/>
    </row>
    <row r="377" spans="1:45">
      <c r="A377" s="14">
        <v>1</v>
      </c>
      <c r="B377" s="1">
        <v>3</v>
      </c>
      <c r="C377" s="1">
        <v>6</v>
      </c>
      <c r="D377" s="1">
        <v>361</v>
      </c>
      <c r="E377" s="1">
        <v>4</v>
      </c>
      <c r="G377" s="17" t="s">
        <v>311</v>
      </c>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f t="shared" si="169"/>
        <v>0</v>
      </c>
      <c r="AK377" s="41">
        <f t="shared" si="167"/>
        <v>0</v>
      </c>
      <c r="AM377" s="30"/>
      <c r="AO377" s="30"/>
      <c r="AP377" s="30"/>
      <c r="AQ377" s="33"/>
      <c r="AS377" s="38"/>
    </row>
    <row r="378" spans="1:45">
      <c r="A378" s="14">
        <v>1</v>
      </c>
      <c r="B378" s="1">
        <v>3</v>
      </c>
      <c r="C378" s="1">
        <v>6</v>
      </c>
      <c r="D378" s="1">
        <v>362</v>
      </c>
      <c r="E378" s="4"/>
      <c r="F378" s="4"/>
      <c r="G378" s="21" t="s">
        <v>312</v>
      </c>
      <c r="H378" s="6">
        <f>+H379</f>
        <v>0</v>
      </c>
      <c r="I378" s="6">
        <f t="shared" ref="I378:AI378" si="173">+I379</f>
        <v>0</v>
      </c>
      <c r="J378" s="6">
        <f t="shared" si="173"/>
        <v>0</v>
      </c>
      <c r="K378" s="6">
        <f t="shared" si="173"/>
        <v>0</v>
      </c>
      <c r="L378" s="6">
        <f t="shared" si="173"/>
        <v>0</v>
      </c>
      <c r="M378" s="6">
        <f t="shared" si="173"/>
        <v>0</v>
      </c>
      <c r="N378" s="6">
        <f t="shared" si="173"/>
        <v>0</v>
      </c>
      <c r="O378" s="6">
        <f t="shared" si="173"/>
        <v>0</v>
      </c>
      <c r="P378" s="6">
        <f t="shared" si="173"/>
        <v>0</v>
      </c>
      <c r="Q378" s="6">
        <f t="shared" si="173"/>
        <v>0</v>
      </c>
      <c r="R378" s="6">
        <f t="shared" si="173"/>
        <v>0</v>
      </c>
      <c r="S378" s="6">
        <f t="shared" si="173"/>
        <v>0</v>
      </c>
      <c r="T378" s="6">
        <f t="shared" si="173"/>
        <v>0</v>
      </c>
      <c r="U378" s="6">
        <f t="shared" si="173"/>
        <v>0</v>
      </c>
      <c r="V378" s="6">
        <f t="shared" si="173"/>
        <v>0</v>
      </c>
      <c r="W378" s="6">
        <f t="shared" si="173"/>
        <v>0</v>
      </c>
      <c r="X378" s="6">
        <f t="shared" si="173"/>
        <v>0</v>
      </c>
      <c r="Y378" s="6">
        <f t="shared" si="173"/>
        <v>0</v>
      </c>
      <c r="Z378" s="6">
        <f t="shared" si="173"/>
        <v>0</v>
      </c>
      <c r="AA378" s="6">
        <f t="shared" si="173"/>
        <v>0</v>
      </c>
      <c r="AB378" s="6">
        <f t="shared" si="173"/>
        <v>0</v>
      </c>
      <c r="AC378" s="6">
        <f t="shared" si="173"/>
        <v>0</v>
      </c>
      <c r="AD378" s="6">
        <f t="shared" si="173"/>
        <v>0</v>
      </c>
      <c r="AE378" s="6">
        <f t="shared" si="173"/>
        <v>0</v>
      </c>
      <c r="AF378" s="6">
        <f t="shared" si="173"/>
        <v>0</v>
      </c>
      <c r="AG378" s="6">
        <f t="shared" si="173"/>
        <v>0</v>
      </c>
      <c r="AH378" s="6">
        <f t="shared" si="173"/>
        <v>0</v>
      </c>
      <c r="AI378" s="6">
        <f t="shared" si="173"/>
        <v>0</v>
      </c>
      <c r="AJ378" s="6">
        <f t="shared" si="169"/>
        <v>0</v>
      </c>
      <c r="AK378" s="41">
        <f t="shared" si="167"/>
        <v>0</v>
      </c>
      <c r="AM378" s="30"/>
    </row>
    <row r="379" spans="1:45" ht="29.25" customHeight="1">
      <c r="A379" s="14">
        <v>1</v>
      </c>
      <c r="B379" s="1">
        <v>3</v>
      </c>
      <c r="C379" s="1">
        <v>6</v>
      </c>
      <c r="D379" s="1">
        <v>362</v>
      </c>
      <c r="E379" s="1">
        <v>1</v>
      </c>
      <c r="G379" s="22" t="s">
        <v>313</v>
      </c>
      <c r="H379" s="8">
        <v>0</v>
      </c>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f t="shared" si="169"/>
        <v>0</v>
      </c>
      <c r="AK379" s="41">
        <f t="shared" si="167"/>
        <v>0</v>
      </c>
      <c r="AM379" s="30"/>
    </row>
    <row r="380" spans="1:45">
      <c r="A380" s="14">
        <v>1</v>
      </c>
      <c r="B380" s="1">
        <v>3</v>
      </c>
      <c r="C380" s="1">
        <v>6</v>
      </c>
      <c r="D380" s="1">
        <v>363</v>
      </c>
      <c r="E380" s="4"/>
      <c r="F380" s="4"/>
      <c r="G380" s="21" t="s">
        <v>314</v>
      </c>
      <c r="H380" s="6">
        <f>+H381</f>
        <v>0</v>
      </c>
      <c r="I380" s="6">
        <f t="shared" ref="I380:AI380" si="174">+I381</f>
        <v>0</v>
      </c>
      <c r="J380" s="6">
        <f t="shared" si="174"/>
        <v>0</v>
      </c>
      <c r="K380" s="6">
        <f t="shared" si="174"/>
        <v>0</v>
      </c>
      <c r="L380" s="6">
        <f t="shared" si="174"/>
        <v>0</v>
      </c>
      <c r="M380" s="6">
        <f t="shared" si="174"/>
        <v>0</v>
      </c>
      <c r="N380" s="6">
        <f t="shared" si="174"/>
        <v>0</v>
      </c>
      <c r="O380" s="6">
        <f t="shared" si="174"/>
        <v>0</v>
      </c>
      <c r="P380" s="6">
        <f t="shared" si="174"/>
        <v>0</v>
      </c>
      <c r="Q380" s="6">
        <f t="shared" si="174"/>
        <v>0</v>
      </c>
      <c r="R380" s="6">
        <f t="shared" si="174"/>
        <v>0</v>
      </c>
      <c r="S380" s="6">
        <f t="shared" si="174"/>
        <v>0</v>
      </c>
      <c r="T380" s="6">
        <f t="shared" si="174"/>
        <v>0</v>
      </c>
      <c r="U380" s="6">
        <f t="shared" si="174"/>
        <v>0</v>
      </c>
      <c r="V380" s="6">
        <f t="shared" si="174"/>
        <v>0</v>
      </c>
      <c r="W380" s="6">
        <f t="shared" si="174"/>
        <v>0</v>
      </c>
      <c r="X380" s="6">
        <f t="shared" si="174"/>
        <v>0</v>
      </c>
      <c r="Y380" s="6">
        <f t="shared" si="174"/>
        <v>0</v>
      </c>
      <c r="Z380" s="6">
        <f t="shared" si="174"/>
        <v>0</v>
      </c>
      <c r="AA380" s="6">
        <f t="shared" si="174"/>
        <v>0</v>
      </c>
      <c r="AB380" s="6">
        <f t="shared" si="174"/>
        <v>0</v>
      </c>
      <c r="AC380" s="6">
        <f t="shared" si="174"/>
        <v>0</v>
      </c>
      <c r="AD380" s="6">
        <f t="shared" si="174"/>
        <v>0</v>
      </c>
      <c r="AE380" s="6">
        <f t="shared" si="174"/>
        <v>0</v>
      </c>
      <c r="AF380" s="6">
        <f t="shared" si="174"/>
        <v>0</v>
      </c>
      <c r="AG380" s="6">
        <f t="shared" si="174"/>
        <v>0</v>
      </c>
      <c r="AH380" s="6">
        <f t="shared" si="174"/>
        <v>0</v>
      </c>
      <c r="AI380" s="6">
        <f t="shared" si="174"/>
        <v>0</v>
      </c>
      <c r="AJ380" s="6">
        <f t="shared" si="169"/>
        <v>0</v>
      </c>
      <c r="AK380" s="41">
        <f t="shared" si="167"/>
        <v>0</v>
      </c>
      <c r="AM380" s="30"/>
    </row>
    <row r="381" spans="1:45">
      <c r="A381" s="14">
        <v>1</v>
      </c>
      <c r="B381" s="1">
        <v>3</v>
      </c>
      <c r="C381" s="1">
        <v>6</v>
      </c>
      <c r="D381" s="1">
        <v>363</v>
      </c>
      <c r="E381" s="1">
        <v>1</v>
      </c>
      <c r="G381" s="17" t="s">
        <v>314</v>
      </c>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f t="shared" si="169"/>
        <v>0</v>
      </c>
      <c r="AK381" s="41">
        <f t="shared" si="167"/>
        <v>0</v>
      </c>
      <c r="AM381" s="30"/>
    </row>
    <row r="382" spans="1:45">
      <c r="A382" s="14">
        <v>1</v>
      </c>
      <c r="B382" s="1">
        <v>3</v>
      </c>
      <c r="C382" s="1">
        <v>6</v>
      </c>
      <c r="D382" s="1">
        <v>364</v>
      </c>
      <c r="E382" s="4"/>
      <c r="F382" s="4"/>
      <c r="G382" s="21" t="s">
        <v>315</v>
      </c>
      <c r="H382" s="6">
        <f>+H383</f>
        <v>0</v>
      </c>
      <c r="I382" s="6">
        <f t="shared" ref="I382:AI382" si="175">+I383</f>
        <v>0</v>
      </c>
      <c r="J382" s="6">
        <f t="shared" si="175"/>
        <v>0</v>
      </c>
      <c r="K382" s="6">
        <f t="shared" si="175"/>
        <v>0</v>
      </c>
      <c r="L382" s="6">
        <f t="shared" si="175"/>
        <v>0</v>
      </c>
      <c r="M382" s="6">
        <f t="shared" si="175"/>
        <v>0</v>
      </c>
      <c r="N382" s="6">
        <f t="shared" si="175"/>
        <v>0</v>
      </c>
      <c r="O382" s="6">
        <f t="shared" si="175"/>
        <v>0</v>
      </c>
      <c r="P382" s="6">
        <f t="shared" si="175"/>
        <v>0</v>
      </c>
      <c r="Q382" s="6">
        <f t="shared" si="175"/>
        <v>0</v>
      </c>
      <c r="R382" s="6">
        <f t="shared" si="175"/>
        <v>0</v>
      </c>
      <c r="S382" s="6">
        <f t="shared" si="175"/>
        <v>0</v>
      </c>
      <c r="T382" s="6">
        <f t="shared" si="175"/>
        <v>0</v>
      </c>
      <c r="U382" s="6">
        <f t="shared" si="175"/>
        <v>0</v>
      </c>
      <c r="V382" s="6">
        <f t="shared" si="175"/>
        <v>0</v>
      </c>
      <c r="W382" s="6">
        <f t="shared" si="175"/>
        <v>0</v>
      </c>
      <c r="X382" s="6">
        <f t="shared" si="175"/>
        <v>0</v>
      </c>
      <c r="Y382" s="6">
        <f t="shared" si="175"/>
        <v>0</v>
      </c>
      <c r="Z382" s="6">
        <f t="shared" si="175"/>
        <v>0</v>
      </c>
      <c r="AA382" s="6">
        <f t="shared" si="175"/>
        <v>0</v>
      </c>
      <c r="AB382" s="6">
        <f t="shared" si="175"/>
        <v>0</v>
      </c>
      <c r="AC382" s="6">
        <f t="shared" si="175"/>
        <v>0</v>
      </c>
      <c r="AD382" s="6">
        <f t="shared" si="175"/>
        <v>0</v>
      </c>
      <c r="AE382" s="6">
        <f t="shared" si="175"/>
        <v>0</v>
      </c>
      <c r="AF382" s="6">
        <f t="shared" si="175"/>
        <v>0</v>
      </c>
      <c r="AG382" s="6">
        <f t="shared" si="175"/>
        <v>0</v>
      </c>
      <c r="AH382" s="6">
        <f t="shared" si="175"/>
        <v>0</v>
      </c>
      <c r="AI382" s="6">
        <f t="shared" si="175"/>
        <v>0</v>
      </c>
      <c r="AJ382" s="6">
        <f t="shared" si="169"/>
        <v>0</v>
      </c>
      <c r="AK382" s="41">
        <f t="shared" si="167"/>
        <v>0</v>
      </c>
      <c r="AM382" s="30"/>
    </row>
    <row r="383" spans="1:45">
      <c r="A383" s="14">
        <v>1</v>
      </c>
      <c r="B383" s="1">
        <v>3</v>
      </c>
      <c r="C383" s="1">
        <v>6</v>
      </c>
      <c r="D383" s="1">
        <v>364</v>
      </c>
      <c r="E383" s="1">
        <v>1</v>
      </c>
      <c r="G383" s="17" t="s">
        <v>315</v>
      </c>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f t="shared" si="169"/>
        <v>0</v>
      </c>
      <c r="AK383" s="41">
        <f t="shared" si="167"/>
        <v>0</v>
      </c>
      <c r="AM383" s="30"/>
    </row>
    <row r="384" spans="1:45">
      <c r="A384" s="14">
        <v>1</v>
      </c>
      <c r="B384" s="1">
        <v>3</v>
      </c>
      <c r="C384" s="1">
        <v>6</v>
      </c>
      <c r="D384" s="1">
        <v>365</v>
      </c>
      <c r="E384" s="4"/>
      <c r="F384" s="4"/>
      <c r="G384" s="21" t="s">
        <v>316</v>
      </c>
      <c r="H384" s="6">
        <f>+H385</f>
        <v>0</v>
      </c>
      <c r="I384" s="6">
        <f t="shared" ref="I384:AI384" si="176">+I385</f>
        <v>0</v>
      </c>
      <c r="J384" s="6">
        <f t="shared" si="176"/>
        <v>0</v>
      </c>
      <c r="K384" s="6">
        <f t="shared" si="176"/>
        <v>0</v>
      </c>
      <c r="L384" s="6">
        <f t="shared" si="176"/>
        <v>0</v>
      </c>
      <c r="M384" s="6">
        <f t="shared" si="176"/>
        <v>0</v>
      </c>
      <c r="N384" s="6">
        <f t="shared" si="176"/>
        <v>0</v>
      </c>
      <c r="O384" s="6">
        <f t="shared" si="176"/>
        <v>0</v>
      </c>
      <c r="P384" s="6">
        <f t="shared" si="176"/>
        <v>0</v>
      </c>
      <c r="Q384" s="6">
        <f t="shared" si="176"/>
        <v>0</v>
      </c>
      <c r="R384" s="6">
        <f t="shared" si="176"/>
        <v>0</v>
      </c>
      <c r="S384" s="6">
        <f t="shared" si="176"/>
        <v>0</v>
      </c>
      <c r="T384" s="6">
        <f t="shared" si="176"/>
        <v>0</v>
      </c>
      <c r="U384" s="6">
        <f t="shared" si="176"/>
        <v>0</v>
      </c>
      <c r="V384" s="6">
        <f t="shared" si="176"/>
        <v>0</v>
      </c>
      <c r="W384" s="6">
        <f t="shared" si="176"/>
        <v>0</v>
      </c>
      <c r="X384" s="6">
        <f t="shared" si="176"/>
        <v>0</v>
      </c>
      <c r="Y384" s="6">
        <f t="shared" si="176"/>
        <v>0</v>
      </c>
      <c r="Z384" s="6">
        <f t="shared" si="176"/>
        <v>0</v>
      </c>
      <c r="AA384" s="6">
        <f t="shared" si="176"/>
        <v>0</v>
      </c>
      <c r="AB384" s="6">
        <f t="shared" si="176"/>
        <v>0</v>
      </c>
      <c r="AC384" s="6">
        <f t="shared" si="176"/>
        <v>0</v>
      </c>
      <c r="AD384" s="6">
        <f t="shared" si="176"/>
        <v>0</v>
      </c>
      <c r="AE384" s="6">
        <f t="shared" si="176"/>
        <v>0</v>
      </c>
      <c r="AF384" s="6">
        <f t="shared" si="176"/>
        <v>0</v>
      </c>
      <c r="AG384" s="6">
        <f t="shared" si="176"/>
        <v>0</v>
      </c>
      <c r="AH384" s="6">
        <f t="shared" si="176"/>
        <v>0</v>
      </c>
      <c r="AI384" s="6">
        <f t="shared" si="176"/>
        <v>0</v>
      </c>
      <c r="AJ384" s="6">
        <f t="shared" si="169"/>
        <v>0</v>
      </c>
      <c r="AK384" s="41">
        <f t="shared" si="167"/>
        <v>0</v>
      </c>
      <c r="AM384" s="30"/>
    </row>
    <row r="385" spans="1:45">
      <c r="A385" s="14">
        <v>1</v>
      </c>
      <c r="B385" s="1">
        <v>3</v>
      </c>
      <c r="C385" s="1">
        <v>6</v>
      </c>
      <c r="D385" s="1">
        <v>365</v>
      </c>
      <c r="E385" s="1">
        <v>1</v>
      </c>
      <c r="G385" s="17" t="s">
        <v>316</v>
      </c>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f t="shared" si="169"/>
        <v>0</v>
      </c>
      <c r="AK385" s="41">
        <f t="shared" si="167"/>
        <v>0</v>
      </c>
      <c r="AM385" s="30"/>
    </row>
    <row r="386" spans="1:45">
      <c r="A386" s="14">
        <v>1</v>
      </c>
      <c r="B386" s="1">
        <v>3</v>
      </c>
      <c r="C386" s="1">
        <v>6</v>
      </c>
      <c r="D386" s="1">
        <v>366</v>
      </c>
      <c r="G386" s="21" t="s">
        <v>317</v>
      </c>
      <c r="H386" s="6">
        <f>+H387</f>
        <v>0</v>
      </c>
      <c r="I386" s="6">
        <f t="shared" ref="I386:AI386" si="177">+I387</f>
        <v>0</v>
      </c>
      <c r="J386" s="6">
        <f t="shared" si="177"/>
        <v>0</v>
      </c>
      <c r="K386" s="6">
        <f t="shared" si="177"/>
        <v>0</v>
      </c>
      <c r="L386" s="6">
        <f t="shared" si="177"/>
        <v>0</v>
      </c>
      <c r="M386" s="6">
        <f t="shared" si="177"/>
        <v>0</v>
      </c>
      <c r="N386" s="6">
        <f t="shared" si="177"/>
        <v>0</v>
      </c>
      <c r="O386" s="6">
        <f t="shared" si="177"/>
        <v>0</v>
      </c>
      <c r="P386" s="6">
        <f t="shared" si="177"/>
        <v>0</v>
      </c>
      <c r="Q386" s="6">
        <f t="shared" si="177"/>
        <v>0</v>
      </c>
      <c r="R386" s="6">
        <f t="shared" si="177"/>
        <v>0</v>
      </c>
      <c r="S386" s="6">
        <f t="shared" si="177"/>
        <v>0</v>
      </c>
      <c r="T386" s="6">
        <f t="shared" si="177"/>
        <v>0</v>
      </c>
      <c r="U386" s="6">
        <f t="shared" si="177"/>
        <v>0</v>
      </c>
      <c r="V386" s="6">
        <f t="shared" si="177"/>
        <v>0</v>
      </c>
      <c r="W386" s="6">
        <f t="shared" si="177"/>
        <v>0</v>
      </c>
      <c r="X386" s="6">
        <f t="shared" si="177"/>
        <v>0</v>
      </c>
      <c r="Y386" s="6">
        <f t="shared" si="177"/>
        <v>0</v>
      </c>
      <c r="Z386" s="6">
        <f t="shared" si="177"/>
        <v>0</v>
      </c>
      <c r="AA386" s="6">
        <f t="shared" si="177"/>
        <v>0</v>
      </c>
      <c r="AB386" s="6">
        <f t="shared" si="177"/>
        <v>0</v>
      </c>
      <c r="AC386" s="6">
        <f t="shared" si="177"/>
        <v>0</v>
      </c>
      <c r="AD386" s="6">
        <f t="shared" si="177"/>
        <v>0</v>
      </c>
      <c r="AE386" s="6">
        <f t="shared" si="177"/>
        <v>0</v>
      </c>
      <c r="AF386" s="6">
        <f t="shared" si="177"/>
        <v>0</v>
      </c>
      <c r="AG386" s="6">
        <f t="shared" si="177"/>
        <v>0</v>
      </c>
      <c r="AH386" s="6">
        <f t="shared" si="177"/>
        <v>0</v>
      </c>
      <c r="AI386" s="6">
        <f t="shared" si="177"/>
        <v>0</v>
      </c>
      <c r="AJ386" s="6">
        <f t="shared" si="169"/>
        <v>0</v>
      </c>
      <c r="AK386" s="41">
        <f t="shared" si="167"/>
        <v>0</v>
      </c>
      <c r="AM386" s="30"/>
    </row>
    <row r="387" spans="1:45">
      <c r="A387" s="14">
        <v>1</v>
      </c>
      <c r="B387" s="1">
        <v>3</v>
      </c>
      <c r="C387" s="1">
        <v>6</v>
      </c>
      <c r="D387" s="1">
        <v>366</v>
      </c>
      <c r="E387" s="1">
        <v>1</v>
      </c>
      <c r="G387" s="17" t="s">
        <v>317</v>
      </c>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f t="shared" si="169"/>
        <v>0</v>
      </c>
      <c r="AK387" s="41">
        <f t="shared" si="167"/>
        <v>0</v>
      </c>
      <c r="AM387" s="30"/>
    </row>
    <row r="388" spans="1:45">
      <c r="A388" s="14">
        <v>1</v>
      </c>
      <c r="B388" s="1">
        <v>3</v>
      </c>
      <c r="C388" s="1">
        <v>6</v>
      </c>
      <c r="D388" s="1">
        <v>369</v>
      </c>
      <c r="G388" s="21" t="s">
        <v>318</v>
      </c>
      <c r="H388" s="6">
        <f>SUM(H389:H392)</f>
        <v>0</v>
      </c>
      <c r="I388" s="6">
        <f t="shared" ref="I388:AI388" si="178">SUM(I389:I392)</f>
        <v>0</v>
      </c>
      <c r="J388" s="6">
        <f t="shared" si="178"/>
        <v>0</v>
      </c>
      <c r="K388" s="6">
        <f t="shared" si="178"/>
        <v>0</v>
      </c>
      <c r="L388" s="6">
        <f t="shared" si="178"/>
        <v>0</v>
      </c>
      <c r="M388" s="6">
        <f t="shared" si="178"/>
        <v>0</v>
      </c>
      <c r="N388" s="6">
        <f t="shared" si="178"/>
        <v>0</v>
      </c>
      <c r="O388" s="6">
        <f t="shared" si="178"/>
        <v>0</v>
      </c>
      <c r="P388" s="6">
        <f t="shared" si="178"/>
        <v>0</v>
      </c>
      <c r="Q388" s="6">
        <f t="shared" si="178"/>
        <v>0</v>
      </c>
      <c r="R388" s="6">
        <f t="shared" si="178"/>
        <v>0</v>
      </c>
      <c r="S388" s="6">
        <f t="shared" si="178"/>
        <v>0</v>
      </c>
      <c r="T388" s="6">
        <f t="shared" si="178"/>
        <v>0</v>
      </c>
      <c r="U388" s="6">
        <f t="shared" si="178"/>
        <v>0</v>
      </c>
      <c r="V388" s="6">
        <f t="shared" si="178"/>
        <v>0</v>
      </c>
      <c r="W388" s="6">
        <f t="shared" si="178"/>
        <v>0</v>
      </c>
      <c r="X388" s="6">
        <f t="shared" si="178"/>
        <v>0</v>
      </c>
      <c r="Y388" s="6">
        <f t="shared" si="178"/>
        <v>0</v>
      </c>
      <c r="Z388" s="6">
        <f t="shared" si="178"/>
        <v>0</v>
      </c>
      <c r="AA388" s="6">
        <f t="shared" si="178"/>
        <v>0</v>
      </c>
      <c r="AB388" s="6">
        <f t="shared" si="178"/>
        <v>0</v>
      </c>
      <c r="AC388" s="6">
        <f t="shared" si="178"/>
        <v>0</v>
      </c>
      <c r="AD388" s="6">
        <f t="shared" si="178"/>
        <v>0</v>
      </c>
      <c r="AE388" s="6">
        <f t="shared" si="178"/>
        <v>0</v>
      </c>
      <c r="AF388" s="6">
        <f t="shared" si="178"/>
        <v>0</v>
      </c>
      <c r="AG388" s="6">
        <f t="shared" si="178"/>
        <v>0</v>
      </c>
      <c r="AH388" s="6">
        <f t="shared" si="178"/>
        <v>0</v>
      </c>
      <c r="AI388" s="6">
        <f t="shared" si="178"/>
        <v>0</v>
      </c>
      <c r="AJ388" s="6">
        <f t="shared" si="169"/>
        <v>0</v>
      </c>
      <c r="AK388" s="41">
        <f t="shared" si="167"/>
        <v>0</v>
      </c>
      <c r="AM388" s="30"/>
    </row>
    <row r="389" spans="1:45">
      <c r="A389" s="14">
        <v>1</v>
      </c>
      <c r="B389" s="1">
        <v>3</v>
      </c>
      <c r="C389" s="1">
        <v>6</v>
      </c>
      <c r="D389" s="1">
        <v>369</v>
      </c>
      <c r="E389" s="1">
        <v>1</v>
      </c>
      <c r="G389" s="17" t="s">
        <v>319</v>
      </c>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f t="shared" si="169"/>
        <v>0</v>
      </c>
      <c r="AK389" s="41">
        <f t="shared" si="167"/>
        <v>0</v>
      </c>
      <c r="AM389" s="30"/>
    </row>
    <row r="390" spans="1:45">
      <c r="A390" s="14">
        <v>1</v>
      </c>
      <c r="B390" s="1">
        <v>3</v>
      </c>
      <c r="C390" s="1">
        <v>6</v>
      </c>
      <c r="D390" s="1">
        <v>369</v>
      </c>
      <c r="E390" s="1">
        <v>2</v>
      </c>
      <c r="G390" s="17" t="s">
        <v>320</v>
      </c>
      <c r="H390" s="8"/>
      <c r="I390" s="8"/>
      <c r="J390" s="8"/>
      <c r="K390" s="8"/>
      <c r="L390" s="8"/>
      <c r="M390" s="8"/>
      <c r="N390" s="8"/>
      <c r="O390" s="8"/>
      <c r="P390" s="8"/>
      <c r="Q390" s="8"/>
      <c r="R390" s="8"/>
      <c r="S390" s="8"/>
      <c r="T390" s="8"/>
      <c r="U390" s="8"/>
      <c r="V390" s="8"/>
      <c r="W390" s="8"/>
      <c r="X390" s="8"/>
      <c r="Y390" s="8"/>
      <c r="Z390" s="8"/>
      <c r="AA390" s="8"/>
      <c r="AB390" s="8"/>
      <c r="AC390" s="8"/>
      <c r="AD390" s="8">
        <v>0</v>
      </c>
      <c r="AE390" s="8"/>
      <c r="AF390" s="8"/>
      <c r="AG390" s="8"/>
      <c r="AH390" s="8"/>
      <c r="AI390" s="8"/>
      <c r="AJ390" s="8">
        <f t="shared" si="169"/>
        <v>0</v>
      </c>
      <c r="AK390" s="41">
        <f t="shared" si="167"/>
        <v>0</v>
      </c>
      <c r="AM390" s="30"/>
    </row>
    <row r="391" spans="1:45">
      <c r="A391" s="14">
        <v>1</v>
      </c>
      <c r="B391" s="1">
        <v>3</v>
      </c>
      <c r="C391" s="1">
        <v>6</v>
      </c>
      <c r="D391" s="1">
        <v>369</v>
      </c>
      <c r="E391" s="1">
        <v>3</v>
      </c>
      <c r="G391" s="17" t="s">
        <v>321</v>
      </c>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f t="shared" si="169"/>
        <v>0</v>
      </c>
      <c r="AK391" s="41">
        <f t="shared" si="167"/>
        <v>0</v>
      </c>
      <c r="AM391" s="30"/>
    </row>
    <row r="392" spans="1:45">
      <c r="A392" s="14">
        <v>1</v>
      </c>
      <c r="B392" s="1">
        <v>3</v>
      </c>
      <c r="C392" s="1">
        <v>6</v>
      </c>
      <c r="D392" s="1">
        <v>369</v>
      </c>
      <c r="E392" s="1">
        <v>4</v>
      </c>
      <c r="G392" s="17" t="s">
        <v>318</v>
      </c>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f t="shared" si="169"/>
        <v>0</v>
      </c>
      <c r="AK392" s="41">
        <f t="shared" si="167"/>
        <v>0</v>
      </c>
      <c r="AM392" s="30"/>
      <c r="AO392" s="30"/>
      <c r="AP392" s="30"/>
      <c r="AQ392" s="33"/>
      <c r="AS392" s="38"/>
    </row>
    <row r="393" spans="1:45">
      <c r="A393" s="14">
        <v>1</v>
      </c>
      <c r="B393" s="1">
        <v>3</v>
      </c>
      <c r="C393" s="1">
        <v>7</v>
      </c>
      <c r="E393" s="4"/>
      <c r="F393" s="4"/>
      <c r="G393" s="21" t="s">
        <v>322</v>
      </c>
      <c r="H393" s="7">
        <f>+H394+H397+H400+H403+H405+H407+H409+H411+H413</f>
        <v>150000</v>
      </c>
      <c r="I393" s="7">
        <f t="shared" ref="I393:AI393" si="179">+I394+I397+I400+I403+I405+I407+I409+I411+I413</f>
        <v>0</v>
      </c>
      <c r="J393" s="7">
        <f t="shared" si="179"/>
        <v>0</v>
      </c>
      <c r="K393" s="7">
        <f t="shared" si="179"/>
        <v>30000</v>
      </c>
      <c r="L393" s="7">
        <f t="shared" si="179"/>
        <v>20000</v>
      </c>
      <c r="M393" s="7">
        <f t="shared" si="179"/>
        <v>370000</v>
      </c>
      <c r="N393" s="7">
        <f t="shared" si="179"/>
        <v>20000</v>
      </c>
      <c r="O393" s="7">
        <f t="shared" si="179"/>
        <v>50000</v>
      </c>
      <c r="P393" s="7">
        <f t="shared" si="179"/>
        <v>0</v>
      </c>
      <c r="Q393" s="7">
        <f t="shared" si="179"/>
        <v>20000</v>
      </c>
      <c r="R393" s="7">
        <f t="shared" si="179"/>
        <v>20000</v>
      </c>
      <c r="S393" s="7">
        <f t="shared" si="179"/>
        <v>0</v>
      </c>
      <c r="T393" s="7">
        <f t="shared" si="179"/>
        <v>20000</v>
      </c>
      <c r="U393" s="7">
        <f t="shared" si="179"/>
        <v>0</v>
      </c>
      <c r="V393" s="7">
        <f t="shared" si="179"/>
        <v>0</v>
      </c>
      <c r="W393" s="7">
        <f t="shared" si="179"/>
        <v>0</v>
      </c>
      <c r="X393" s="7">
        <f t="shared" si="179"/>
        <v>0</v>
      </c>
      <c r="Y393" s="7">
        <f t="shared" si="179"/>
        <v>0</v>
      </c>
      <c r="Z393" s="7">
        <f t="shared" si="179"/>
        <v>0</v>
      </c>
      <c r="AA393" s="7">
        <f t="shared" si="179"/>
        <v>0</v>
      </c>
      <c r="AB393" s="7">
        <f t="shared" si="179"/>
        <v>0</v>
      </c>
      <c r="AC393" s="7">
        <f t="shared" si="179"/>
        <v>0</v>
      </c>
      <c r="AD393" s="7">
        <f t="shared" si="179"/>
        <v>0</v>
      </c>
      <c r="AE393" s="7">
        <f t="shared" si="179"/>
        <v>0</v>
      </c>
      <c r="AF393" s="7">
        <f t="shared" si="179"/>
        <v>100000</v>
      </c>
      <c r="AG393" s="7">
        <f t="shared" si="179"/>
        <v>60000</v>
      </c>
      <c r="AH393" s="7">
        <f t="shared" si="179"/>
        <v>30000</v>
      </c>
      <c r="AI393" s="7">
        <f t="shared" si="179"/>
        <v>10000</v>
      </c>
      <c r="AJ393" s="7">
        <f t="shared" si="169"/>
        <v>900000</v>
      </c>
      <c r="AK393" s="41">
        <f t="shared" si="167"/>
        <v>700000</v>
      </c>
      <c r="AM393" s="30"/>
    </row>
    <row r="394" spans="1:45">
      <c r="A394" s="14">
        <v>1</v>
      </c>
      <c r="B394" s="1">
        <v>3</v>
      </c>
      <c r="C394" s="1">
        <v>7</v>
      </c>
      <c r="D394" s="1">
        <v>371</v>
      </c>
      <c r="E394" s="4"/>
      <c r="F394" s="4"/>
      <c r="G394" s="21" t="s">
        <v>323</v>
      </c>
      <c r="H394" s="6">
        <f>+H395+H396</f>
        <v>0</v>
      </c>
      <c r="I394" s="6">
        <f t="shared" ref="I394:AI394" si="180">+I395+I396</f>
        <v>0</v>
      </c>
      <c r="J394" s="6">
        <f t="shared" si="180"/>
        <v>0</v>
      </c>
      <c r="K394" s="6">
        <f t="shared" si="180"/>
        <v>0</v>
      </c>
      <c r="L394" s="6">
        <f t="shared" si="180"/>
        <v>0</v>
      </c>
      <c r="M394" s="6">
        <f t="shared" si="180"/>
        <v>0</v>
      </c>
      <c r="N394" s="6">
        <f t="shared" si="180"/>
        <v>0</v>
      </c>
      <c r="O394" s="6">
        <f t="shared" si="180"/>
        <v>0</v>
      </c>
      <c r="P394" s="6">
        <f t="shared" si="180"/>
        <v>0</v>
      </c>
      <c r="Q394" s="6">
        <f t="shared" si="180"/>
        <v>0</v>
      </c>
      <c r="R394" s="6">
        <f t="shared" si="180"/>
        <v>0</v>
      </c>
      <c r="S394" s="6">
        <f t="shared" si="180"/>
        <v>0</v>
      </c>
      <c r="T394" s="6">
        <f t="shared" si="180"/>
        <v>0</v>
      </c>
      <c r="U394" s="6">
        <f t="shared" si="180"/>
        <v>0</v>
      </c>
      <c r="V394" s="6">
        <f t="shared" si="180"/>
        <v>0</v>
      </c>
      <c r="W394" s="6">
        <f t="shared" si="180"/>
        <v>0</v>
      </c>
      <c r="X394" s="6">
        <f t="shared" si="180"/>
        <v>0</v>
      </c>
      <c r="Y394" s="6">
        <f t="shared" si="180"/>
        <v>0</v>
      </c>
      <c r="Z394" s="6">
        <f t="shared" si="180"/>
        <v>0</v>
      </c>
      <c r="AA394" s="6">
        <f t="shared" si="180"/>
        <v>0</v>
      </c>
      <c r="AB394" s="6">
        <f t="shared" si="180"/>
        <v>0</v>
      </c>
      <c r="AC394" s="6">
        <f t="shared" si="180"/>
        <v>0</v>
      </c>
      <c r="AD394" s="6">
        <f t="shared" si="180"/>
        <v>0</v>
      </c>
      <c r="AE394" s="6">
        <f t="shared" si="180"/>
        <v>0</v>
      </c>
      <c r="AF394" s="6">
        <f t="shared" si="180"/>
        <v>0</v>
      </c>
      <c r="AG394" s="6">
        <f t="shared" si="180"/>
        <v>0</v>
      </c>
      <c r="AH394" s="6">
        <f t="shared" si="180"/>
        <v>0</v>
      </c>
      <c r="AI394" s="6">
        <f t="shared" si="180"/>
        <v>0</v>
      </c>
      <c r="AJ394" s="6">
        <f t="shared" si="169"/>
        <v>0</v>
      </c>
      <c r="AK394" s="41">
        <f t="shared" si="167"/>
        <v>0</v>
      </c>
      <c r="AM394" s="30"/>
    </row>
    <row r="395" spans="1:45">
      <c r="A395" s="14">
        <v>1</v>
      </c>
      <c r="B395" s="1">
        <v>3</v>
      </c>
      <c r="C395" s="1">
        <v>7</v>
      </c>
      <c r="D395" s="1">
        <v>371</v>
      </c>
      <c r="E395" s="1">
        <v>1</v>
      </c>
      <c r="G395" s="17" t="s">
        <v>324</v>
      </c>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f t="shared" si="169"/>
        <v>0</v>
      </c>
      <c r="AK395" s="41">
        <f t="shared" si="167"/>
        <v>0</v>
      </c>
      <c r="AM395" s="30"/>
    </row>
    <row r="396" spans="1:45">
      <c r="A396" s="14">
        <v>1</v>
      </c>
      <c r="B396" s="1">
        <v>3</v>
      </c>
      <c r="C396" s="1">
        <v>7</v>
      </c>
      <c r="D396" s="1">
        <v>371</v>
      </c>
      <c r="E396" s="1">
        <v>2</v>
      </c>
      <c r="G396" s="17" t="s">
        <v>325</v>
      </c>
      <c r="H396" s="8">
        <v>0</v>
      </c>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f t="shared" si="169"/>
        <v>0</v>
      </c>
      <c r="AK396" s="41">
        <f t="shared" si="167"/>
        <v>0</v>
      </c>
      <c r="AM396" s="30"/>
    </row>
    <row r="397" spans="1:45">
      <c r="A397" s="14">
        <v>1</v>
      </c>
      <c r="B397" s="1">
        <v>3</v>
      </c>
      <c r="C397" s="1">
        <v>7</v>
      </c>
      <c r="D397" s="1">
        <v>372</v>
      </c>
      <c r="G397" s="21" t="s">
        <v>326</v>
      </c>
      <c r="H397" s="6">
        <f>+H398+H399</f>
        <v>50000</v>
      </c>
      <c r="I397" s="6">
        <f t="shared" ref="I397:AI397" si="181">+I398+I399</f>
        <v>0</v>
      </c>
      <c r="J397" s="6">
        <f t="shared" si="181"/>
        <v>0</v>
      </c>
      <c r="K397" s="6">
        <f t="shared" si="181"/>
        <v>0</v>
      </c>
      <c r="L397" s="6">
        <f t="shared" si="181"/>
        <v>0</v>
      </c>
      <c r="M397" s="6">
        <f t="shared" si="181"/>
        <v>100000</v>
      </c>
      <c r="N397" s="6">
        <f t="shared" si="181"/>
        <v>0</v>
      </c>
      <c r="O397" s="6">
        <f t="shared" si="181"/>
        <v>0</v>
      </c>
      <c r="P397" s="6">
        <f t="shared" si="181"/>
        <v>0</v>
      </c>
      <c r="Q397" s="6">
        <f t="shared" si="181"/>
        <v>0</v>
      </c>
      <c r="R397" s="6">
        <f t="shared" si="181"/>
        <v>0</v>
      </c>
      <c r="S397" s="6">
        <f t="shared" si="181"/>
        <v>0</v>
      </c>
      <c r="T397" s="6">
        <f t="shared" si="181"/>
        <v>0</v>
      </c>
      <c r="U397" s="6">
        <f t="shared" si="181"/>
        <v>0</v>
      </c>
      <c r="V397" s="6">
        <f t="shared" si="181"/>
        <v>0</v>
      </c>
      <c r="W397" s="6">
        <f t="shared" si="181"/>
        <v>0</v>
      </c>
      <c r="X397" s="6">
        <f t="shared" si="181"/>
        <v>0</v>
      </c>
      <c r="Y397" s="6">
        <f t="shared" si="181"/>
        <v>0</v>
      </c>
      <c r="Z397" s="6">
        <f t="shared" si="181"/>
        <v>0</v>
      </c>
      <c r="AA397" s="6">
        <f t="shared" si="181"/>
        <v>0</v>
      </c>
      <c r="AB397" s="6">
        <f t="shared" si="181"/>
        <v>0</v>
      </c>
      <c r="AC397" s="6">
        <f t="shared" si="181"/>
        <v>0</v>
      </c>
      <c r="AD397" s="6">
        <f t="shared" si="181"/>
        <v>0</v>
      </c>
      <c r="AE397" s="6">
        <f t="shared" si="181"/>
        <v>0</v>
      </c>
      <c r="AF397" s="6">
        <f t="shared" si="181"/>
        <v>0</v>
      </c>
      <c r="AG397" s="6">
        <f t="shared" si="181"/>
        <v>0</v>
      </c>
      <c r="AH397" s="6">
        <f t="shared" si="181"/>
        <v>0</v>
      </c>
      <c r="AI397" s="6">
        <f t="shared" si="181"/>
        <v>0</v>
      </c>
      <c r="AJ397" s="6">
        <f t="shared" si="169"/>
        <v>150000</v>
      </c>
      <c r="AK397" s="41">
        <f t="shared" si="167"/>
        <v>150000</v>
      </c>
      <c r="AM397" s="30"/>
    </row>
    <row r="398" spans="1:45">
      <c r="A398" s="14">
        <v>1</v>
      </c>
      <c r="B398" s="1">
        <v>3</v>
      </c>
      <c r="C398" s="1">
        <v>7</v>
      </c>
      <c r="D398" s="1">
        <v>372</v>
      </c>
      <c r="E398" s="1">
        <v>1</v>
      </c>
      <c r="G398" s="17" t="s">
        <v>327</v>
      </c>
      <c r="H398" s="8">
        <v>50000</v>
      </c>
      <c r="I398" s="8"/>
      <c r="J398" s="8"/>
      <c r="K398" s="8"/>
      <c r="L398" s="8"/>
      <c r="M398" s="8">
        <v>100000</v>
      </c>
      <c r="N398" s="8"/>
      <c r="O398" s="8"/>
      <c r="P398" s="8"/>
      <c r="Q398" s="8"/>
      <c r="R398" s="8"/>
      <c r="S398" s="8"/>
      <c r="T398" s="8"/>
      <c r="U398" s="8"/>
      <c r="V398" s="8"/>
      <c r="W398" s="8"/>
      <c r="X398" s="8"/>
      <c r="Y398" s="8"/>
      <c r="Z398" s="8"/>
      <c r="AA398" s="8"/>
      <c r="AB398" s="8"/>
      <c r="AC398" s="8"/>
      <c r="AD398" s="8"/>
      <c r="AE398" s="8"/>
      <c r="AF398" s="8"/>
      <c r="AG398" s="8"/>
      <c r="AH398" s="8"/>
      <c r="AI398" s="8"/>
      <c r="AJ398" s="8">
        <f t="shared" si="169"/>
        <v>150000</v>
      </c>
      <c r="AK398" s="41">
        <f t="shared" si="167"/>
        <v>150000</v>
      </c>
      <c r="AM398" s="30"/>
      <c r="AO398" s="30"/>
      <c r="AP398" s="30"/>
      <c r="AQ398" s="33"/>
      <c r="AS398" s="38"/>
    </row>
    <row r="399" spans="1:45">
      <c r="A399" s="14">
        <v>1</v>
      </c>
      <c r="B399" s="1">
        <v>3</v>
      </c>
      <c r="C399" s="1">
        <v>7</v>
      </c>
      <c r="D399" s="1">
        <v>372</v>
      </c>
      <c r="E399" s="1">
        <v>2</v>
      </c>
      <c r="G399" s="17" t="s">
        <v>328</v>
      </c>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f t="shared" si="169"/>
        <v>0</v>
      </c>
      <c r="AK399" s="41">
        <f t="shared" si="167"/>
        <v>0</v>
      </c>
      <c r="AM399" s="30"/>
    </row>
    <row r="400" spans="1:45">
      <c r="A400" s="14">
        <v>1</v>
      </c>
      <c r="B400" s="1">
        <v>3</v>
      </c>
      <c r="C400" s="1">
        <v>7</v>
      </c>
      <c r="D400" s="1">
        <v>373</v>
      </c>
      <c r="G400" s="21" t="s">
        <v>329</v>
      </c>
      <c r="H400" s="6">
        <f>+H401+H402</f>
        <v>0</v>
      </c>
      <c r="I400" s="6">
        <f t="shared" ref="I400:AI400" si="182">+I401+I402</f>
        <v>0</v>
      </c>
      <c r="J400" s="6">
        <f t="shared" si="182"/>
        <v>0</v>
      </c>
      <c r="K400" s="6">
        <f t="shared" si="182"/>
        <v>0</v>
      </c>
      <c r="L400" s="6">
        <f t="shared" si="182"/>
        <v>0</v>
      </c>
      <c r="M400" s="6">
        <f t="shared" si="182"/>
        <v>0</v>
      </c>
      <c r="N400" s="6">
        <f t="shared" si="182"/>
        <v>0</v>
      </c>
      <c r="O400" s="6">
        <f t="shared" si="182"/>
        <v>0</v>
      </c>
      <c r="P400" s="6">
        <f t="shared" si="182"/>
        <v>0</v>
      </c>
      <c r="Q400" s="6">
        <f t="shared" si="182"/>
        <v>0</v>
      </c>
      <c r="R400" s="6">
        <f t="shared" si="182"/>
        <v>0</v>
      </c>
      <c r="S400" s="6">
        <f t="shared" si="182"/>
        <v>0</v>
      </c>
      <c r="T400" s="6">
        <f t="shared" si="182"/>
        <v>0</v>
      </c>
      <c r="U400" s="6">
        <f t="shared" si="182"/>
        <v>0</v>
      </c>
      <c r="V400" s="6">
        <f t="shared" si="182"/>
        <v>0</v>
      </c>
      <c r="W400" s="6">
        <f t="shared" si="182"/>
        <v>0</v>
      </c>
      <c r="X400" s="6">
        <f t="shared" si="182"/>
        <v>0</v>
      </c>
      <c r="Y400" s="6">
        <f t="shared" si="182"/>
        <v>0</v>
      </c>
      <c r="Z400" s="6">
        <f t="shared" si="182"/>
        <v>0</v>
      </c>
      <c r="AA400" s="6">
        <f t="shared" si="182"/>
        <v>0</v>
      </c>
      <c r="AB400" s="6">
        <f t="shared" si="182"/>
        <v>0</v>
      </c>
      <c r="AC400" s="6">
        <f t="shared" si="182"/>
        <v>0</v>
      </c>
      <c r="AD400" s="6">
        <f t="shared" si="182"/>
        <v>0</v>
      </c>
      <c r="AE400" s="6">
        <f t="shared" si="182"/>
        <v>0</v>
      </c>
      <c r="AF400" s="6">
        <f t="shared" si="182"/>
        <v>0</v>
      </c>
      <c r="AG400" s="6">
        <f t="shared" si="182"/>
        <v>0</v>
      </c>
      <c r="AH400" s="6">
        <f t="shared" si="182"/>
        <v>0</v>
      </c>
      <c r="AI400" s="6">
        <f t="shared" si="182"/>
        <v>0</v>
      </c>
      <c r="AJ400" s="6">
        <f t="shared" si="169"/>
        <v>0</v>
      </c>
      <c r="AK400" s="41">
        <f t="shared" si="167"/>
        <v>0</v>
      </c>
      <c r="AM400" s="30"/>
    </row>
    <row r="401" spans="1:45">
      <c r="A401" s="14">
        <v>1</v>
      </c>
      <c r="B401" s="1">
        <v>3</v>
      </c>
      <c r="C401" s="1">
        <v>7</v>
      </c>
      <c r="D401" s="1">
        <v>373</v>
      </c>
      <c r="E401" s="1">
        <v>1</v>
      </c>
      <c r="G401" s="17" t="s">
        <v>330</v>
      </c>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f t="shared" si="169"/>
        <v>0</v>
      </c>
      <c r="AK401" s="41">
        <f t="shared" si="167"/>
        <v>0</v>
      </c>
      <c r="AM401" s="30"/>
    </row>
    <row r="402" spans="1:45">
      <c r="A402" s="14">
        <v>1</v>
      </c>
      <c r="B402" s="1">
        <v>3</v>
      </c>
      <c r="C402" s="1">
        <v>7</v>
      </c>
      <c r="D402" s="1">
        <v>373</v>
      </c>
      <c r="E402" s="1">
        <v>2</v>
      </c>
      <c r="G402" s="17" t="s">
        <v>331</v>
      </c>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f t="shared" si="169"/>
        <v>0</v>
      </c>
      <c r="AK402" s="41">
        <f t="shared" si="167"/>
        <v>0</v>
      </c>
      <c r="AM402" s="30"/>
    </row>
    <row r="403" spans="1:45">
      <c r="A403" s="14">
        <v>1</v>
      </c>
      <c r="B403" s="1">
        <v>3</v>
      </c>
      <c r="C403" s="1">
        <v>7</v>
      </c>
      <c r="D403" s="1">
        <v>374</v>
      </c>
      <c r="G403" s="21" t="s">
        <v>332</v>
      </c>
      <c r="H403" s="6">
        <f>+H404</f>
        <v>0</v>
      </c>
      <c r="I403" s="6">
        <f t="shared" ref="I403:AI403" si="183">+I404</f>
        <v>0</v>
      </c>
      <c r="J403" s="6">
        <f t="shared" si="183"/>
        <v>0</v>
      </c>
      <c r="K403" s="6">
        <f t="shared" si="183"/>
        <v>0</v>
      </c>
      <c r="L403" s="6">
        <f t="shared" si="183"/>
        <v>0</v>
      </c>
      <c r="M403" s="6">
        <f t="shared" si="183"/>
        <v>0</v>
      </c>
      <c r="N403" s="6">
        <f t="shared" si="183"/>
        <v>0</v>
      </c>
      <c r="O403" s="6">
        <f t="shared" si="183"/>
        <v>0</v>
      </c>
      <c r="P403" s="6">
        <f t="shared" si="183"/>
        <v>0</v>
      </c>
      <c r="Q403" s="6">
        <f t="shared" si="183"/>
        <v>0</v>
      </c>
      <c r="R403" s="6">
        <f t="shared" si="183"/>
        <v>0</v>
      </c>
      <c r="S403" s="6">
        <f t="shared" si="183"/>
        <v>0</v>
      </c>
      <c r="T403" s="6">
        <f t="shared" si="183"/>
        <v>0</v>
      </c>
      <c r="U403" s="6">
        <f t="shared" si="183"/>
        <v>0</v>
      </c>
      <c r="V403" s="6">
        <f t="shared" si="183"/>
        <v>0</v>
      </c>
      <c r="W403" s="6">
        <f t="shared" si="183"/>
        <v>0</v>
      </c>
      <c r="X403" s="6">
        <f t="shared" si="183"/>
        <v>0</v>
      </c>
      <c r="Y403" s="6">
        <f t="shared" si="183"/>
        <v>0</v>
      </c>
      <c r="Z403" s="6">
        <f t="shared" si="183"/>
        <v>0</v>
      </c>
      <c r="AA403" s="6">
        <f t="shared" si="183"/>
        <v>0</v>
      </c>
      <c r="AB403" s="6">
        <f t="shared" si="183"/>
        <v>0</v>
      </c>
      <c r="AC403" s="6">
        <f t="shared" si="183"/>
        <v>0</v>
      </c>
      <c r="AD403" s="6">
        <f t="shared" si="183"/>
        <v>0</v>
      </c>
      <c r="AE403" s="6">
        <f t="shared" si="183"/>
        <v>0</v>
      </c>
      <c r="AF403" s="6">
        <f t="shared" si="183"/>
        <v>0</v>
      </c>
      <c r="AG403" s="6">
        <f t="shared" si="183"/>
        <v>0</v>
      </c>
      <c r="AH403" s="6">
        <f t="shared" si="183"/>
        <v>0</v>
      </c>
      <c r="AI403" s="6">
        <f t="shared" si="183"/>
        <v>0</v>
      </c>
      <c r="AJ403" s="6">
        <f t="shared" si="169"/>
        <v>0</v>
      </c>
      <c r="AK403" s="41">
        <f t="shared" si="167"/>
        <v>0</v>
      </c>
      <c r="AM403" s="30"/>
    </row>
    <row r="404" spans="1:45">
      <c r="A404" s="14">
        <v>1</v>
      </c>
      <c r="B404" s="1">
        <v>3</v>
      </c>
      <c r="C404" s="1">
        <v>7</v>
      </c>
      <c r="D404" s="1">
        <v>374</v>
      </c>
      <c r="E404" s="1">
        <v>1</v>
      </c>
      <c r="G404" s="17" t="s">
        <v>332</v>
      </c>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f t="shared" si="169"/>
        <v>0</v>
      </c>
      <c r="AK404" s="41">
        <f t="shared" si="167"/>
        <v>0</v>
      </c>
      <c r="AM404" s="30"/>
    </row>
    <row r="405" spans="1:45">
      <c r="A405" s="14">
        <v>1</v>
      </c>
      <c r="B405" s="1">
        <v>3</v>
      </c>
      <c r="C405" s="1">
        <v>7</v>
      </c>
      <c r="D405" s="1">
        <v>375</v>
      </c>
      <c r="G405" s="21" t="s">
        <v>333</v>
      </c>
      <c r="H405" s="6">
        <f>+H406</f>
        <v>100000</v>
      </c>
      <c r="I405" s="6">
        <f t="shared" ref="I405:AI405" si="184">+I406</f>
        <v>0</v>
      </c>
      <c r="J405" s="6">
        <f t="shared" si="184"/>
        <v>0</v>
      </c>
      <c r="K405" s="6">
        <f t="shared" si="184"/>
        <v>30000</v>
      </c>
      <c r="L405" s="6">
        <f t="shared" si="184"/>
        <v>20000</v>
      </c>
      <c r="M405" s="6">
        <f t="shared" si="184"/>
        <v>270000</v>
      </c>
      <c r="N405" s="6">
        <f t="shared" si="184"/>
        <v>20000</v>
      </c>
      <c r="O405" s="6">
        <f t="shared" si="184"/>
        <v>50000</v>
      </c>
      <c r="P405" s="6">
        <f t="shared" si="184"/>
        <v>0</v>
      </c>
      <c r="Q405" s="6">
        <f t="shared" si="184"/>
        <v>20000</v>
      </c>
      <c r="R405" s="6">
        <f t="shared" si="184"/>
        <v>20000</v>
      </c>
      <c r="S405" s="6">
        <f t="shared" si="184"/>
        <v>0</v>
      </c>
      <c r="T405" s="6">
        <f t="shared" si="184"/>
        <v>20000</v>
      </c>
      <c r="U405" s="6">
        <f t="shared" si="184"/>
        <v>0</v>
      </c>
      <c r="V405" s="6">
        <f t="shared" si="184"/>
        <v>0</v>
      </c>
      <c r="W405" s="6">
        <f t="shared" si="184"/>
        <v>0</v>
      </c>
      <c r="X405" s="6">
        <f t="shared" si="184"/>
        <v>0</v>
      </c>
      <c r="Y405" s="6">
        <f t="shared" si="184"/>
        <v>0</v>
      </c>
      <c r="Z405" s="6">
        <f t="shared" si="184"/>
        <v>0</v>
      </c>
      <c r="AA405" s="6">
        <f t="shared" si="184"/>
        <v>0</v>
      </c>
      <c r="AB405" s="6">
        <f t="shared" si="184"/>
        <v>0</v>
      </c>
      <c r="AC405" s="6">
        <f t="shared" si="184"/>
        <v>0</v>
      </c>
      <c r="AD405" s="6">
        <f t="shared" si="184"/>
        <v>0</v>
      </c>
      <c r="AE405" s="6">
        <f t="shared" si="184"/>
        <v>0</v>
      </c>
      <c r="AF405" s="6">
        <f t="shared" si="184"/>
        <v>100000</v>
      </c>
      <c r="AG405" s="6">
        <f t="shared" si="184"/>
        <v>60000</v>
      </c>
      <c r="AH405" s="6">
        <f t="shared" si="184"/>
        <v>30000</v>
      </c>
      <c r="AI405" s="6">
        <f t="shared" si="184"/>
        <v>10000</v>
      </c>
      <c r="AJ405" s="6">
        <f t="shared" si="169"/>
        <v>750000</v>
      </c>
      <c r="AK405" s="41">
        <f t="shared" si="167"/>
        <v>550000</v>
      </c>
      <c r="AM405" s="30"/>
    </row>
    <row r="406" spans="1:45">
      <c r="A406" s="14">
        <v>1</v>
      </c>
      <c r="B406" s="1">
        <v>3</v>
      </c>
      <c r="C406" s="1">
        <v>7</v>
      </c>
      <c r="D406" s="1">
        <v>375</v>
      </c>
      <c r="E406" s="1">
        <v>1</v>
      </c>
      <c r="G406" s="17" t="s">
        <v>334</v>
      </c>
      <c r="H406" s="8">
        <v>100000</v>
      </c>
      <c r="I406" s="8"/>
      <c r="J406" s="8"/>
      <c r="K406" s="8">
        <v>30000</v>
      </c>
      <c r="L406" s="8">
        <v>20000</v>
      </c>
      <c r="M406" s="8">
        <v>270000</v>
      </c>
      <c r="N406" s="8">
        <v>20000</v>
      </c>
      <c r="O406" s="8">
        <v>50000</v>
      </c>
      <c r="P406" s="8"/>
      <c r="Q406" s="8">
        <v>20000</v>
      </c>
      <c r="R406" s="8">
        <v>20000</v>
      </c>
      <c r="S406" s="8"/>
      <c r="T406" s="8">
        <v>20000</v>
      </c>
      <c r="U406" s="8"/>
      <c r="V406" s="8"/>
      <c r="W406" s="8"/>
      <c r="X406" s="8"/>
      <c r="Y406" s="8"/>
      <c r="Z406" s="8"/>
      <c r="AA406" s="8"/>
      <c r="AB406" s="8"/>
      <c r="AC406" s="8"/>
      <c r="AD406" s="8"/>
      <c r="AE406" s="8"/>
      <c r="AF406" s="849">
        <v>100000</v>
      </c>
      <c r="AG406" s="8">
        <v>60000</v>
      </c>
      <c r="AH406" s="8">
        <v>30000</v>
      </c>
      <c r="AI406" s="8">
        <v>10000</v>
      </c>
      <c r="AJ406" s="8">
        <f t="shared" si="169"/>
        <v>750000</v>
      </c>
      <c r="AK406" s="41">
        <f t="shared" si="167"/>
        <v>550000</v>
      </c>
      <c r="AM406" s="30"/>
      <c r="AO406" s="30"/>
      <c r="AP406" s="30"/>
      <c r="AQ406" s="33"/>
      <c r="AS406" s="38"/>
    </row>
    <row r="407" spans="1:45">
      <c r="A407" s="14">
        <v>1</v>
      </c>
      <c r="B407" s="1">
        <v>3</v>
      </c>
      <c r="C407" s="1">
        <v>7</v>
      </c>
      <c r="D407" s="1">
        <v>376</v>
      </c>
      <c r="G407" s="21" t="s">
        <v>335</v>
      </c>
      <c r="H407" s="6">
        <f>+H408</f>
        <v>0</v>
      </c>
      <c r="I407" s="6">
        <f t="shared" ref="I407:AI407" si="185">+I408</f>
        <v>0</v>
      </c>
      <c r="J407" s="6">
        <f t="shared" si="185"/>
        <v>0</v>
      </c>
      <c r="K407" s="6">
        <f t="shared" si="185"/>
        <v>0</v>
      </c>
      <c r="L407" s="6">
        <f t="shared" si="185"/>
        <v>0</v>
      </c>
      <c r="M407" s="6">
        <f t="shared" si="185"/>
        <v>0</v>
      </c>
      <c r="N407" s="6">
        <f t="shared" si="185"/>
        <v>0</v>
      </c>
      <c r="O407" s="6">
        <f t="shared" si="185"/>
        <v>0</v>
      </c>
      <c r="P407" s="6">
        <f t="shared" si="185"/>
        <v>0</v>
      </c>
      <c r="Q407" s="6">
        <f t="shared" si="185"/>
        <v>0</v>
      </c>
      <c r="R407" s="6">
        <f t="shared" si="185"/>
        <v>0</v>
      </c>
      <c r="S407" s="6">
        <f t="shared" si="185"/>
        <v>0</v>
      </c>
      <c r="T407" s="6">
        <f t="shared" si="185"/>
        <v>0</v>
      </c>
      <c r="U407" s="6">
        <f t="shared" si="185"/>
        <v>0</v>
      </c>
      <c r="V407" s="6">
        <f t="shared" si="185"/>
        <v>0</v>
      </c>
      <c r="W407" s="6">
        <f t="shared" si="185"/>
        <v>0</v>
      </c>
      <c r="X407" s="6">
        <f t="shared" si="185"/>
        <v>0</v>
      </c>
      <c r="Y407" s="6">
        <f t="shared" si="185"/>
        <v>0</v>
      </c>
      <c r="Z407" s="6">
        <f t="shared" si="185"/>
        <v>0</v>
      </c>
      <c r="AA407" s="6">
        <f t="shared" si="185"/>
        <v>0</v>
      </c>
      <c r="AB407" s="6">
        <f t="shared" si="185"/>
        <v>0</v>
      </c>
      <c r="AC407" s="6">
        <f t="shared" si="185"/>
        <v>0</v>
      </c>
      <c r="AD407" s="6">
        <f t="shared" si="185"/>
        <v>0</v>
      </c>
      <c r="AE407" s="6">
        <f t="shared" si="185"/>
        <v>0</v>
      </c>
      <c r="AF407" s="6">
        <f t="shared" si="185"/>
        <v>0</v>
      </c>
      <c r="AG407" s="6">
        <f t="shared" si="185"/>
        <v>0</v>
      </c>
      <c r="AH407" s="6">
        <f t="shared" si="185"/>
        <v>0</v>
      </c>
      <c r="AI407" s="6">
        <f t="shared" si="185"/>
        <v>0</v>
      </c>
      <c r="AJ407" s="6">
        <f t="shared" si="169"/>
        <v>0</v>
      </c>
      <c r="AK407" s="41">
        <f t="shared" si="167"/>
        <v>0</v>
      </c>
      <c r="AM407" s="30"/>
    </row>
    <row r="408" spans="1:45">
      <c r="A408" s="14">
        <v>1</v>
      </c>
      <c r="B408" s="1">
        <v>3</v>
      </c>
      <c r="C408" s="1">
        <v>7</v>
      </c>
      <c r="D408" s="1">
        <v>376</v>
      </c>
      <c r="E408" s="1">
        <v>1</v>
      </c>
      <c r="G408" s="17" t="s">
        <v>335</v>
      </c>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f t="shared" si="169"/>
        <v>0</v>
      </c>
      <c r="AK408" s="41">
        <f t="shared" si="167"/>
        <v>0</v>
      </c>
      <c r="AM408" s="30"/>
    </row>
    <row r="409" spans="1:45">
      <c r="A409" s="14">
        <v>1</v>
      </c>
      <c r="B409" s="1">
        <v>3</v>
      </c>
      <c r="C409" s="1">
        <v>7</v>
      </c>
      <c r="D409" s="1">
        <v>377</v>
      </c>
      <c r="G409" s="21" t="s">
        <v>336</v>
      </c>
      <c r="H409" s="6">
        <f>+H410</f>
        <v>0</v>
      </c>
      <c r="I409" s="6">
        <f t="shared" ref="I409:AI409" si="186">+I410</f>
        <v>0</v>
      </c>
      <c r="J409" s="6">
        <f t="shared" si="186"/>
        <v>0</v>
      </c>
      <c r="K409" s="6">
        <f t="shared" si="186"/>
        <v>0</v>
      </c>
      <c r="L409" s="6">
        <f t="shared" si="186"/>
        <v>0</v>
      </c>
      <c r="M409" s="6">
        <f t="shared" si="186"/>
        <v>0</v>
      </c>
      <c r="N409" s="6">
        <f t="shared" si="186"/>
        <v>0</v>
      </c>
      <c r="O409" s="6">
        <f t="shared" si="186"/>
        <v>0</v>
      </c>
      <c r="P409" s="6">
        <f t="shared" si="186"/>
        <v>0</v>
      </c>
      <c r="Q409" s="6">
        <f t="shared" si="186"/>
        <v>0</v>
      </c>
      <c r="R409" s="6">
        <f t="shared" si="186"/>
        <v>0</v>
      </c>
      <c r="S409" s="6">
        <f t="shared" si="186"/>
        <v>0</v>
      </c>
      <c r="T409" s="6">
        <f t="shared" si="186"/>
        <v>0</v>
      </c>
      <c r="U409" s="6">
        <f t="shared" si="186"/>
        <v>0</v>
      </c>
      <c r="V409" s="6">
        <f t="shared" si="186"/>
        <v>0</v>
      </c>
      <c r="W409" s="6">
        <f t="shared" si="186"/>
        <v>0</v>
      </c>
      <c r="X409" s="6">
        <f t="shared" si="186"/>
        <v>0</v>
      </c>
      <c r="Y409" s="6">
        <f t="shared" si="186"/>
        <v>0</v>
      </c>
      <c r="Z409" s="6">
        <f t="shared" si="186"/>
        <v>0</v>
      </c>
      <c r="AA409" s="6">
        <f t="shared" si="186"/>
        <v>0</v>
      </c>
      <c r="AB409" s="6">
        <f t="shared" si="186"/>
        <v>0</v>
      </c>
      <c r="AC409" s="6">
        <f t="shared" si="186"/>
        <v>0</v>
      </c>
      <c r="AD409" s="6">
        <f t="shared" si="186"/>
        <v>0</v>
      </c>
      <c r="AE409" s="6">
        <f t="shared" si="186"/>
        <v>0</v>
      </c>
      <c r="AF409" s="6">
        <f t="shared" si="186"/>
        <v>0</v>
      </c>
      <c r="AG409" s="6">
        <f t="shared" si="186"/>
        <v>0</v>
      </c>
      <c r="AH409" s="6">
        <f t="shared" si="186"/>
        <v>0</v>
      </c>
      <c r="AI409" s="6">
        <f t="shared" si="186"/>
        <v>0</v>
      </c>
      <c r="AJ409" s="6">
        <f t="shared" si="169"/>
        <v>0</v>
      </c>
      <c r="AK409" s="41">
        <f t="shared" si="167"/>
        <v>0</v>
      </c>
      <c r="AM409" s="30"/>
    </row>
    <row r="410" spans="1:45">
      <c r="A410" s="14">
        <v>1</v>
      </c>
      <c r="B410" s="1">
        <v>3</v>
      </c>
      <c r="C410" s="1">
        <v>7</v>
      </c>
      <c r="D410" s="1">
        <v>377</v>
      </c>
      <c r="E410" s="1">
        <v>1</v>
      </c>
      <c r="G410" s="17" t="s">
        <v>336</v>
      </c>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f t="shared" si="169"/>
        <v>0</v>
      </c>
      <c r="AK410" s="41">
        <f t="shared" si="167"/>
        <v>0</v>
      </c>
      <c r="AM410" s="30"/>
    </row>
    <row r="411" spans="1:45">
      <c r="A411" s="14">
        <v>1</v>
      </c>
      <c r="B411" s="1">
        <v>3</v>
      </c>
      <c r="C411" s="1">
        <v>7</v>
      </c>
      <c r="D411" s="1">
        <v>378</v>
      </c>
      <c r="G411" s="21" t="s">
        <v>337</v>
      </c>
      <c r="H411" s="6">
        <f>+H412</f>
        <v>0</v>
      </c>
      <c r="I411" s="6">
        <f t="shared" ref="I411:AI411" si="187">+I412</f>
        <v>0</v>
      </c>
      <c r="J411" s="6">
        <f t="shared" si="187"/>
        <v>0</v>
      </c>
      <c r="K411" s="6">
        <f t="shared" si="187"/>
        <v>0</v>
      </c>
      <c r="L411" s="6">
        <f t="shared" si="187"/>
        <v>0</v>
      </c>
      <c r="M411" s="6">
        <f t="shared" si="187"/>
        <v>0</v>
      </c>
      <c r="N411" s="6">
        <f t="shared" si="187"/>
        <v>0</v>
      </c>
      <c r="O411" s="6">
        <f t="shared" si="187"/>
        <v>0</v>
      </c>
      <c r="P411" s="6">
        <f t="shared" si="187"/>
        <v>0</v>
      </c>
      <c r="Q411" s="6">
        <f t="shared" si="187"/>
        <v>0</v>
      </c>
      <c r="R411" s="6">
        <f t="shared" si="187"/>
        <v>0</v>
      </c>
      <c r="S411" s="6">
        <f t="shared" si="187"/>
        <v>0</v>
      </c>
      <c r="T411" s="6">
        <f t="shared" si="187"/>
        <v>0</v>
      </c>
      <c r="U411" s="6">
        <f t="shared" si="187"/>
        <v>0</v>
      </c>
      <c r="V411" s="6">
        <f t="shared" si="187"/>
        <v>0</v>
      </c>
      <c r="W411" s="6">
        <f t="shared" si="187"/>
        <v>0</v>
      </c>
      <c r="X411" s="6">
        <f t="shared" si="187"/>
        <v>0</v>
      </c>
      <c r="Y411" s="6">
        <f t="shared" si="187"/>
        <v>0</v>
      </c>
      <c r="Z411" s="6">
        <f t="shared" si="187"/>
        <v>0</v>
      </c>
      <c r="AA411" s="6">
        <f t="shared" si="187"/>
        <v>0</v>
      </c>
      <c r="AB411" s="6">
        <f t="shared" si="187"/>
        <v>0</v>
      </c>
      <c r="AC411" s="6">
        <f t="shared" si="187"/>
        <v>0</v>
      </c>
      <c r="AD411" s="6">
        <f t="shared" si="187"/>
        <v>0</v>
      </c>
      <c r="AE411" s="6">
        <f t="shared" si="187"/>
        <v>0</v>
      </c>
      <c r="AF411" s="6">
        <f t="shared" si="187"/>
        <v>0</v>
      </c>
      <c r="AG411" s="6">
        <f t="shared" si="187"/>
        <v>0</v>
      </c>
      <c r="AH411" s="6">
        <f t="shared" si="187"/>
        <v>0</v>
      </c>
      <c r="AI411" s="6">
        <f t="shared" si="187"/>
        <v>0</v>
      </c>
      <c r="AJ411" s="6">
        <f t="shared" si="169"/>
        <v>0</v>
      </c>
      <c r="AK411" s="41">
        <f t="shared" si="167"/>
        <v>0</v>
      </c>
      <c r="AM411" s="30"/>
    </row>
    <row r="412" spans="1:45">
      <c r="A412" s="14">
        <v>1</v>
      </c>
      <c r="B412" s="1">
        <v>3</v>
      </c>
      <c r="C412" s="1">
        <v>7</v>
      </c>
      <c r="D412" s="1">
        <v>378</v>
      </c>
      <c r="E412" s="1">
        <v>1</v>
      </c>
      <c r="G412" s="17" t="s">
        <v>337</v>
      </c>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f t="shared" si="169"/>
        <v>0</v>
      </c>
      <c r="AK412" s="41">
        <f t="shared" si="167"/>
        <v>0</v>
      </c>
      <c r="AM412" s="30"/>
    </row>
    <row r="413" spans="1:45">
      <c r="A413" s="14">
        <v>1</v>
      </c>
      <c r="B413" s="1">
        <v>3</v>
      </c>
      <c r="C413" s="1">
        <v>7</v>
      </c>
      <c r="D413" s="1">
        <v>379</v>
      </c>
      <c r="G413" s="21" t="s">
        <v>338</v>
      </c>
      <c r="H413" s="6">
        <f>SUM(H414:H417)</f>
        <v>0</v>
      </c>
      <c r="I413" s="6">
        <f t="shared" ref="I413:AI413" si="188">SUM(I414:I417)</f>
        <v>0</v>
      </c>
      <c r="J413" s="6">
        <f t="shared" si="188"/>
        <v>0</v>
      </c>
      <c r="K413" s="6">
        <f t="shared" si="188"/>
        <v>0</v>
      </c>
      <c r="L413" s="6">
        <f t="shared" si="188"/>
        <v>0</v>
      </c>
      <c r="M413" s="6">
        <f t="shared" si="188"/>
        <v>0</v>
      </c>
      <c r="N413" s="6">
        <f t="shared" si="188"/>
        <v>0</v>
      </c>
      <c r="O413" s="6">
        <f t="shared" si="188"/>
        <v>0</v>
      </c>
      <c r="P413" s="6">
        <f t="shared" si="188"/>
        <v>0</v>
      </c>
      <c r="Q413" s="6">
        <f t="shared" si="188"/>
        <v>0</v>
      </c>
      <c r="R413" s="6">
        <f t="shared" si="188"/>
        <v>0</v>
      </c>
      <c r="S413" s="6">
        <f t="shared" si="188"/>
        <v>0</v>
      </c>
      <c r="T413" s="6">
        <f t="shared" si="188"/>
        <v>0</v>
      </c>
      <c r="U413" s="6">
        <f t="shared" si="188"/>
        <v>0</v>
      </c>
      <c r="V413" s="6">
        <f t="shared" si="188"/>
        <v>0</v>
      </c>
      <c r="W413" s="6">
        <f t="shared" si="188"/>
        <v>0</v>
      </c>
      <c r="X413" s="6">
        <f t="shared" si="188"/>
        <v>0</v>
      </c>
      <c r="Y413" s="6">
        <f t="shared" si="188"/>
        <v>0</v>
      </c>
      <c r="Z413" s="6">
        <f t="shared" si="188"/>
        <v>0</v>
      </c>
      <c r="AA413" s="6">
        <f t="shared" si="188"/>
        <v>0</v>
      </c>
      <c r="AB413" s="6">
        <f t="shared" si="188"/>
        <v>0</v>
      </c>
      <c r="AC413" s="6">
        <f t="shared" si="188"/>
        <v>0</v>
      </c>
      <c r="AD413" s="6">
        <f t="shared" si="188"/>
        <v>0</v>
      </c>
      <c r="AE413" s="6">
        <f t="shared" si="188"/>
        <v>0</v>
      </c>
      <c r="AF413" s="6">
        <f t="shared" si="188"/>
        <v>0</v>
      </c>
      <c r="AG413" s="6">
        <f t="shared" si="188"/>
        <v>0</v>
      </c>
      <c r="AH413" s="6">
        <f t="shared" si="188"/>
        <v>0</v>
      </c>
      <c r="AI413" s="6">
        <f t="shared" si="188"/>
        <v>0</v>
      </c>
      <c r="AJ413" s="6">
        <f t="shared" si="169"/>
        <v>0</v>
      </c>
      <c r="AK413" s="41">
        <f t="shared" si="167"/>
        <v>0</v>
      </c>
      <c r="AM413" s="30"/>
    </row>
    <row r="414" spans="1:45" s="64" customFormat="1">
      <c r="A414" s="68">
        <v>1</v>
      </c>
      <c r="B414" s="62">
        <v>3</v>
      </c>
      <c r="C414" s="62">
        <v>7</v>
      </c>
      <c r="D414" s="62">
        <v>379</v>
      </c>
      <c r="E414" s="62">
        <v>1</v>
      </c>
      <c r="F414" s="62"/>
      <c r="G414" s="63" t="s">
        <v>339</v>
      </c>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8">
        <f t="shared" si="169"/>
        <v>0</v>
      </c>
      <c r="AK414" s="41">
        <f t="shared" si="167"/>
        <v>0</v>
      </c>
      <c r="AM414" s="30"/>
      <c r="AN414" s="29"/>
      <c r="AO414" s="65"/>
      <c r="AP414" s="65"/>
      <c r="AQ414" s="66"/>
      <c r="AS414" s="67"/>
    </row>
    <row r="415" spans="1:45">
      <c r="A415" s="14">
        <v>1</v>
      </c>
      <c r="B415" s="1">
        <v>3</v>
      </c>
      <c r="C415" s="1">
        <v>7</v>
      </c>
      <c r="D415" s="1">
        <v>379</v>
      </c>
      <c r="E415" s="1">
        <v>2</v>
      </c>
      <c r="G415" s="17" t="s">
        <v>340</v>
      </c>
      <c r="H415" s="8"/>
      <c r="I415" s="8">
        <v>0</v>
      </c>
      <c r="J415" s="8"/>
      <c r="K415" s="8"/>
      <c r="L415" s="8"/>
      <c r="M415" s="8">
        <v>0</v>
      </c>
      <c r="N415" s="8"/>
      <c r="O415" s="8"/>
      <c r="P415" s="8"/>
      <c r="Q415" s="8"/>
      <c r="R415" s="8"/>
      <c r="S415" s="8"/>
      <c r="T415" s="8"/>
      <c r="U415" s="8"/>
      <c r="V415" s="8"/>
      <c r="W415" s="8"/>
      <c r="X415" s="8"/>
      <c r="Y415" s="8"/>
      <c r="Z415" s="8"/>
      <c r="AA415" s="8"/>
      <c r="AB415" s="8"/>
      <c r="AC415" s="8"/>
      <c r="AD415" s="8"/>
      <c r="AE415" s="8"/>
      <c r="AF415" s="8"/>
      <c r="AG415" s="8"/>
      <c r="AH415" s="8"/>
      <c r="AI415" s="8"/>
      <c r="AJ415" s="8">
        <f t="shared" si="169"/>
        <v>0</v>
      </c>
      <c r="AK415" s="41">
        <f t="shared" si="167"/>
        <v>0</v>
      </c>
      <c r="AM415" s="30"/>
      <c r="AO415" s="30"/>
      <c r="AP415" s="30"/>
      <c r="AQ415" s="33"/>
      <c r="AS415" s="38"/>
    </row>
    <row r="416" spans="1:45">
      <c r="A416" s="14">
        <v>1</v>
      </c>
      <c r="B416" s="1">
        <v>3</v>
      </c>
      <c r="C416" s="1">
        <v>7</v>
      </c>
      <c r="D416" s="1">
        <v>379</v>
      </c>
      <c r="E416" s="1">
        <v>3</v>
      </c>
      <c r="G416" s="17" t="s">
        <v>341</v>
      </c>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f t="shared" si="169"/>
        <v>0</v>
      </c>
      <c r="AK416" s="41">
        <f t="shared" si="167"/>
        <v>0</v>
      </c>
      <c r="AM416" s="30"/>
    </row>
    <row r="417" spans="1:45">
      <c r="A417" s="14">
        <v>1</v>
      </c>
      <c r="B417" s="1">
        <v>3</v>
      </c>
      <c r="C417" s="1">
        <v>7</v>
      </c>
      <c r="D417" s="1">
        <v>379</v>
      </c>
      <c r="E417" s="1">
        <v>4</v>
      </c>
      <c r="G417" s="17" t="s">
        <v>342</v>
      </c>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f t="shared" si="169"/>
        <v>0</v>
      </c>
      <c r="AK417" s="41">
        <f t="shared" si="167"/>
        <v>0</v>
      </c>
      <c r="AM417" s="30"/>
    </row>
    <row r="418" spans="1:45">
      <c r="A418" s="14">
        <v>1</v>
      </c>
      <c r="B418" s="1">
        <v>3</v>
      </c>
      <c r="C418" s="1">
        <v>8</v>
      </c>
      <c r="E418" s="4"/>
      <c r="F418" s="4"/>
      <c r="G418" s="21" t="s">
        <v>343</v>
      </c>
      <c r="H418" s="7">
        <f>+H419+H421+H426+H429+H431</f>
        <v>2500000</v>
      </c>
      <c r="I418" s="7">
        <f t="shared" ref="I418:AI418" si="189">+I419+I421+I426+I429+I431</f>
        <v>50000</v>
      </c>
      <c r="J418" s="7">
        <f t="shared" si="189"/>
        <v>50000</v>
      </c>
      <c r="K418" s="7">
        <f t="shared" si="189"/>
        <v>0</v>
      </c>
      <c r="L418" s="7">
        <f t="shared" si="189"/>
        <v>0</v>
      </c>
      <c r="M418" s="7">
        <f t="shared" si="189"/>
        <v>400000</v>
      </c>
      <c r="N418" s="7">
        <f t="shared" si="189"/>
        <v>0</v>
      </c>
      <c r="O418" s="7">
        <f t="shared" si="189"/>
        <v>0</v>
      </c>
      <c r="P418" s="7">
        <f t="shared" si="189"/>
        <v>0</v>
      </c>
      <c r="Q418" s="7">
        <f t="shared" si="189"/>
        <v>0</v>
      </c>
      <c r="R418" s="7">
        <f t="shared" si="189"/>
        <v>0</v>
      </c>
      <c r="S418" s="7">
        <f t="shared" si="189"/>
        <v>0</v>
      </c>
      <c r="T418" s="7">
        <f t="shared" si="189"/>
        <v>0</v>
      </c>
      <c r="U418" s="7">
        <f t="shared" si="189"/>
        <v>0</v>
      </c>
      <c r="V418" s="7">
        <f t="shared" si="189"/>
        <v>0</v>
      </c>
      <c r="W418" s="7">
        <f t="shared" si="189"/>
        <v>0</v>
      </c>
      <c r="X418" s="7">
        <f t="shared" si="189"/>
        <v>0</v>
      </c>
      <c r="Y418" s="7">
        <f t="shared" si="189"/>
        <v>0</v>
      </c>
      <c r="Z418" s="7">
        <f t="shared" si="189"/>
        <v>0</v>
      </c>
      <c r="AA418" s="7">
        <f t="shared" si="189"/>
        <v>0</v>
      </c>
      <c r="AB418" s="7">
        <f t="shared" si="189"/>
        <v>0</v>
      </c>
      <c r="AC418" s="7">
        <f t="shared" si="189"/>
        <v>0</v>
      </c>
      <c r="AD418" s="7">
        <f t="shared" si="189"/>
        <v>0</v>
      </c>
      <c r="AE418" s="7">
        <f t="shared" si="189"/>
        <v>0</v>
      </c>
      <c r="AF418" s="7">
        <f t="shared" si="189"/>
        <v>0</v>
      </c>
      <c r="AG418" s="7">
        <f t="shared" si="189"/>
        <v>0</v>
      </c>
      <c r="AH418" s="7">
        <f t="shared" si="189"/>
        <v>0</v>
      </c>
      <c r="AI418" s="7">
        <f t="shared" si="189"/>
        <v>0</v>
      </c>
      <c r="AJ418" s="7">
        <f t="shared" si="169"/>
        <v>3000000</v>
      </c>
      <c r="AK418" s="41">
        <f t="shared" si="167"/>
        <v>3000000</v>
      </c>
      <c r="AM418" s="30"/>
    </row>
    <row r="419" spans="1:45">
      <c r="A419" s="14">
        <v>1</v>
      </c>
      <c r="B419" s="1">
        <v>3</v>
      </c>
      <c r="C419" s="1">
        <v>8</v>
      </c>
      <c r="D419" s="1">
        <v>381</v>
      </c>
      <c r="E419" s="4"/>
      <c r="F419" s="4"/>
      <c r="G419" s="21" t="s">
        <v>344</v>
      </c>
      <c r="H419" s="6">
        <f>+H420</f>
        <v>0</v>
      </c>
      <c r="I419" s="6">
        <f t="shared" ref="I419:AI419" si="190">+I420</f>
        <v>0</v>
      </c>
      <c r="J419" s="6">
        <f t="shared" si="190"/>
        <v>0</v>
      </c>
      <c r="K419" s="6">
        <f t="shared" si="190"/>
        <v>0</v>
      </c>
      <c r="L419" s="6">
        <f t="shared" si="190"/>
        <v>0</v>
      </c>
      <c r="M419" s="6">
        <f t="shared" si="190"/>
        <v>0</v>
      </c>
      <c r="N419" s="6">
        <f t="shared" si="190"/>
        <v>0</v>
      </c>
      <c r="O419" s="6">
        <f t="shared" si="190"/>
        <v>0</v>
      </c>
      <c r="P419" s="6">
        <f t="shared" si="190"/>
        <v>0</v>
      </c>
      <c r="Q419" s="6">
        <f t="shared" si="190"/>
        <v>0</v>
      </c>
      <c r="R419" s="6">
        <f t="shared" si="190"/>
        <v>0</v>
      </c>
      <c r="S419" s="6">
        <f t="shared" si="190"/>
        <v>0</v>
      </c>
      <c r="T419" s="6">
        <f t="shared" si="190"/>
        <v>0</v>
      </c>
      <c r="U419" s="6">
        <f t="shared" si="190"/>
        <v>0</v>
      </c>
      <c r="V419" s="6">
        <f t="shared" si="190"/>
        <v>0</v>
      </c>
      <c r="W419" s="6">
        <f t="shared" si="190"/>
        <v>0</v>
      </c>
      <c r="X419" s="6">
        <f t="shared" si="190"/>
        <v>0</v>
      </c>
      <c r="Y419" s="6">
        <f t="shared" si="190"/>
        <v>0</v>
      </c>
      <c r="Z419" s="6">
        <f t="shared" si="190"/>
        <v>0</v>
      </c>
      <c r="AA419" s="6">
        <f t="shared" si="190"/>
        <v>0</v>
      </c>
      <c r="AB419" s="6">
        <f t="shared" si="190"/>
        <v>0</v>
      </c>
      <c r="AC419" s="6">
        <f t="shared" si="190"/>
        <v>0</v>
      </c>
      <c r="AD419" s="6">
        <f t="shared" si="190"/>
        <v>0</v>
      </c>
      <c r="AE419" s="6">
        <f t="shared" si="190"/>
        <v>0</v>
      </c>
      <c r="AF419" s="6">
        <f t="shared" si="190"/>
        <v>0</v>
      </c>
      <c r="AG419" s="6">
        <f t="shared" si="190"/>
        <v>0</v>
      </c>
      <c r="AH419" s="6">
        <f t="shared" si="190"/>
        <v>0</v>
      </c>
      <c r="AI419" s="6">
        <f t="shared" si="190"/>
        <v>0</v>
      </c>
      <c r="AJ419" s="6">
        <f t="shared" si="169"/>
        <v>0</v>
      </c>
      <c r="AK419" s="41">
        <f t="shared" si="167"/>
        <v>0</v>
      </c>
      <c r="AM419" s="30"/>
    </row>
    <row r="420" spans="1:45">
      <c r="A420" s="14">
        <v>1</v>
      </c>
      <c r="B420" s="1">
        <v>3</v>
      </c>
      <c r="C420" s="1">
        <v>8</v>
      </c>
      <c r="D420" s="1">
        <v>381</v>
      </c>
      <c r="E420" s="1">
        <v>1</v>
      </c>
      <c r="G420" s="17" t="s">
        <v>344</v>
      </c>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f t="shared" si="169"/>
        <v>0</v>
      </c>
      <c r="AK420" s="41">
        <f t="shared" si="167"/>
        <v>0</v>
      </c>
      <c r="AM420" s="30"/>
    </row>
    <row r="421" spans="1:45">
      <c r="A421" s="14">
        <v>1</v>
      </c>
      <c r="B421" s="1">
        <v>3</v>
      </c>
      <c r="C421" s="1">
        <v>8</v>
      </c>
      <c r="D421" s="1">
        <v>382</v>
      </c>
      <c r="E421" s="4"/>
      <c r="F421" s="4"/>
      <c r="G421" s="21" t="s">
        <v>345</v>
      </c>
      <c r="H421" s="6">
        <f>SUM(H422:H425)</f>
        <v>1900000</v>
      </c>
      <c r="I421" s="6">
        <f t="shared" ref="I421:AI421" si="191">SUM(I422:I425)</f>
        <v>0</v>
      </c>
      <c r="J421" s="6">
        <f t="shared" si="191"/>
        <v>0</v>
      </c>
      <c r="K421" s="6">
        <f t="shared" si="191"/>
        <v>0</v>
      </c>
      <c r="L421" s="6">
        <f t="shared" si="191"/>
        <v>0</v>
      </c>
      <c r="M421" s="6">
        <f t="shared" si="191"/>
        <v>400000</v>
      </c>
      <c r="N421" s="6">
        <f t="shared" si="191"/>
        <v>0</v>
      </c>
      <c r="O421" s="6">
        <f t="shared" si="191"/>
        <v>0</v>
      </c>
      <c r="P421" s="6">
        <f t="shared" si="191"/>
        <v>0</v>
      </c>
      <c r="Q421" s="6">
        <f t="shared" si="191"/>
        <v>0</v>
      </c>
      <c r="R421" s="6">
        <f t="shared" si="191"/>
        <v>0</v>
      </c>
      <c r="S421" s="6">
        <f t="shared" si="191"/>
        <v>0</v>
      </c>
      <c r="T421" s="6">
        <f t="shared" si="191"/>
        <v>0</v>
      </c>
      <c r="U421" s="6">
        <f t="shared" si="191"/>
        <v>0</v>
      </c>
      <c r="V421" s="6">
        <f t="shared" si="191"/>
        <v>0</v>
      </c>
      <c r="W421" s="6">
        <f t="shared" si="191"/>
        <v>0</v>
      </c>
      <c r="X421" s="6">
        <f t="shared" si="191"/>
        <v>0</v>
      </c>
      <c r="Y421" s="6">
        <f t="shared" si="191"/>
        <v>0</v>
      </c>
      <c r="Z421" s="6">
        <f t="shared" si="191"/>
        <v>0</v>
      </c>
      <c r="AA421" s="6">
        <f t="shared" si="191"/>
        <v>0</v>
      </c>
      <c r="AB421" s="6">
        <f t="shared" si="191"/>
        <v>0</v>
      </c>
      <c r="AC421" s="6">
        <f t="shared" si="191"/>
        <v>0</v>
      </c>
      <c r="AD421" s="6">
        <f t="shared" si="191"/>
        <v>0</v>
      </c>
      <c r="AE421" s="6">
        <f t="shared" si="191"/>
        <v>0</v>
      </c>
      <c r="AF421" s="6">
        <f t="shared" si="191"/>
        <v>0</v>
      </c>
      <c r="AG421" s="6">
        <f t="shared" si="191"/>
        <v>0</v>
      </c>
      <c r="AH421" s="6">
        <f t="shared" si="191"/>
        <v>0</v>
      </c>
      <c r="AI421" s="6">
        <f t="shared" si="191"/>
        <v>0</v>
      </c>
      <c r="AJ421" s="6">
        <f t="shared" si="169"/>
        <v>2300000</v>
      </c>
      <c r="AK421" s="41">
        <f t="shared" si="167"/>
        <v>2300000</v>
      </c>
      <c r="AM421" s="30"/>
    </row>
    <row r="422" spans="1:45">
      <c r="A422" s="14">
        <v>1</v>
      </c>
      <c r="B422" s="1">
        <v>3</v>
      </c>
      <c r="C422" s="1">
        <v>8</v>
      </c>
      <c r="D422" s="1">
        <v>382</v>
      </c>
      <c r="E422" s="1">
        <v>1</v>
      </c>
      <c r="G422" s="17" t="s">
        <v>346</v>
      </c>
      <c r="H422" s="8">
        <v>1000000</v>
      </c>
      <c r="I422" s="8"/>
      <c r="J422" s="8"/>
      <c r="K422" s="8"/>
      <c r="L422" s="8"/>
      <c r="M422" s="8">
        <v>400000</v>
      </c>
      <c r="N422" s="8"/>
      <c r="O422" s="8"/>
      <c r="P422" s="8"/>
      <c r="Q422" s="8"/>
      <c r="R422" s="8"/>
      <c r="S422" s="8"/>
      <c r="T422" s="8"/>
      <c r="U422" s="8"/>
      <c r="V422" s="8"/>
      <c r="W422" s="8"/>
      <c r="X422" s="8"/>
      <c r="Y422" s="8"/>
      <c r="Z422" s="8"/>
      <c r="AA422" s="8"/>
      <c r="AB422" s="8"/>
      <c r="AC422" s="8"/>
      <c r="AD422" s="8"/>
      <c r="AE422" s="8"/>
      <c r="AF422" s="8"/>
      <c r="AG422" s="8"/>
      <c r="AH422" s="8"/>
      <c r="AI422" s="8"/>
      <c r="AJ422" s="8">
        <f t="shared" si="169"/>
        <v>1400000</v>
      </c>
      <c r="AK422" s="41">
        <f t="shared" si="167"/>
        <v>1400000</v>
      </c>
      <c r="AM422" s="30"/>
      <c r="AO422" s="30"/>
      <c r="AP422" s="30"/>
      <c r="AQ422" s="33"/>
      <c r="AS422" s="38"/>
    </row>
    <row r="423" spans="1:45">
      <c r="A423" s="14">
        <v>1</v>
      </c>
      <c r="B423" s="1">
        <v>3</v>
      </c>
      <c r="C423" s="1">
        <v>8</v>
      </c>
      <c r="D423" s="1">
        <v>382</v>
      </c>
      <c r="E423" s="1">
        <v>2</v>
      </c>
      <c r="G423" s="17" t="s">
        <v>347</v>
      </c>
      <c r="H423" s="8">
        <v>900000</v>
      </c>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f t="shared" si="169"/>
        <v>900000</v>
      </c>
      <c r="AK423" s="41">
        <f t="shared" ref="AK423:AK486" si="192">SUM(H423:AE423)</f>
        <v>900000</v>
      </c>
      <c r="AM423" s="30"/>
      <c r="AO423" s="30"/>
      <c r="AP423" s="30"/>
      <c r="AQ423" s="33"/>
      <c r="AS423" s="38"/>
    </row>
    <row r="424" spans="1:45">
      <c r="A424" s="14">
        <v>1</v>
      </c>
      <c r="B424" s="1">
        <v>3</v>
      </c>
      <c r="C424" s="1">
        <v>8</v>
      </c>
      <c r="D424" s="1">
        <v>382</v>
      </c>
      <c r="E424" s="1">
        <v>3</v>
      </c>
      <c r="G424" s="17" t="s">
        <v>348</v>
      </c>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f t="shared" si="169"/>
        <v>0</v>
      </c>
      <c r="AK424" s="41">
        <f t="shared" si="192"/>
        <v>0</v>
      </c>
      <c r="AM424" s="30"/>
    </row>
    <row r="425" spans="1:45">
      <c r="A425" s="14">
        <v>1</v>
      </c>
      <c r="B425" s="1">
        <v>3</v>
      </c>
      <c r="C425" s="1">
        <v>8</v>
      </c>
      <c r="D425" s="1">
        <v>382</v>
      </c>
      <c r="E425" s="1">
        <v>4</v>
      </c>
      <c r="G425" s="17" t="s">
        <v>349</v>
      </c>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f t="shared" si="169"/>
        <v>0</v>
      </c>
      <c r="AK425" s="41">
        <f t="shared" si="192"/>
        <v>0</v>
      </c>
      <c r="AM425" s="30"/>
    </row>
    <row r="426" spans="1:45">
      <c r="A426" s="14">
        <v>1</v>
      </c>
      <c r="B426" s="1">
        <v>3</v>
      </c>
      <c r="C426" s="1">
        <v>8</v>
      </c>
      <c r="D426" s="1">
        <v>383</v>
      </c>
      <c r="E426" s="4"/>
      <c r="F426" s="4"/>
      <c r="G426" s="21" t="s">
        <v>350</v>
      </c>
      <c r="H426" s="6">
        <f>+H427+H428</f>
        <v>0</v>
      </c>
      <c r="I426" s="6">
        <f t="shared" ref="I426:AI426" si="193">+I427+I428</f>
        <v>0</v>
      </c>
      <c r="J426" s="6">
        <f t="shared" si="193"/>
        <v>0</v>
      </c>
      <c r="K426" s="6">
        <f t="shared" si="193"/>
        <v>0</v>
      </c>
      <c r="L426" s="6">
        <f t="shared" si="193"/>
        <v>0</v>
      </c>
      <c r="M426" s="6">
        <f t="shared" si="193"/>
        <v>0</v>
      </c>
      <c r="N426" s="6">
        <f t="shared" si="193"/>
        <v>0</v>
      </c>
      <c r="O426" s="6">
        <f t="shared" si="193"/>
        <v>0</v>
      </c>
      <c r="P426" s="6">
        <f t="shared" si="193"/>
        <v>0</v>
      </c>
      <c r="Q426" s="6">
        <f t="shared" si="193"/>
        <v>0</v>
      </c>
      <c r="R426" s="6">
        <f t="shared" si="193"/>
        <v>0</v>
      </c>
      <c r="S426" s="6">
        <f t="shared" si="193"/>
        <v>0</v>
      </c>
      <c r="T426" s="6">
        <f t="shared" si="193"/>
        <v>0</v>
      </c>
      <c r="U426" s="6">
        <f t="shared" si="193"/>
        <v>0</v>
      </c>
      <c r="V426" s="6">
        <f t="shared" si="193"/>
        <v>0</v>
      </c>
      <c r="W426" s="6">
        <f t="shared" si="193"/>
        <v>0</v>
      </c>
      <c r="X426" s="6">
        <f t="shared" si="193"/>
        <v>0</v>
      </c>
      <c r="Y426" s="6">
        <f t="shared" si="193"/>
        <v>0</v>
      </c>
      <c r="Z426" s="6">
        <f t="shared" si="193"/>
        <v>0</v>
      </c>
      <c r="AA426" s="6">
        <f t="shared" si="193"/>
        <v>0</v>
      </c>
      <c r="AB426" s="6">
        <f t="shared" si="193"/>
        <v>0</v>
      </c>
      <c r="AC426" s="6">
        <f t="shared" si="193"/>
        <v>0</v>
      </c>
      <c r="AD426" s="6">
        <f t="shared" si="193"/>
        <v>0</v>
      </c>
      <c r="AE426" s="6">
        <f t="shared" si="193"/>
        <v>0</v>
      </c>
      <c r="AF426" s="6">
        <f t="shared" si="193"/>
        <v>0</v>
      </c>
      <c r="AG426" s="6">
        <f t="shared" si="193"/>
        <v>0</v>
      </c>
      <c r="AH426" s="6">
        <f t="shared" si="193"/>
        <v>0</v>
      </c>
      <c r="AI426" s="6">
        <f t="shared" si="193"/>
        <v>0</v>
      </c>
      <c r="AJ426" s="6">
        <f t="shared" si="169"/>
        <v>0</v>
      </c>
      <c r="AK426" s="41">
        <f t="shared" si="192"/>
        <v>0</v>
      </c>
      <c r="AM426" s="30"/>
    </row>
    <row r="427" spans="1:45">
      <c r="A427" s="14">
        <v>1</v>
      </c>
      <c r="B427" s="1">
        <v>3</v>
      </c>
      <c r="C427" s="1">
        <v>8</v>
      </c>
      <c r="D427" s="1">
        <v>383</v>
      </c>
      <c r="E427" s="1">
        <v>1</v>
      </c>
      <c r="G427" s="17" t="s">
        <v>350</v>
      </c>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f t="shared" si="169"/>
        <v>0</v>
      </c>
      <c r="AK427" s="41">
        <f t="shared" si="192"/>
        <v>0</v>
      </c>
      <c r="AM427" s="30"/>
    </row>
    <row r="428" spans="1:45">
      <c r="A428" s="14">
        <v>1</v>
      </c>
      <c r="B428" s="1">
        <v>3</v>
      </c>
      <c r="C428" s="1">
        <v>8</v>
      </c>
      <c r="D428" s="1">
        <v>383</v>
      </c>
      <c r="E428" s="1">
        <v>2</v>
      </c>
      <c r="G428" s="17" t="s">
        <v>351</v>
      </c>
      <c r="H428" s="8"/>
      <c r="I428" s="8"/>
      <c r="J428" s="8"/>
      <c r="K428" s="8"/>
      <c r="L428" s="8"/>
      <c r="M428" s="8">
        <v>0</v>
      </c>
      <c r="N428" s="8"/>
      <c r="O428" s="8"/>
      <c r="P428" s="8"/>
      <c r="Q428" s="8"/>
      <c r="R428" s="8"/>
      <c r="S428" s="8"/>
      <c r="T428" s="8"/>
      <c r="U428" s="8"/>
      <c r="V428" s="8"/>
      <c r="W428" s="8"/>
      <c r="X428" s="8"/>
      <c r="Y428" s="8"/>
      <c r="Z428" s="8"/>
      <c r="AA428" s="8"/>
      <c r="AB428" s="8"/>
      <c r="AC428" s="8"/>
      <c r="AD428" s="8"/>
      <c r="AE428" s="8"/>
      <c r="AF428" s="8"/>
      <c r="AG428" s="8"/>
      <c r="AH428" s="8"/>
      <c r="AI428" s="8"/>
      <c r="AJ428" s="8">
        <f t="shared" si="169"/>
        <v>0</v>
      </c>
      <c r="AK428" s="41">
        <f t="shared" si="192"/>
        <v>0</v>
      </c>
      <c r="AM428" s="30"/>
    </row>
    <row r="429" spans="1:45">
      <c r="A429" s="14">
        <v>1</v>
      </c>
      <c r="B429" s="1">
        <v>3</v>
      </c>
      <c r="C429" s="1">
        <v>8</v>
      </c>
      <c r="D429" s="1">
        <v>384</v>
      </c>
      <c r="E429" s="4"/>
      <c r="F429" s="4"/>
      <c r="G429" s="21" t="s">
        <v>352</v>
      </c>
      <c r="H429" s="6">
        <f>+H430</f>
        <v>0</v>
      </c>
      <c r="I429" s="6">
        <f t="shared" ref="I429:AI429" si="194">+I430</f>
        <v>0</v>
      </c>
      <c r="J429" s="6">
        <f t="shared" si="194"/>
        <v>0</v>
      </c>
      <c r="K429" s="6">
        <f t="shared" si="194"/>
        <v>0</v>
      </c>
      <c r="L429" s="6">
        <f t="shared" si="194"/>
        <v>0</v>
      </c>
      <c r="M429" s="6">
        <f t="shared" si="194"/>
        <v>0</v>
      </c>
      <c r="N429" s="6">
        <f t="shared" si="194"/>
        <v>0</v>
      </c>
      <c r="O429" s="6">
        <f t="shared" si="194"/>
        <v>0</v>
      </c>
      <c r="P429" s="6">
        <f t="shared" si="194"/>
        <v>0</v>
      </c>
      <c r="Q429" s="6">
        <f t="shared" si="194"/>
        <v>0</v>
      </c>
      <c r="R429" s="6">
        <f t="shared" si="194"/>
        <v>0</v>
      </c>
      <c r="S429" s="6">
        <f t="shared" si="194"/>
        <v>0</v>
      </c>
      <c r="T429" s="6">
        <f t="shared" si="194"/>
        <v>0</v>
      </c>
      <c r="U429" s="6">
        <f t="shared" si="194"/>
        <v>0</v>
      </c>
      <c r="V429" s="6">
        <f t="shared" si="194"/>
        <v>0</v>
      </c>
      <c r="W429" s="6">
        <f t="shared" si="194"/>
        <v>0</v>
      </c>
      <c r="X429" s="6">
        <f t="shared" si="194"/>
        <v>0</v>
      </c>
      <c r="Y429" s="6">
        <f t="shared" si="194"/>
        <v>0</v>
      </c>
      <c r="Z429" s="6">
        <f t="shared" si="194"/>
        <v>0</v>
      </c>
      <c r="AA429" s="6">
        <f t="shared" si="194"/>
        <v>0</v>
      </c>
      <c r="AB429" s="6">
        <f t="shared" si="194"/>
        <v>0</v>
      </c>
      <c r="AC429" s="6">
        <f t="shared" si="194"/>
        <v>0</v>
      </c>
      <c r="AD429" s="6">
        <f t="shared" si="194"/>
        <v>0</v>
      </c>
      <c r="AE429" s="6">
        <f t="shared" si="194"/>
        <v>0</v>
      </c>
      <c r="AF429" s="6">
        <f t="shared" si="194"/>
        <v>0</v>
      </c>
      <c r="AG429" s="6">
        <f t="shared" si="194"/>
        <v>0</v>
      </c>
      <c r="AH429" s="6">
        <f t="shared" si="194"/>
        <v>0</v>
      </c>
      <c r="AI429" s="6">
        <f t="shared" si="194"/>
        <v>0</v>
      </c>
      <c r="AJ429" s="6">
        <f t="shared" si="169"/>
        <v>0</v>
      </c>
      <c r="AK429" s="41">
        <f t="shared" si="192"/>
        <v>0</v>
      </c>
      <c r="AM429" s="30"/>
    </row>
    <row r="430" spans="1:45">
      <c r="A430" s="14">
        <v>1</v>
      </c>
      <c r="B430" s="1">
        <v>3</v>
      </c>
      <c r="C430" s="1">
        <v>8</v>
      </c>
      <c r="D430" s="1">
        <v>384</v>
      </c>
      <c r="E430" s="1">
        <v>1</v>
      </c>
      <c r="G430" s="17" t="s">
        <v>352</v>
      </c>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f t="shared" si="169"/>
        <v>0</v>
      </c>
      <c r="AK430" s="41">
        <f t="shared" si="192"/>
        <v>0</v>
      </c>
      <c r="AM430" s="30"/>
    </row>
    <row r="431" spans="1:45">
      <c r="A431" s="14">
        <v>1</v>
      </c>
      <c r="B431" s="1">
        <v>3</v>
      </c>
      <c r="C431" s="1">
        <v>8</v>
      </c>
      <c r="D431" s="1">
        <v>385</v>
      </c>
      <c r="G431" s="21" t="s">
        <v>353</v>
      </c>
      <c r="H431" s="6">
        <f>+H432</f>
        <v>600000</v>
      </c>
      <c r="I431" s="6">
        <f t="shared" ref="I431:AI431" si="195">+I432</f>
        <v>50000</v>
      </c>
      <c r="J431" s="6">
        <f t="shared" si="195"/>
        <v>50000</v>
      </c>
      <c r="K431" s="6">
        <f t="shared" si="195"/>
        <v>0</v>
      </c>
      <c r="L431" s="6">
        <f t="shared" si="195"/>
        <v>0</v>
      </c>
      <c r="M431" s="6">
        <f t="shared" si="195"/>
        <v>0</v>
      </c>
      <c r="N431" s="6">
        <f t="shared" si="195"/>
        <v>0</v>
      </c>
      <c r="O431" s="6">
        <f t="shared" si="195"/>
        <v>0</v>
      </c>
      <c r="P431" s="6">
        <f t="shared" si="195"/>
        <v>0</v>
      </c>
      <c r="Q431" s="6">
        <f t="shared" si="195"/>
        <v>0</v>
      </c>
      <c r="R431" s="6">
        <f t="shared" si="195"/>
        <v>0</v>
      </c>
      <c r="S431" s="6">
        <f t="shared" si="195"/>
        <v>0</v>
      </c>
      <c r="T431" s="6">
        <f t="shared" si="195"/>
        <v>0</v>
      </c>
      <c r="U431" s="6">
        <f t="shared" si="195"/>
        <v>0</v>
      </c>
      <c r="V431" s="6">
        <f t="shared" si="195"/>
        <v>0</v>
      </c>
      <c r="W431" s="6">
        <f t="shared" si="195"/>
        <v>0</v>
      </c>
      <c r="X431" s="6">
        <f t="shared" si="195"/>
        <v>0</v>
      </c>
      <c r="Y431" s="6">
        <f t="shared" si="195"/>
        <v>0</v>
      </c>
      <c r="Z431" s="6">
        <f t="shared" si="195"/>
        <v>0</v>
      </c>
      <c r="AA431" s="6">
        <f t="shared" si="195"/>
        <v>0</v>
      </c>
      <c r="AB431" s="6">
        <f t="shared" si="195"/>
        <v>0</v>
      </c>
      <c r="AC431" s="6">
        <f t="shared" si="195"/>
        <v>0</v>
      </c>
      <c r="AD431" s="6">
        <f t="shared" si="195"/>
        <v>0</v>
      </c>
      <c r="AE431" s="6">
        <f t="shared" si="195"/>
        <v>0</v>
      </c>
      <c r="AF431" s="6">
        <f t="shared" si="195"/>
        <v>0</v>
      </c>
      <c r="AG431" s="6">
        <f t="shared" si="195"/>
        <v>0</v>
      </c>
      <c r="AH431" s="6">
        <f t="shared" si="195"/>
        <v>0</v>
      </c>
      <c r="AI431" s="6">
        <f t="shared" si="195"/>
        <v>0</v>
      </c>
      <c r="AJ431" s="6">
        <f t="shared" si="169"/>
        <v>700000</v>
      </c>
      <c r="AK431" s="41">
        <f t="shared" si="192"/>
        <v>700000</v>
      </c>
      <c r="AM431" s="30"/>
    </row>
    <row r="432" spans="1:45">
      <c r="A432" s="14">
        <v>1</v>
      </c>
      <c r="B432" s="1">
        <v>3</v>
      </c>
      <c r="C432" s="1">
        <v>8</v>
      </c>
      <c r="D432" s="1">
        <v>385</v>
      </c>
      <c r="E432" s="1">
        <v>1</v>
      </c>
      <c r="G432" s="17" t="s">
        <v>353</v>
      </c>
      <c r="H432" s="8">
        <v>600000</v>
      </c>
      <c r="I432" s="8">
        <v>50000</v>
      </c>
      <c r="J432" s="8">
        <v>50000</v>
      </c>
      <c r="K432" s="8"/>
      <c r="L432" s="8"/>
      <c r="M432" s="8">
        <v>0</v>
      </c>
      <c r="N432" s="8"/>
      <c r="O432" s="8"/>
      <c r="P432" s="8"/>
      <c r="Q432" s="8"/>
      <c r="R432" s="8"/>
      <c r="S432" s="8"/>
      <c r="T432" s="8"/>
      <c r="U432" s="8"/>
      <c r="V432" s="8"/>
      <c r="W432" s="8"/>
      <c r="X432" s="8"/>
      <c r="Y432" s="8"/>
      <c r="Z432" s="8"/>
      <c r="AA432" s="8"/>
      <c r="AB432" s="8"/>
      <c r="AC432" s="8"/>
      <c r="AD432" s="8"/>
      <c r="AE432" s="8"/>
      <c r="AF432" s="8"/>
      <c r="AG432" s="8"/>
      <c r="AH432" s="8"/>
      <c r="AI432" s="8"/>
      <c r="AJ432" s="8">
        <f t="shared" ref="AJ432:AJ495" si="196">SUM(H432:AI432)</f>
        <v>700000</v>
      </c>
      <c r="AK432" s="41">
        <f t="shared" si="192"/>
        <v>700000</v>
      </c>
      <c r="AM432" s="30"/>
      <c r="AO432" s="30"/>
      <c r="AP432" s="30"/>
      <c r="AQ432" s="33"/>
      <c r="AS432" s="38"/>
    </row>
    <row r="433" spans="1:45">
      <c r="A433" s="14">
        <v>1</v>
      </c>
      <c r="B433" s="1">
        <v>3</v>
      </c>
      <c r="C433" s="1">
        <v>9</v>
      </c>
      <c r="E433" s="4"/>
      <c r="F433" s="4"/>
      <c r="G433" s="21" t="s">
        <v>354</v>
      </c>
      <c r="H433" s="7">
        <f>+H434+H436+H443+H445+H448+H453+H457+H459+H461</f>
        <v>0</v>
      </c>
      <c r="I433" s="7">
        <f t="shared" ref="I433:AI433" si="197">+I434+I436+I443+I445+I448+I453+I457+I459+I461</f>
        <v>0</v>
      </c>
      <c r="J433" s="7">
        <f t="shared" si="197"/>
        <v>0</v>
      </c>
      <c r="K433" s="7">
        <f t="shared" si="197"/>
        <v>0</v>
      </c>
      <c r="L433" s="7">
        <f t="shared" si="197"/>
        <v>0</v>
      </c>
      <c r="M433" s="7">
        <f t="shared" si="197"/>
        <v>0</v>
      </c>
      <c r="N433" s="7">
        <f t="shared" si="197"/>
        <v>0</v>
      </c>
      <c r="O433" s="7">
        <f t="shared" si="197"/>
        <v>0</v>
      </c>
      <c r="P433" s="7">
        <f t="shared" si="197"/>
        <v>0</v>
      </c>
      <c r="Q433" s="7">
        <f t="shared" si="197"/>
        <v>0</v>
      </c>
      <c r="R433" s="7">
        <f t="shared" si="197"/>
        <v>0</v>
      </c>
      <c r="S433" s="7">
        <f t="shared" si="197"/>
        <v>0</v>
      </c>
      <c r="T433" s="7">
        <f t="shared" si="197"/>
        <v>0</v>
      </c>
      <c r="U433" s="7">
        <f t="shared" si="197"/>
        <v>0</v>
      </c>
      <c r="V433" s="7">
        <f t="shared" si="197"/>
        <v>0</v>
      </c>
      <c r="W433" s="7">
        <f t="shared" si="197"/>
        <v>0</v>
      </c>
      <c r="X433" s="7">
        <f t="shared" si="197"/>
        <v>0</v>
      </c>
      <c r="Y433" s="7">
        <f t="shared" si="197"/>
        <v>0</v>
      </c>
      <c r="Z433" s="7">
        <f t="shared" si="197"/>
        <v>0</v>
      </c>
      <c r="AA433" s="7">
        <f t="shared" si="197"/>
        <v>0</v>
      </c>
      <c r="AB433" s="7">
        <f t="shared" si="197"/>
        <v>0</v>
      </c>
      <c r="AC433" s="7">
        <f t="shared" si="197"/>
        <v>0</v>
      </c>
      <c r="AD433" s="7">
        <f t="shared" si="197"/>
        <v>0</v>
      </c>
      <c r="AE433" s="7">
        <f t="shared" si="197"/>
        <v>0</v>
      </c>
      <c r="AF433" s="7">
        <f t="shared" si="197"/>
        <v>90000</v>
      </c>
      <c r="AG433" s="7">
        <f t="shared" si="197"/>
        <v>0</v>
      </c>
      <c r="AH433" s="7">
        <f t="shared" si="197"/>
        <v>0</v>
      </c>
      <c r="AI433" s="7">
        <f t="shared" si="197"/>
        <v>0</v>
      </c>
      <c r="AJ433" s="7">
        <f t="shared" si="196"/>
        <v>90000</v>
      </c>
      <c r="AK433" s="41">
        <f t="shared" si="192"/>
        <v>0</v>
      </c>
      <c r="AM433" s="30"/>
    </row>
    <row r="434" spans="1:45">
      <c r="A434" s="14">
        <v>1</v>
      </c>
      <c r="B434" s="1">
        <v>3</v>
      </c>
      <c r="C434" s="1">
        <v>9</v>
      </c>
      <c r="D434" s="1">
        <v>391</v>
      </c>
      <c r="E434" s="4"/>
      <c r="F434" s="4"/>
      <c r="G434" s="21" t="s">
        <v>355</v>
      </c>
      <c r="H434" s="6">
        <f>+H435</f>
        <v>0</v>
      </c>
      <c r="I434" s="6">
        <f t="shared" ref="I434:AI434" si="198">+I435</f>
        <v>0</v>
      </c>
      <c r="J434" s="6">
        <f t="shared" si="198"/>
        <v>0</v>
      </c>
      <c r="K434" s="6">
        <f t="shared" si="198"/>
        <v>0</v>
      </c>
      <c r="L434" s="6">
        <f t="shared" si="198"/>
        <v>0</v>
      </c>
      <c r="M434" s="6">
        <f t="shared" si="198"/>
        <v>0</v>
      </c>
      <c r="N434" s="6">
        <f t="shared" si="198"/>
        <v>0</v>
      </c>
      <c r="O434" s="6">
        <f t="shared" si="198"/>
        <v>0</v>
      </c>
      <c r="P434" s="6">
        <f t="shared" si="198"/>
        <v>0</v>
      </c>
      <c r="Q434" s="6">
        <f t="shared" si="198"/>
        <v>0</v>
      </c>
      <c r="R434" s="6">
        <f t="shared" si="198"/>
        <v>0</v>
      </c>
      <c r="S434" s="6">
        <f t="shared" si="198"/>
        <v>0</v>
      </c>
      <c r="T434" s="6">
        <f t="shared" si="198"/>
        <v>0</v>
      </c>
      <c r="U434" s="6">
        <f t="shared" si="198"/>
        <v>0</v>
      </c>
      <c r="V434" s="6">
        <f t="shared" si="198"/>
        <v>0</v>
      </c>
      <c r="W434" s="6">
        <f t="shared" si="198"/>
        <v>0</v>
      </c>
      <c r="X434" s="6">
        <f t="shared" si="198"/>
        <v>0</v>
      </c>
      <c r="Y434" s="6">
        <f t="shared" si="198"/>
        <v>0</v>
      </c>
      <c r="Z434" s="6">
        <f t="shared" si="198"/>
        <v>0</v>
      </c>
      <c r="AA434" s="6">
        <f t="shared" si="198"/>
        <v>0</v>
      </c>
      <c r="AB434" s="6">
        <f t="shared" si="198"/>
        <v>0</v>
      </c>
      <c r="AC434" s="6">
        <f t="shared" si="198"/>
        <v>0</v>
      </c>
      <c r="AD434" s="6">
        <f t="shared" si="198"/>
        <v>0</v>
      </c>
      <c r="AE434" s="6">
        <f t="shared" si="198"/>
        <v>0</v>
      </c>
      <c r="AF434" s="6">
        <f t="shared" si="198"/>
        <v>0</v>
      </c>
      <c r="AG434" s="6">
        <f t="shared" si="198"/>
        <v>0</v>
      </c>
      <c r="AH434" s="6">
        <f t="shared" si="198"/>
        <v>0</v>
      </c>
      <c r="AI434" s="6">
        <f t="shared" si="198"/>
        <v>0</v>
      </c>
      <c r="AJ434" s="6">
        <f t="shared" si="196"/>
        <v>0</v>
      </c>
      <c r="AK434" s="41">
        <f t="shared" si="192"/>
        <v>0</v>
      </c>
      <c r="AM434" s="30"/>
    </row>
    <row r="435" spans="1:45">
      <c r="A435" s="14">
        <v>1</v>
      </c>
      <c r="B435" s="1">
        <v>3</v>
      </c>
      <c r="C435" s="1">
        <v>9</v>
      </c>
      <c r="D435" s="1">
        <v>391</v>
      </c>
      <c r="E435" s="1">
        <v>1</v>
      </c>
      <c r="G435" s="17" t="s">
        <v>356</v>
      </c>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f t="shared" si="196"/>
        <v>0</v>
      </c>
      <c r="AK435" s="41">
        <f t="shared" si="192"/>
        <v>0</v>
      </c>
      <c r="AM435" s="30"/>
    </row>
    <row r="436" spans="1:45">
      <c r="A436" s="14">
        <v>1</v>
      </c>
      <c r="B436" s="1">
        <v>3</v>
      </c>
      <c r="C436" s="1">
        <v>9</v>
      </c>
      <c r="D436" s="1">
        <v>392</v>
      </c>
      <c r="G436" s="21" t="s">
        <v>357</v>
      </c>
      <c r="H436" s="6">
        <f>SUM(H437:H442)</f>
        <v>0</v>
      </c>
      <c r="I436" s="6">
        <f t="shared" ref="I436:AI436" si="199">SUM(I437:I442)</f>
        <v>0</v>
      </c>
      <c r="J436" s="6">
        <f t="shared" si="199"/>
        <v>0</v>
      </c>
      <c r="K436" s="6">
        <f t="shared" si="199"/>
        <v>0</v>
      </c>
      <c r="L436" s="6">
        <f t="shared" si="199"/>
        <v>0</v>
      </c>
      <c r="M436" s="6">
        <f t="shared" si="199"/>
        <v>0</v>
      </c>
      <c r="N436" s="6">
        <f t="shared" si="199"/>
        <v>0</v>
      </c>
      <c r="O436" s="6">
        <f t="shared" si="199"/>
        <v>0</v>
      </c>
      <c r="P436" s="6">
        <f t="shared" si="199"/>
        <v>0</v>
      </c>
      <c r="Q436" s="6">
        <f t="shared" si="199"/>
        <v>0</v>
      </c>
      <c r="R436" s="6">
        <f t="shared" si="199"/>
        <v>0</v>
      </c>
      <c r="S436" s="6">
        <f t="shared" si="199"/>
        <v>0</v>
      </c>
      <c r="T436" s="6">
        <f t="shared" si="199"/>
        <v>0</v>
      </c>
      <c r="U436" s="6">
        <f t="shared" si="199"/>
        <v>0</v>
      </c>
      <c r="V436" s="6">
        <f t="shared" si="199"/>
        <v>0</v>
      </c>
      <c r="W436" s="6">
        <f t="shared" si="199"/>
        <v>0</v>
      </c>
      <c r="X436" s="6">
        <f t="shared" si="199"/>
        <v>0</v>
      </c>
      <c r="Y436" s="6">
        <f t="shared" si="199"/>
        <v>0</v>
      </c>
      <c r="Z436" s="6">
        <f t="shared" si="199"/>
        <v>0</v>
      </c>
      <c r="AA436" s="6">
        <f t="shared" si="199"/>
        <v>0</v>
      </c>
      <c r="AB436" s="6">
        <f t="shared" si="199"/>
        <v>0</v>
      </c>
      <c r="AC436" s="6">
        <f t="shared" si="199"/>
        <v>0</v>
      </c>
      <c r="AD436" s="6">
        <f t="shared" si="199"/>
        <v>0</v>
      </c>
      <c r="AE436" s="6">
        <f t="shared" si="199"/>
        <v>0</v>
      </c>
      <c r="AF436" s="6">
        <f t="shared" si="199"/>
        <v>90000</v>
      </c>
      <c r="AG436" s="6">
        <f t="shared" si="199"/>
        <v>0</v>
      </c>
      <c r="AH436" s="6">
        <f t="shared" si="199"/>
        <v>0</v>
      </c>
      <c r="AI436" s="6">
        <f t="shared" si="199"/>
        <v>0</v>
      </c>
      <c r="AJ436" s="6">
        <f t="shared" si="196"/>
        <v>90000</v>
      </c>
      <c r="AK436" s="41">
        <f t="shared" si="192"/>
        <v>0</v>
      </c>
      <c r="AM436" s="30"/>
    </row>
    <row r="437" spans="1:45">
      <c r="A437" s="14">
        <v>1</v>
      </c>
      <c r="B437" s="1">
        <v>3</v>
      </c>
      <c r="C437" s="1">
        <v>9</v>
      </c>
      <c r="D437" s="1">
        <v>392</v>
      </c>
      <c r="E437" s="1">
        <v>1</v>
      </c>
      <c r="G437" s="17" t="s">
        <v>358</v>
      </c>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f t="shared" si="196"/>
        <v>0</v>
      </c>
      <c r="AK437" s="41">
        <f t="shared" si="192"/>
        <v>0</v>
      </c>
      <c r="AM437" s="30"/>
    </row>
    <row r="438" spans="1:45">
      <c r="A438" s="14">
        <v>1</v>
      </c>
      <c r="B438" s="1">
        <v>3</v>
      </c>
      <c r="C438" s="1">
        <v>9</v>
      </c>
      <c r="D438" s="1">
        <v>392</v>
      </c>
      <c r="E438" s="1">
        <v>2</v>
      </c>
      <c r="G438" s="17" t="s">
        <v>359</v>
      </c>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f t="shared" si="196"/>
        <v>0</v>
      </c>
      <c r="AK438" s="41">
        <f t="shared" si="192"/>
        <v>0</v>
      </c>
      <c r="AM438" s="30"/>
    </row>
    <row r="439" spans="1:45">
      <c r="A439" s="14">
        <v>1</v>
      </c>
      <c r="B439" s="1">
        <v>3</v>
      </c>
      <c r="C439" s="1">
        <v>9</v>
      </c>
      <c r="D439" s="1">
        <v>392</v>
      </c>
      <c r="E439" s="1">
        <v>3</v>
      </c>
      <c r="G439" s="17" t="s">
        <v>360</v>
      </c>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f t="shared" si="196"/>
        <v>0</v>
      </c>
      <c r="AK439" s="41">
        <f t="shared" si="192"/>
        <v>0</v>
      </c>
      <c r="AM439" s="30"/>
      <c r="AO439" s="30"/>
      <c r="AP439" s="30"/>
      <c r="AQ439" s="33"/>
      <c r="AS439" s="38"/>
    </row>
    <row r="440" spans="1:45">
      <c r="A440" s="14">
        <v>1</v>
      </c>
      <c r="B440" s="1">
        <v>3</v>
      </c>
      <c r="C440" s="1">
        <v>9</v>
      </c>
      <c r="D440" s="1">
        <v>392</v>
      </c>
      <c r="E440" s="1">
        <v>4</v>
      </c>
      <c r="G440" s="17" t="s">
        <v>361</v>
      </c>
      <c r="H440" s="8"/>
      <c r="I440" s="8"/>
      <c r="J440" s="8"/>
      <c r="K440" s="8"/>
      <c r="L440" s="8"/>
      <c r="M440" s="8">
        <v>0</v>
      </c>
      <c r="N440" s="8"/>
      <c r="O440" s="8"/>
      <c r="P440" s="8"/>
      <c r="Q440" s="8"/>
      <c r="R440" s="8"/>
      <c r="S440" s="8"/>
      <c r="T440" s="8"/>
      <c r="U440" s="8"/>
      <c r="V440" s="8"/>
      <c r="W440" s="8"/>
      <c r="X440" s="8"/>
      <c r="Y440" s="8"/>
      <c r="Z440" s="8"/>
      <c r="AA440" s="8"/>
      <c r="AB440" s="8"/>
      <c r="AC440" s="8"/>
      <c r="AD440" s="8"/>
      <c r="AE440" s="8"/>
      <c r="AF440" s="8"/>
      <c r="AG440" s="8"/>
      <c r="AH440" s="8"/>
      <c r="AI440" s="8"/>
      <c r="AJ440" s="8">
        <f t="shared" si="196"/>
        <v>0</v>
      </c>
      <c r="AK440" s="41">
        <f t="shared" si="192"/>
        <v>0</v>
      </c>
      <c r="AM440" s="30"/>
      <c r="AO440" s="30"/>
      <c r="AP440" s="30"/>
      <c r="AQ440" s="33"/>
      <c r="AS440" s="38"/>
    </row>
    <row r="441" spans="1:45">
      <c r="A441" s="14">
        <v>1</v>
      </c>
      <c r="B441" s="1">
        <v>3</v>
      </c>
      <c r="C441" s="1">
        <v>9</v>
      </c>
      <c r="D441" s="1">
        <v>392</v>
      </c>
      <c r="E441" s="1">
        <v>5</v>
      </c>
      <c r="G441" s="17" t="s">
        <v>362</v>
      </c>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f t="shared" si="196"/>
        <v>0</v>
      </c>
      <c r="AK441" s="41">
        <f t="shared" si="192"/>
        <v>0</v>
      </c>
      <c r="AM441" s="30"/>
      <c r="AO441" s="30"/>
      <c r="AP441" s="30"/>
      <c r="AQ441" s="33"/>
      <c r="AS441" s="38"/>
    </row>
    <row r="442" spans="1:45">
      <c r="A442" s="14">
        <v>1</v>
      </c>
      <c r="B442" s="1">
        <v>3</v>
      </c>
      <c r="C442" s="1">
        <v>9</v>
      </c>
      <c r="D442" s="1">
        <v>392</v>
      </c>
      <c r="E442" s="1">
        <v>6</v>
      </c>
      <c r="G442" s="17" t="s">
        <v>1402</v>
      </c>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v>90000</v>
      </c>
      <c r="AG442" s="8"/>
      <c r="AH442" s="8"/>
      <c r="AI442" s="8"/>
      <c r="AJ442" s="8">
        <f t="shared" si="196"/>
        <v>90000</v>
      </c>
      <c r="AK442" s="41">
        <f t="shared" si="192"/>
        <v>0</v>
      </c>
      <c r="AM442" s="30"/>
      <c r="AO442" s="30"/>
      <c r="AP442" s="30"/>
      <c r="AQ442" s="33"/>
      <c r="AS442" s="38"/>
    </row>
    <row r="443" spans="1:45">
      <c r="A443" s="14">
        <v>1</v>
      </c>
      <c r="B443" s="1">
        <v>3</v>
      </c>
      <c r="C443" s="1">
        <v>9</v>
      </c>
      <c r="D443" s="1">
        <v>393</v>
      </c>
      <c r="G443" s="21" t="s">
        <v>363</v>
      </c>
      <c r="H443" s="6">
        <f>+H444</f>
        <v>0</v>
      </c>
      <c r="I443" s="6">
        <f t="shared" ref="I443:AI443" si="200">+I444</f>
        <v>0</v>
      </c>
      <c r="J443" s="6">
        <f t="shared" si="200"/>
        <v>0</v>
      </c>
      <c r="K443" s="6">
        <f t="shared" si="200"/>
        <v>0</v>
      </c>
      <c r="L443" s="6">
        <f t="shared" si="200"/>
        <v>0</v>
      </c>
      <c r="M443" s="6">
        <f t="shared" si="200"/>
        <v>0</v>
      </c>
      <c r="N443" s="6">
        <f t="shared" si="200"/>
        <v>0</v>
      </c>
      <c r="O443" s="6">
        <f t="shared" si="200"/>
        <v>0</v>
      </c>
      <c r="P443" s="6">
        <f t="shared" si="200"/>
        <v>0</v>
      </c>
      <c r="Q443" s="6">
        <f t="shared" si="200"/>
        <v>0</v>
      </c>
      <c r="R443" s="6">
        <f t="shared" si="200"/>
        <v>0</v>
      </c>
      <c r="S443" s="6">
        <f t="shared" si="200"/>
        <v>0</v>
      </c>
      <c r="T443" s="6">
        <f t="shared" si="200"/>
        <v>0</v>
      </c>
      <c r="U443" s="6">
        <f t="shared" si="200"/>
        <v>0</v>
      </c>
      <c r="V443" s="6">
        <f t="shared" si="200"/>
        <v>0</v>
      </c>
      <c r="W443" s="6">
        <f t="shared" si="200"/>
        <v>0</v>
      </c>
      <c r="X443" s="6">
        <f t="shared" si="200"/>
        <v>0</v>
      </c>
      <c r="Y443" s="6">
        <f t="shared" si="200"/>
        <v>0</v>
      </c>
      <c r="Z443" s="6">
        <f t="shared" si="200"/>
        <v>0</v>
      </c>
      <c r="AA443" s="6">
        <f t="shared" si="200"/>
        <v>0</v>
      </c>
      <c r="AB443" s="6">
        <f t="shared" si="200"/>
        <v>0</v>
      </c>
      <c r="AC443" s="6">
        <f t="shared" si="200"/>
        <v>0</v>
      </c>
      <c r="AD443" s="6">
        <f t="shared" si="200"/>
        <v>0</v>
      </c>
      <c r="AE443" s="6">
        <f t="shared" si="200"/>
        <v>0</v>
      </c>
      <c r="AF443" s="6">
        <f t="shared" si="200"/>
        <v>0</v>
      </c>
      <c r="AG443" s="6">
        <f t="shared" si="200"/>
        <v>0</v>
      </c>
      <c r="AH443" s="6">
        <f t="shared" si="200"/>
        <v>0</v>
      </c>
      <c r="AI443" s="6">
        <f t="shared" si="200"/>
        <v>0</v>
      </c>
      <c r="AJ443" s="6">
        <f t="shared" si="196"/>
        <v>0</v>
      </c>
      <c r="AK443" s="41">
        <f t="shared" si="192"/>
        <v>0</v>
      </c>
      <c r="AM443" s="30"/>
    </row>
    <row r="444" spans="1:45">
      <c r="A444" s="14">
        <v>1</v>
      </c>
      <c r="B444" s="1">
        <v>3</v>
      </c>
      <c r="C444" s="1">
        <v>9</v>
      </c>
      <c r="D444" s="1">
        <v>393</v>
      </c>
      <c r="E444" s="1">
        <v>1</v>
      </c>
      <c r="G444" s="17" t="s">
        <v>364</v>
      </c>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f t="shared" si="196"/>
        <v>0</v>
      </c>
      <c r="AK444" s="41">
        <f t="shared" si="192"/>
        <v>0</v>
      </c>
      <c r="AM444" s="30"/>
    </row>
    <row r="445" spans="1:45">
      <c r="A445" s="14">
        <v>1</v>
      </c>
      <c r="B445" s="1">
        <v>3</v>
      </c>
      <c r="C445" s="1">
        <v>9</v>
      </c>
      <c r="D445" s="1">
        <v>394</v>
      </c>
      <c r="G445" s="21" t="s">
        <v>365</v>
      </c>
      <c r="H445" s="6">
        <f>+H446+H447</f>
        <v>0</v>
      </c>
      <c r="I445" s="6">
        <f t="shared" ref="I445:AI445" si="201">+I446+I447</f>
        <v>0</v>
      </c>
      <c r="J445" s="6">
        <f t="shared" si="201"/>
        <v>0</v>
      </c>
      <c r="K445" s="6">
        <f t="shared" si="201"/>
        <v>0</v>
      </c>
      <c r="L445" s="6">
        <f t="shared" si="201"/>
        <v>0</v>
      </c>
      <c r="M445" s="6">
        <f t="shared" si="201"/>
        <v>0</v>
      </c>
      <c r="N445" s="6">
        <f t="shared" si="201"/>
        <v>0</v>
      </c>
      <c r="O445" s="6">
        <f t="shared" si="201"/>
        <v>0</v>
      </c>
      <c r="P445" s="6">
        <f t="shared" si="201"/>
        <v>0</v>
      </c>
      <c r="Q445" s="6">
        <f t="shared" si="201"/>
        <v>0</v>
      </c>
      <c r="R445" s="6">
        <f t="shared" si="201"/>
        <v>0</v>
      </c>
      <c r="S445" s="6">
        <f t="shared" si="201"/>
        <v>0</v>
      </c>
      <c r="T445" s="6">
        <f t="shared" si="201"/>
        <v>0</v>
      </c>
      <c r="U445" s="6">
        <f t="shared" si="201"/>
        <v>0</v>
      </c>
      <c r="V445" s="6">
        <f t="shared" si="201"/>
        <v>0</v>
      </c>
      <c r="W445" s="6">
        <f t="shared" si="201"/>
        <v>0</v>
      </c>
      <c r="X445" s="6">
        <f t="shared" si="201"/>
        <v>0</v>
      </c>
      <c r="Y445" s="6">
        <f t="shared" si="201"/>
        <v>0</v>
      </c>
      <c r="Z445" s="6">
        <f t="shared" si="201"/>
        <v>0</v>
      </c>
      <c r="AA445" s="6">
        <f t="shared" si="201"/>
        <v>0</v>
      </c>
      <c r="AB445" s="6">
        <f t="shared" si="201"/>
        <v>0</v>
      </c>
      <c r="AC445" s="6">
        <f t="shared" si="201"/>
        <v>0</v>
      </c>
      <c r="AD445" s="6">
        <f t="shared" si="201"/>
        <v>0</v>
      </c>
      <c r="AE445" s="6">
        <f t="shared" si="201"/>
        <v>0</v>
      </c>
      <c r="AF445" s="6">
        <f t="shared" si="201"/>
        <v>0</v>
      </c>
      <c r="AG445" s="6">
        <f t="shared" si="201"/>
        <v>0</v>
      </c>
      <c r="AH445" s="6">
        <f t="shared" si="201"/>
        <v>0</v>
      </c>
      <c r="AI445" s="6">
        <f t="shared" si="201"/>
        <v>0</v>
      </c>
      <c r="AJ445" s="6">
        <f t="shared" si="196"/>
        <v>0</v>
      </c>
      <c r="AK445" s="41">
        <f t="shared" si="192"/>
        <v>0</v>
      </c>
      <c r="AM445" s="30"/>
    </row>
    <row r="446" spans="1:45">
      <c r="A446" s="14">
        <v>1</v>
      </c>
      <c r="B446" s="1">
        <v>3</v>
      </c>
      <c r="C446" s="1">
        <v>9</v>
      </c>
      <c r="D446" s="1">
        <v>394</v>
      </c>
      <c r="E446" s="1">
        <v>1</v>
      </c>
      <c r="G446" s="17" t="s">
        <v>366</v>
      </c>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f t="shared" si="196"/>
        <v>0</v>
      </c>
      <c r="AK446" s="41">
        <f t="shared" si="192"/>
        <v>0</v>
      </c>
      <c r="AM446" s="30"/>
    </row>
    <row r="447" spans="1:45">
      <c r="A447" s="14">
        <v>1</v>
      </c>
      <c r="B447" s="1">
        <v>3</v>
      </c>
      <c r="C447" s="1">
        <v>9</v>
      </c>
      <c r="D447" s="1">
        <v>394</v>
      </c>
      <c r="E447" s="1">
        <v>2</v>
      </c>
      <c r="G447" s="17" t="s">
        <v>367</v>
      </c>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f t="shared" si="196"/>
        <v>0</v>
      </c>
      <c r="AK447" s="41">
        <f t="shared" si="192"/>
        <v>0</v>
      </c>
      <c r="AM447" s="30"/>
    </row>
    <row r="448" spans="1:45">
      <c r="A448" s="14">
        <v>1</v>
      </c>
      <c r="B448" s="1">
        <v>3</v>
      </c>
      <c r="C448" s="1">
        <v>9</v>
      </c>
      <c r="D448" s="1">
        <v>395</v>
      </c>
      <c r="G448" s="21" t="s">
        <v>368</v>
      </c>
      <c r="H448" s="6">
        <f>SUM(H449:H452)</f>
        <v>0</v>
      </c>
      <c r="I448" s="6">
        <f t="shared" ref="I448:AI448" si="202">SUM(I449:I452)</f>
        <v>0</v>
      </c>
      <c r="J448" s="6">
        <f t="shared" si="202"/>
        <v>0</v>
      </c>
      <c r="K448" s="6">
        <f t="shared" si="202"/>
        <v>0</v>
      </c>
      <c r="L448" s="6">
        <f t="shared" si="202"/>
        <v>0</v>
      </c>
      <c r="M448" s="6">
        <f t="shared" si="202"/>
        <v>0</v>
      </c>
      <c r="N448" s="6">
        <f t="shared" si="202"/>
        <v>0</v>
      </c>
      <c r="O448" s="6">
        <f t="shared" si="202"/>
        <v>0</v>
      </c>
      <c r="P448" s="6">
        <f t="shared" si="202"/>
        <v>0</v>
      </c>
      <c r="Q448" s="6">
        <f t="shared" si="202"/>
        <v>0</v>
      </c>
      <c r="R448" s="6">
        <f t="shared" si="202"/>
        <v>0</v>
      </c>
      <c r="S448" s="6">
        <f t="shared" si="202"/>
        <v>0</v>
      </c>
      <c r="T448" s="6">
        <f t="shared" si="202"/>
        <v>0</v>
      </c>
      <c r="U448" s="6">
        <f t="shared" si="202"/>
        <v>0</v>
      </c>
      <c r="V448" s="6">
        <f t="shared" si="202"/>
        <v>0</v>
      </c>
      <c r="W448" s="6">
        <f t="shared" si="202"/>
        <v>0</v>
      </c>
      <c r="X448" s="6">
        <f t="shared" si="202"/>
        <v>0</v>
      </c>
      <c r="Y448" s="6">
        <f t="shared" si="202"/>
        <v>0</v>
      </c>
      <c r="Z448" s="6">
        <f t="shared" si="202"/>
        <v>0</v>
      </c>
      <c r="AA448" s="6">
        <f t="shared" si="202"/>
        <v>0</v>
      </c>
      <c r="AB448" s="6">
        <f t="shared" si="202"/>
        <v>0</v>
      </c>
      <c r="AC448" s="6">
        <f t="shared" si="202"/>
        <v>0</v>
      </c>
      <c r="AD448" s="6">
        <f t="shared" si="202"/>
        <v>0</v>
      </c>
      <c r="AE448" s="6">
        <f t="shared" si="202"/>
        <v>0</v>
      </c>
      <c r="AF448" s="6">
        <f t="shared" si="202"/>
        <v>0</v>
      </c>
      <c r="AG448" s="6">
        <f t="shared" si="202"/>
        <v>0</v>
      </c>
      <c r="AH448" s="6">
        <f t="shared" si="202"/>
        <v>0</v>
      </c>
      <c r="AI448" s="6">
        <f t="shared" si="202"/>
        <v>0</v>
      </c>
      <c r="AJ448" s="6">
        <f t="shared" si="196"/>
        <v>0</v>
      </c>
      <c r="AK448" s="41">
        <f t="shared" si="192"/>
        <v>0</v>
      </c>
      <c r="AM448" s="30"/>
    </row>
    <row r="449" spans="1:45">
      <c r="A449" s="14">
        <v>1</v>
      </c>
      <c r="B449" s="1">
        <v>3</v>
      </c>
      <c r="C449" s="1">
        <v>9</v>
      </c>
      <c r="D449" s="1">
        <v>395</v>
      </c>
      <c r="E449" s="1">
        <v>1</v>
      </c>
      <c r="G449" s="17" t="s">
        <v>369</v>
      </c>
      <c r="H449" s="8"/>
      <c r="I449" s="8"/>
      <c r="J449" s="8"/>
      <c r="K449" s="8"/>
      <c r="L449" s="8"/>
      <c r="M449" s="8"/>
      <c r="N449" s="8">
        <v>0</v>
      </c>
      <c r="O449" s="8"/>
      <c r="P449" s="8"/>
      <c r="Q449" s="8"/>
      <c r="R449" s="8"/>
      <c r="S449" s="8"/>
      <c r="T449" s="8"/>
      <c r="U449" s="8"/>
      <c r="V449" s="8"/>
      <c r="W449" s="8"/>
      <c r="X449" s="8"/>
      <c r="Y449" s="8"/>
      <c r="Z449" s="8"/>
      <c r="AA449" s="8"/>
      <c r="AB449" s="8"/>
      <c r="AC449" s="8"/>
      <c r="AD449" s="8"/>
      <c r="AE449" s="8"/>
      <c r="AF449" s="8"/>
      <c r="AG449" s="8"/>
      <c r="AH449" s="8"/>
      <c r="AI449" s="8"/>
      <c r="AJ449" s="8">
        <f t="shared" si="196"/>
        <v>0</v>
      </c>
      <c r="AK449" s="41">
        <f t="shared" si="192"/>
        <v>0</v>
      </c>
      <c r="AM449" s="30"/>
    </row>
    <row r="450" spans="1:45">
      <c r="A450" s="14">
        <v>1</v>
      </c>
      <c r="B450" s="1">
        <v>3</v>
      </c>
      <c r="C450" s="1">
        <v>9</v>
      </c>
      <c r="D450" s="1">
        <v>395</v>
      </c>
      <c r="E450" s="1">
        <v>2</v>
      </c>
      <c r="G450" s="17" t="s">
        <v>370</v>
      </c>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f t="shared" si="196"/>
        <v>0</v>
      </c>
      <c r="AK450" s="41">
        <f t="shared" si="192"/>
        <v>0</v>
      </c>
      <c r="AM450" s="30"/>
      <c r="AO450" s="30"/>
      <c r="AP450" s="30"/>
      <c r="AQ450" s="33"/>
      <c r="AS450" s="38"/>
    </row>
    <row r="451" spans="1:45">
      <c r="A451" s="14">
        <v>1</v>
      </c>
      <c r="B451" s="1">
        <v>3</v>
      </c>
      <c r="C451" s="1">
        <v>9</v>
      </c>
      <c r="D451" s="1">
        <v>395</v>
      </c>
      <c r="E451" s="1">
        <v>3</v>
      </c>
      <c r="G451" s="17" t="s">
        <v>371</v>
      </c>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f t="shared" si="196"/>
        <v>0</v>
      </c>
      <c r="AK451" s="41">
        <f t="shared" si="192"/>
        <v>0</v>
      </c>
      <c r="AM451" s="30"/>
      <c r="AO451" s="30"/>
      <c r="AP451" s="30"/>
      <c r="AQ451" s="33"/>
      <c r="AS451" s="38"/>
    </row>
    <row r="452" spans="1:45">
      <c r="A452" s="14">
        <v>1</v>
      </c>
      <c r="B452" s="1">
        <v>3</v>
      </c>
      <c r="C452" s="1">
        <v>9</v>
      </c>
      <c r="D452" s="1">
        <v>395</v>
      </c>
      <c r="E452" s="1">
        <v>4</v>
      </c>
      <c r="G452" s="17" t="s">
        <v>372</v>
      </c>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8">
        <f t="shared" si="196"/>
        <v>0</v>
      </c>
      <c r="AK452" s="41">
        <f t="shared" si="192"/>
        <v>0</v>
      </c>
      <c r="AM452" s="30"/>
    </row>
    <row r="453" spans="1:45">
      <c r="A453" s="14">
        <v>1</v>
      </c>
      <c r="B453" s="1">
        <v>3</v>
      </c>
      <c r="C453" s="1">
        <v>9</v>
      </c>
      <c r="D453" s="1">
        <v>396</v>
      </c>
      <c r="G453" s="21" t="s">
        <v>373</v>
      </c>
      <c r="H453" s="6">
        <f>+H454+H455+H456</f>
        <v>0</v>
      </c>
      <c r="I453" s="6">
        <f t="shared" ref="I453:AI453" si="203">+I454+I455+I456</f>
        <v>0</v>
      </c>
      <c r="J453" s="6">
        <f t="shared" si="203"/>
        <v>0</v>
      </c>
      <c r="K453" s="6">
        <f t="shared" si="203"/>
        <v>0</v>
      </c>
      <c r="L453" s="6">
        <f t="shared" si="203"/>
        <v>0</v>
      </c>
      <c r="M453" s="6">
        <f t="shared" si="203"/>
        <v>0</v>
      </c>
      <c r="N453" s="6">
        <f t="shared" si="203"/>
        <v>0</v>
      </c>
      <c r="O453" s="6">
        <f t="shared" si="203"/>
        <v>0</v>
      </c>
      <c r="P453" s="6">
        <f t="shared" si="203"/>
        <v>0</v>
      </c>
      <c r="Q453" s="6">
        <f t="shared" si="203"/>
        <v>0</v>
      </c>
      <c r="R453" s="6">
        <f t="shared" si="203"/>
        <v>0</v>
      </c>
      <c r="S453" s="6">
        <f t="shared" si="203"/>
        <v>0</v>
      </c>
      <c r="T453" s="6">
        <f t="shared" si="203"/>
        <v>0</v>
      </c>
      <c r="U453" s="6">
        <f t="shared" si="203"/>
        <v>0</v>
      </c>
      <c r="V453" s="6">
        <f t="shared" si="203"/>
        <v>0</v>
      </c>
      <c r="W453" s="6">
        <f t="shared" si="203"/>
        <v>0</v>
      </c>
      <c r="X453" s="6">
        <f t="shared" si="203"/>
        <v>0</v>
      </c>
      <c r="Y453" s="6">
        <f t="shared" si="203"/>
        <v>0</v>
      </c>
      <c r="Z453" s="6">
        <f t="shared" si="203"/>
        <v>0</v>
      </c>
      <c r="AA453" s="6">
        <f t="shared" si="203"/>
        <v>0</v>
      </c>
      <c r="AB453" s="6">
        <f t="shared" si="203"/>
        <v>0</v>
      </c>
      <c r="AC453" s="6">
        <f t="shared" si="203"/>
        <v>0</v>
      </c>
      <c r="AD453" s="6">
        <f t="shared" si="203"/>
        <v>0</v>
      </c>
      <c r="AE453" s="6">
        <f t="shared" si="203"/>
        <v>0</v>
      </c>
      <c r="AF453" s="6">
        <f t="shared" si="203"/>
        <v>0</v>
      </c>
      <c r="AG453" s="6">
        <f t="shared" si="203"/>
        <v>0</v>
      </c>
      <c r="AH453" s="6">
        <f t="shared" si="203"/>
        <v>0</v>
      </c>
      <c r="AI453" s="6">
        <f t="shared" si="203"/>
        <v>0</v>
      </c>
      <c r="AJ453" s="6">
        <f t="shared" si="196"/>
        <v>0</v>
      </c>
      <c r="AK453" s="41">
        <f t="shared" si="192"/>
        <v>0</v>
      </c>
      <c r="AM453" s="30"/>
    </row>
    <row r="454" spans="1:45">
      <c r="A454" s="14">
        <v>1</v>
      </c>
      <c r="B454" s="1">
        <v>3</v>
      </c>
      <c r="C454" s="1">
        <v>9</v>
      </c>
      <c r="D454" s="1">
        <v>396</v>
      </c>
      <c r="E454" s="1">
        <v>1</v>
      </c>
      <c r="G454" s="17" t="s">
        <v>373</v>
      </c>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f t="shared" si="196"/>
        <v>0</v>
      </c>
      <c r="AK454" s="41">
        <f t="shared" si="192"/>
        <v>0</v>
      </c>
      <c r="AM454" s="30"/>
    </row>
    <row r="455" spans="1:45">
      <c r="A455" s="14">
        <v>1</v>
      </c>
      <c r="B455" s="1">
        <v>3</v>
      </c>
      <c r="C455" s="1">
        <v>9</v>
      </c>
      <c r="D455" s="1">
        <v>396</v>
      </c>
      <c r="E455" s="1">
        <v>2</v>
      </c>
      <c r="G455" s="17" t="s">
        <v>374</v>
      </c>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f t="shared" si="196"/>
        <v>0</v>
      </c>
      <c r="AK455" s="41">
        <f t="shared" si="192"/>
        <v>0</v>
      </c>
      <c r="AM455" s="30"/>
    </row>
    <row r="456" spans="1:45">
      <c r="A456" s="14">
        <v>1</v>
      </c>
      <c r="B456" s="1">
        <v>3</v>
      </c>
      <c r="C456" s="1">
        <v>9</v>
      </c>
      <c r="D456" s="1">
        <v>396</v>
      </c>
      <c r="E456" s="1">
        <v>3</v>
      </c>
      <c r="G456" s="17" t="s">
        <v>375</v>
      </c>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f t="shared" si="196"/>
        <v>0</v>
      </c>
      <c r="AK456" s="41">
        <f t="shared" si="192"/>
        <v>0</v>
      </c>
      <c r="AM456" s="30"/>
    </row>
    <row r="457" spans="1:45">
      <c r="A457" s="14">
        <v>1</v>
      </c>
      <c r="B457" s="1">
        <v>3</v>
      </c>
      <c r="C457" s="1">
        <v>9</v>
      </c>
      <c r="D457" s="1">
        <v>397</v>
      </c>
      <c r="G457" s="21" t="s">
        <v>376</v>
      </c>
      <c r="H457" s="6">
        <f>+H458</f>
        <v>0</v>
      </c>
      <c r="I457" s="6">
        <f t="shared" ref="I457:AI457" si="204">+I458</f>
        <v>0</v>
      </c>
      <c r="J457" s="6">
        <f t="shared" si="204"/>
        <v>0</v>
      </c>
      <c r="K457" s="6">
        <f t="shared" si="204"/>
        <v>0</v>
      </c>
      <c r="L457" s="6">
        <f t="shared" si="204"/>
        <v>0</v>
      </c>
      <c r="M457" s="6">
        <f t="shared" si="204"/>
        <v>0</v>
      </c>
      <c r="N457" s="6">
        <f t="shared" si="204"/>
        <v>0</v>
      </c>
      <c r="O457" s="6">
        <f t="shared" si="204"/>
        <v>0</v>
      </c>
      <c r="P457" s="6">
        <f t="shared" si="204"/>
        <v>0</v>
      </c>
      <c r="Q457" s="6">
        <f t="shared" si="204"/>
        <v>0</v>
      </c>
      <c r="R457" s="6">
        <f t="shared" si="204"/>
        <v>0</v>
      </c>
      <c r="S457" s="6">
        <f t="shared" si="204"/>
        <v>0</v>
      </c>
      <c r="T457" s="6">
        <f t="shared" si="204"/>
        <v>0</v>
      </c>
      <c r="U457" s="6">
        <f t="shared" si="204"/>
        <v>0</v>
      </c>
      <c r="V457" s="6">
        <f t="shared" si="204"/>
        <v>0</v>
      </c>
      <c r="W457" s="6">
        <f t="shared" si="204"/>
        <v>0</v>
      </c>
      <c r="X457" s="6">
        <f t="shared" si="204"/>
        <v>0</v>
      </c>
      <c r="Y457" s="6">
        <f t="shared" si="204"/>
        <v>0</v>
      </c>
      <c r="Z457" s="6">
        <f t="shared" si="204"/>
        <v>0</v>
      </c>
      <c r="AA457" s="6">
        <f t="shared" si="204"/>
        <v>0</v>
      </c>
      <c r="AB457" s="6">
        <f t="shared" si="204"/>
        <v>0</v>
      </c>
      <c r="AC457" s="6">
        <f t="shared" si="204"/>
        <v>0</v>
      </c>
      <c r="AD457" s="6">
        <f t="shared" si="204"/>
        <v>0</v>
      </c>
      <c r="AE457" s="6">
        <f t="shared" si="204"/>
        <v>0</v>
      </c>
      <c r="AF457" s="6">
        <f t="shared" si="204"/>
        <v>0</v>
      </c>
      <c r="AG457" s="6">
        <f t="shared" si="204"/>
        <v>0</v>
      </c>
      <c r="AH457" s="6">
        <f t="shared" si="204"/>
        <v>0</v>
      </c>
      <c r="AI457" s="6">
        <f t="shared" si="204"/>
        <v>0</v>
      </c>
      <c r="AJ457" s="6">
        <f t="shared" si="196"/>
        <v>0</v>
      </c>
      <c r="AK457" s="41">
        <f t="shared" si="192"/>
        <v>0</v>
      </c>
      <c r="AM457" s="30"/>
    </row>
    <row r="458" spans="1:45">
      <c r="A458" s="14">
        <v>1</v>
      </c>
      <c r="B458" s="1">
        <v>3</v>
      </c>
      <c r="C458" s="1">
        <v>9</v>
      </c>
      <c r="D458" s="1">
        <v>397</v>
      </c>
      <c r="E458" s="1">
        <v>1</v>
      </c>
      <c r="G458" s="17" t="s">
        <v>377</v>
      </c>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f t="shared" si="196"/>
        <v>0</v>
      </c>
      <c r="AK458" s="41">
        <f t="shared" si="192"/>
        <v>0</v>
      </c>
      <c r="AM458" s="30"/>
    </row>
    <row r="459" spans="1:45">
      <c r="A459" s="14">
        <v>1</v>
      </c>
      <c r="B459" s="1">
        <v>3</v>
      </c>
      <c r="C459" s="1">
        <v>9</v>
      </c>
      <c r="D459" s="1">
        <v>398</v>
      </c>
      <c r="G459" s="21" t="s">
        <v>378</v>
      </c>
      <c r="H459" s="6">
        <f>+H460</f>
        <v>0</v>
      </c>
      <c r="I459" s="6">
        <f t="shared" ref="I459:AI459" si="205">+I460</f>
        <v>0</v>
      </c>
      <c r="J459" s="6">
        <f t="shared" si="205"/>
        <v>0</v>
      </c>
      <c r="K459" s="6">
        <f t="shared" si="205"/>
        <v>0</v>
      </c>
      <c r="L459" s="6">
        <f t="shared" si="205"/>
        <v>0</v>
      </c>
      <c r="M459" s="6">
        <f t="shared" si="205"/>
        <v>0</v>
      </c>
      <c r="N459" s="6">
        <f t="shared" si="205"/>
        <v>0</v>
      </c>
      <c r="O459" s="6">
        <f t="shared" si="205"/>
        <v>0</v>
      </c>
      <c r="P459" s="6">
        <f t="shared" si="205"/>
        <v>0</v>
      </c>
      <c r="Q459" s="6">
        <f t="shared" si="205"/>
        <v>0</v>
      </c>
      <c r="R459" s="6">
        <f t="shared" si="205"/>
        <v>0</v>
      </c>
      <c r="S459" s="6">
        <f t="shared" si="205"/>
        <v>0</v>
      </c>
      <c r="T459" s="6">
        <f t="shared" si="205"/>
        <v>0</v>
      </c>
      <c r="U459" s="6">
        <f t="shared" si="205"/>
        <v>0</v>
      </c>
      <c r="V459" s="6">
        <f t="shared" si="205"/>
        <v>0</v>
      </c>
      <c r="W459" s="6">
        <f t="shared" si="205"/>
        <v>0</v>
      </c>
      <c r="X459" s="6">
        <f t="shared" si="205"/>
        <v>0</v>
      </c>
      <c r="Y459" s="6">
        <f t="shared" si="205"/>
        <v>0</v>
      </c>
      <c r="Z459" s="6">
        <f t="shared" si="205"/>
        <v>0</v>
      </c>
      <c r="AA459" s="6">
        <f t="shared" si="205"/>
        <v>0</v>
      </c>
      <c r="AB459" s="6">
        <f t="shared" si="205"/>
        <v>0</v>
      </c>
      <c r="AC459" s="6">
        <f t="shared" si="205"/>
        <v>0</v>
      </c>
      <c r="AD459" s="6">
        <f t="shared" si="205"/>
        <v>0</v>
      </c>
      <c r="AE459" s="6">
        <f t="shared" si="205"/>
        <v>0</v>
      </c>
      <c r="AF459" s="6">
        <f t="shared" si="205"/>
        <v>0</v>
      </c>
      <c r="AG459" s="6">
        <f t="shared" si="205"/>
        <v>0</v>
      </c>
      <c r="AH459" s="6">
        <f t="shared" si="205"/>
        <v>0</v>
      </c>
      <c r="AI459" s="6">
        <f t="shared" si="205"/>
        <v>0</v>
      </c>
      <c r="AJ459" s="6">
        <f t="shared" si="196"/>
        <v>0</v>
      </c>
      <c r="AK459" s="41">
        <f t="shared" si="192"/>
        <v>0</v>
      </c>
      <c r="AM459" s="30"/>
    </row>
    <row r="460" spans="1:45">
      <c r="A460" s="14">
        <v>1</v>
      </c>
      <c r="B460" s="1">
        <v>3</v>
      </c>
      <c r="C460" s="1">
        <v>9</v>
      </c>
      <c r="D460" s="1">
        <v>398</v>
      </c>
      <c r="E460" s="1">
        <v>1</v>
      </c>
      <c r="G460" s="17" t="s">
        <v>378</v>
      </c>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f t="shared" si="196"/>
        <v>0</v>
      </c>
      <c r="AK460" s="41">
        <f t="shared" si="192"/>
        <v>0</v>
      </c>
      <c r="AM460" s="30"/>
    </row>
    <row r="461" spans="1:45">
      <c r="A461" s="14">
        <v>1</v>
      </c>
      <c r="B461" s="1">
        <v>3</v>
      </c>
      <c r="C461" s="1">
        <v>9</v>
      </c>
      <c r="D461" s="1">
        <v>399</v>
      </c>
      <c r="G461" s="21" t="s">
        <v>354</v>
      </c>
      <c r="H461" s="6">
        <f>SUM(H462:H468)</f>
        <v>0</v>
      </c>
      <c r="I461" s="6">
        <f t="shared" ref="I461:AI461" si="206">SUM(I462:I468)</f>
        <v>0</v>
      </c>
      <c r="J461" s="6">
        <f t="shared" si="206"/>
        <v>0</v>
      </c>
      <c r="K461" s="6">
        <f t="shared" si="206"/>
        <v>0</v>
      </c>
      <c r="L461" s="6">
        <f t="shared" si="206"/>
        <v>0</v>
      </c>
      <c r="M461" s="6">
        <f t="shared" si="206"/>
        <v>0</v>
      </c>
      <c r="N461" s="6">
        <f t="shared" si="206"/>
        <v>0</v>
      </c>
      <c r="O461" s="6">
        <f t="shared" si="206"/>
        <v>0</v>
      </c>
      <c r="P461" s="6">
        <f t="shared" si="206"/>
        <v>0</v>
      </c>
      <c r="Q461" s="6">
        <f t="shared" si="206"/>
        <v>0</v>
      </c>
      <c r="R461" s="6">
        <f t="shared" si="206"/>
        <v>0</v>
      </c>
      <c r="S461" s="6">
        <f t="shared" si="206"/>
        <v>0</v>
      </c>
      <c r="T461" s="6">
        <f t="shared" si="206"/>
        <v>0</v>
      </c>
      <c r="U461" s="6">
        <f t="shared" si="206"/>
        <v>0</v>
      </c>
      <c r="V461" s="6">
        <f t="shared" si="206"/>
        <v>0</v>
      </c>
      <c r="W461" s="6">
        <f t="shared" si="206"/>
        <v>0</v>
      </c>
      <c r="X461" s="6">
        <f t="shared" si="206"/>
        <v>0</v>
      </c>
      <c r="Y461" s="6">
        <f t="shared" si="206"/>
        <v>0</v>
      </c>
      <c r="Z461" s="6">
        <f t="shared" si="206"/>
        <v>0</v>
      </c>
      <c r="AA461" s="6">
        <f t="shared" si="206"/>
        <v>0</v>
      </c>
      <c r="AB461" s="6">
        <f t="shared" si="206"/>
        <v>0</v>
      </c>
      <c r="AC461" s="6">
        <f t="shared" si="206"/>
        <v>0</v>
      </c>
      <c r="AD461" s="6">
        <f t="shared" si="206"/>
        <v>0</v>
      </c>
      <c r="AE461" s="6">
        <f t="shared" si="206"/>
        <v>0</v>
      </c>
      <c r="AF461" s="6">
        <f t="shared" si="206"/>
        <v>0</v>
      </c>
      <c r="AG461" s="6">
        <f t="shared" si="206"/>
        <v>0</v>
      </c>
      <c r="AH461" s="6">
        <f t="shared" si="206"/>
        <v>0</v>
      </c>
      <c r="AI461" s="6">
        <f t="shared" si="206"/>
        <v>0</v>
      </c>
      <c r="AJ461" s="6">
        <f t="shared" si="196"/>
        <v>0</v>
      </c>
      <c r="AK461" s="41">
        <f t="shared" si="192"/>
        <v>0</v>
      </c>
      <c r="AM461" s="30"/>
    </row>
    <row r="462" spans="1:45">
      <c r="A462" s="14">
        <v>1</v>
      </c>
      <c r="B462" s="1">
        <v>3</v>
      </c>
      <c r="C462" s="1">
        <v>9</v>
      </c>
      <c r="D462" s="1">
        <v>399</v>
      </c>
      <c r="E462" s="1">
        <v>1</v>
      </c>
      <c r="G462" s="17" t="s">
        <v>379</v>
      </c>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f t="shared" si="196"/>
        <v>0</v>
      </c>
      <c r="AK462" s="41">
        <f t="shared" si="192"/>
        <v>0</v>
      </c>
      <c r="AM462" s="30"/>
    </row>
    <row r="463" spans="1:45">
      <c r="A463" s="14">
        <v>1</v>
      </c>
      <c r="B463" s="1">
        <v>3</v>
      </c>
      <c r="C463" s="1">
        <v>9</v>
      </c>
      <c r="D463" s="1">
        <v>399</v>
      </c>
      <c r="E463" s="1">
        <v>2</v>
      </c>
      <c r="G463" s="17" t="s">
        <v>380</v>
      </c>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f t="shared" si="196"/>
        <v>0</v>
      </c>
      <c r="AK463" s="41">
        <f t="shared" si="192"/>
        <v>0</v>
      </c>
      <c r="AM463" s="30"/>
    </row>
    <row r="464" spans="1:45">
      <c r="A464" s="14">
        <v>1</v>
      </c>
      <c r="B464" s="1">
        <v>3</v>
      </c>
      <c r="C464" s="1">
        <v>9</v>
      </c>
      <c r="D464" s="1">
        <v>399</v>
      </c>
      <c r="E464" s="1">
        <v>3</v>
      </c>
      <c r="G464" s="17" t="s">
        <v>381</v>
      </c>
      <c r="H464" s="8"/>
      <c r="I464" s="8"/>
      <c r="J464" s="8"/>
      <c r="K464" s="8"/>
      <c r="L464" s="8">
        <v>0</v>
      </c>
      <c r="M464" s="8"/>
      <c r="N464" s="8"/>
      <c r="O464" s="8"/>
      <c r="P464" s="8"/>
      <c r="Q464" s="8"/>
      <c r="R464" s="8"/>
      <c r="S464" s="8"/>
      <c r="T464" s="8"/>
      <c r="U464" s="8"/>
      <c r="V464" s="8"/>
      <c r="W464" s="8"/>
      <c r="X464" s="8"/>
      <c r="Y464" s="8"/>
      <c r="Z464" s="8"/>
      <c r="AA464" s="8"/>
      <c r="AB464" s="8"/>
      <c r="AC464" s="8"/>
      <c r="AD464" s="8"/>
      <c r="AE464" s="8"/>
      <c r="AF464" s="8"/>
      <c r="AG464" s="8"/>
      <c r="AH464" s="8"/>
      <c r="AI464" s="8"/>
      <c r="AJ464" s="8">
        <f t="shared" si="196"/>
        <v>0</v>
      </c>
      <c r="AK464" s="41">
        <f t="shared" si="192"/>
        <v>0</v>
      </c>
      <c r="AM464" s="30"/>
      <c r="AO464" s="30"/>
      <c r="AP464" s="30"/>
      <c r="AQ464" s="33"/>
      <c r="AS464" s="38"/>
    </row>
    <row r="465" spans="1:45">
      <c r="A465" s="14">
        <v>1</v>
      </c>
      <c r="B465" s="1">
        <v>3</v>
      </c>
      <c r="C465" s="1">
        <v>9</v>
      </c>
      <c r="D465" s="1">
        <v>399</v>
      </c>
      <c r="E465" s="1">
        <v>4</v>
      </c>
      <c r="G465" s="17" t="s">
        <v>382</v>
      </c>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f t="shared" si="196"/>
        <v>0</v>
      </c>
      <c r="AK465" s="41">
        <f t="shared" si="192"/>
        <v>0</v>
      </c>
      <c r="AM465" s="30"/>
    </row>
    <row r="466" spans="1:45">
      <c r="A466" s="14">
        <v>1</v>
      </c>
      <c r="B466" s="1">
        <v>3</v>
      </c>
      <c r="C466" s="1">
        <v>9</v>
      </c>
      <c r="D466" s="1">
        <v>399</v>
      </c>
      <c r="E466" s="1">
        <v>5</v>
      </c>
      <c r="G466" s="17" t="s">
        <v>383</v>
      </c>
      <c r="H466" s="8"/>
      <c r="I466" s="8"/>
      <c r="J466" s="8"/>
      <c r="K466" s="8"/>
      <c r="L466" s="8"/>
      <c r="M466" s="8"/>
      <c r="N466" s="8"/>
      <c r="O466" s="8"/>
      <c r="P466" s="8"/>
      <c r="Q466" s="8"/>
      <c r="R466" s="8"/>
      <c r="S466" s="8"/>
      <c r="T466" s="8"/>
      <c r="U466" s="8"/>
      <c r="V466" s="8"/>
      <c r="W466" s="8"/>
      <c r="X466" s="8"/>
      <c r="Y466" s="8"/>
      <c r="Z466" s="8"/>
      <c r="AA466" s="8"/>
      <c r="AB466" s="8"/>
      <c r="AC466" s="8"/>
      <c r="AD466" s="8">
        <v>0</v>
      </c>
      <c r="AE466" s="8"/>
      <c r="AF466" s="8"/>
      <c r="AG466" s="8"/>
      <c r="AH466" s="8"/>
      <c r="AI466" s="8"/>
      <c r="AJ466" s="8">
        <f t="shared" si="196"/>
        <v>0</v>
      </c>
      <c r="AK466" s="41">
        <f t="shared" si="192"/>
        <v>0</v>
      </c>
      <c r="AM466" s="30"/>
    </row>
    <row r="467" spans="1:45">
      <c r="A467" s="14">
        <v>1</v>
      </c>
      <c r="B467" s="1">
        <v>3</v>
      </c>
      <c r="C467" s="1">
        <v>9</v>
      </c>
      <c r="D467" s="1">
        <v>399</v>
      </c>
      <c r="E467" s="1">
        <v>6</v>
      </c>
      <c r="G467" s="17" t="s">
        <v>384</v>
      </c>
      <c r="H467" s="8"/>
      <c r="I467" s="8"/>
      <c r="J467" s="8"/>
      <c r="K467" s="8"/>
      <c r="L467" s="8"/>
      <c r="M467" s="8"/>
      <c r="N467" s="8"/>
      <c r="O467" s="8"/>
      <c r="P467" s="8"/>
      <c r="Q467" s="8"/>
      <c r="R467" s="8"/>
      <c r="S467" s="8"/>
      <c r="T467" s="8"/>
      <c r="U467" s="8"/>
      <c r="V467" s="8"/>
      <c r="W467" s="8"/>
      <c r="X467" s="8"/>
      <c r="Y467" s="8"/>
      <c r="Z467" s="8"/>
      <c r="AA467" s="8"/>
      <c r="AB467" s="8"/>
      <c r="AC467" s="8"/>
      <c r="AD467" s="8">
        <v>0</v>
      </c>
      <c r="AE467" s="8"/>
      <c r="AF467" s="8"/>
      <c r="AG467" s="8"/>
      <c r="AH467" s="8"/>
      <c r="AI467" s="8"/>
      <c r="AJ467" s="8">
        <f t="shared" si="196"/>
        <v>0</v>
      </c>
      <c r="AK467" s="41">
        <f t="shared" si="192"/>
        <v>0</v>
      </c>
      <c r="AM467" s="30"/>
    </row>
    <row r="468" spans="1:45">
      <c r="A468" s="14">
        <v>1</v>
      </c>
      <c r="B468" s="1">
        <v>3</v>
      </c>
      <c r="C468" s="1">
        <v>9</v>
      </c>
      <c r="D468" s="1">
        <v>399</v>
      </c>
      <c r="E468" s="1">
        <v>7</v>
      </c>
      <c r="G468" s="17" t="s">
        <v>385</v>
      </c>
      <c r="H468" s="8"/>
      <c r="I468" s="8"/>
      <c r="J468" s="8"/>
      <c r="K468" s="8"/>
      <c r="L468" s="8"/>
      <c r="M468" s="8"/>
      <c r="N468" s="8"/>
      <c r="O468" s="8"/>
      <c r="P468" s="8"/>
      <c r="Q468" s="8"/>
      <c r="R468" s="8"/>
      <c r="S468" s="8"/>
      <c r="T468" s="8"/>
      <c r="U468" s="8"/>
      <c r="V468" s="8"/>
      <c r="W468" s="8"/>
      <c r="X468" s="8"/>
      <c r="Y468" s="8"/>
      <c r="Z468" s="8"/>
      <c r="AA468" s="8"/>
      <c r="AB468" s="8"/>
      <c r="AC468" s="8"/>
      <c r="AD468" s="8">
        <v>0</v>
      </c>
      <c r="AE468" s="8"/>
      <c r="AF468" s="8"/>
      <c r="AG468" s="8"/>
      <c r="AH468" s="8"/>
      <c r="AI468" s="8"/>
      <c r="AJ468" s="8">
        <f t="shared" si="196"/>
        <v>0</v>
      </c>
      <c r="AK468" s="41">
        <f t="shared" si="192"/>
        <v>0</v>
      </c>
      <c r="AM468" s="30"/>
    </row>
    <row r="469" spans="1:45">
      <c r="A469" s="14">
        <v>1</v>
      </c>
      <c r="B469" s="13">
        <v>4</v>
      </c>
      <c r="C469" s="9"/>
      <c r="D469" s="12"/>
      <c r="E469" s="9"/>
      <c r="F469" s="9"/>
      <c r="G469" s="20" t="s">
        <v>386</v>
      </c>
      <c r="H469" s="10">
        <f>+H470+H482+H490+H502+H523+H530+H539+H542+H553</f>
        <v>1256250</v>
      </c>
      <c r="I469" s="10">
        <f t="shared" ref="I469:AI469" si="207">+I470+I482+I490+I502+I523+I530+I539+I542+I553</f>
        <v>0</v>
      </c>
      <c r="J469" s="10">
        <f t="shared" si="207"/>
        <v>0</v>
      </c>
      <c r="K469" s="10">
        <f t="shared" si="207"/>
        <v>0</v>
      </c>
      <c r="L469" s="10">
        <f t="shared" si="207"/>
        <v>0</v>
      </c>
      <c r="M469" s="10">
        <f t="shared" si="207"/>
        <v>0</v>
      </c>
      <c r="N469" s="10">
        <f t="shared" si="207"/>
        <v>0</v>
      </c>
      <c r="O469" s="10">
        <f t="shared" si="207"/>
        <v>0</v>
      </c>
      <c r="P469" s="10">
        <f t="shared" si="207"/>
        <v>0</v>
      </c>
      <c r="Q469" s="10">
        <f t="shared" si="207"/>
        <v>0</v>
      </c>
      <c r="R469" s="10">
        <f t="shared" si="207"/>
        <v>450000</v>
      </c>
      <c r="S469" s="10">
        <f t="shared" si="207"/>
        <v>0</v>
      </c>
      <c r="T469" s="10">
        <f t="shared" si="207"/>
        <v>0</v>
      </c>
      <c r="U469" s="10">
        <f t="shared" si="207"/>
        <v>0</v>
      </c>
      <c r="V469" s="10">
        <f t="shared" si="207"/>
        <v>0</v>
      </c>
      <c r="W469" s="10">
        <f t="shared" si="207"/>
        <v>0</v>
      </c>
      <c r="X469" s="10">
        <f t="shared" si="207"/>
        <v>0</v>
      </c>
      <c r="Y469" s="10">
        <f t="shared" si="207"/>
        <v>0</v>
      </c>
      <c r="Z469" s="10">
        <f t="shared" si="207"/>
        <v>0</v>
      </c>
      <c r="AA469" s="10">
        <f t="shared" si="207"/>
        <v>0</v>
      </c>
      <c r="AB469" s="10">
        <f t="shared" si="207"/>
        <v>0</v>
      </c>
      <c r="AC469" s="10">
        <f t="shared" si="207"/>
        <v>300000</v>
      </c>
      <c r="AD469" s="10">
        <f t="shared" si="207"/>
        <v>0</v>
      </c>
      <c r="AE469" s="10">
        <f t="shared" si="207"/>
        <v>0</v>
      </c>
      <c r="AF469" s="10">
        <f t="shared" si="207"/>
        <v>200000</v>
      </c>
      <c r="AG469" s="10">
        <f t="shared" si="207"/>
        <v>0</v>
      </c>
      <c r="AH469" s="10">
        <f t="shared" si="207"/>
        <v>0</v>
      </c>
      <c r="AI469" s="10">
        <f t="shared" si="207"/>
        <v>0</v>
      </c>
      <c r="AJ469" s="10">
        <f t="shared" si="196"/>
        <v>2206250</v>
      </c>
      <c r="AK469" s="41">
        <f t="shared" si="192"/>
        <v>2006250</v>
      </c>
      <c r="AM469" s="30"/>
      <c r="AO469" s="30"/>
      <c r="AP469" s="30"/>
      <c r="AQ469" s="33"/>
      <c r="AS469" s="38"/>
    </row>
    <row r="470" spans="1:45">
      <c r="A470" s="14">
        <v>1</v>
      </c>
      <c r="B470" s="1">
        <v>4</v>
      </c>
      <c r="C470" s="1">
        <v>1</v>
      </c>
      <c r="E470" s="4"/>
      <c r="F470" s="4"/>
      <c r="G470" s="21" t="s">
        <v>387</v>
      </c>
      <c r="H470" s="7">
        <f>+H471+H476</f>
        <v>0</v>
      </c>
      <c r="I470" s="7">
        <f t="shared" ref="I470:AI470" si="208">+I471+I476</f>
        <v>0</v>
      </c>
      <c r="J470" s="7">
        <f t="shared" si="208"/>
        <v>0</v>
      </c>
      <c r="K470" s="7">
        <f t="shared" si="208"/>
        <v>0</v>
      </c>
      <c r="L470" s="7">
        <f t="shared" si="208"/>
        <v>0</v>
      </c>
      <c r="M470" s="7">
        <f t="shared" si="208"/>
        <v>0</v>
      </c>
      <c r="N470" s="7">
        <f t="shared" si="208"/>
        <v>0</v>
      </c>
      <c r="O470" s="7">
        <f t="shared" si="208"/>
        <v>0</v>
      </c>
      <c r="P470" s="7">
        <f t="shared" si="208"/>
        <v>0</v>
      </c>
      <c r="Q470" s="7">
        <f t="shared" si="208"/>
        <v>0</v>
      </c>
      <c r="R470" s="7">
        <f t="shared" si="208"/>
        <v>0</v>
      </c>
      <c r="S470" s="7">
        <f t="shared" si="208"/>
        <v>0</v>
      </c>
      <c r="T470" s="7">
        <f t="shared" si="208"/>
        <v>0</v>
      </c>
      <c r="U470" s="7">
        <f t="shared" si="208"/>
        <v>0</v>
      </c>
      <c r="V470" s="7">
        <f t="shared" si="208"/>
        <v>0</v>
      </c>
      <c r="W470" s="7">
        <f t="shared" si="208"/>
        <v>0</v>
      </c>
      <c r="X470" s="7">
        <f t="shared" si="208"/>
        <v>0</v>
      </c>
      <c r="Y470" s="7">
        <f t="shared" si="208"/>
        <v>0</v>
      </c>
      <c r="Z470" s="7">
        <f t="shared" si="208"/>
        <v>0</v>
      </c>
      <c r="AA470" s="7">
        <f t="shared" si="208"/>
        <v>0</v>
      </c>
      <c r="AB470" s="7">
        <f t="shared" si="208"/>
        <v>0</v>
      </c>
      <c r="AC470" s="7">
        <f t="shared" si="208"/>
        <v>0</v>
      </c>
      <c r="AD470" s="7">
        <f t="shared" si="208"/>
        <v>0</v>
      </c>
      <c r="AE470" s="7">
        <f t="shared" si="208"/>
        <v>0</v>
      </c>
      <c r="AF470" s="7">
        <f t="shared" si="208"/>
        <v>0</v>
      </c>
      <c r="AG470" s="7">
        <f t="shared" si="208"/>
        <v>0</v>
      </c>
      <c r="AH470" s="7">
        <f t="shared" si="208"/>
        <v>0</v>
      </c>
      <c r="AI470" s="7">
        <f t="shared" si="208"/>
        <v>0</v>
      </c>
      <c r="AJ470" s="7">
        <f t="shared" si="196"/>
        <v>0</v>
      </c>
      <c r="AK470" s="41">
        <f t="shared" si="192"/>
        <v>0</v>
      </c>
      <c r="AM470" s="30"/>
    </row>
    <row r="471" spans="1:45">
      <c r="A471" s="14">
        <v>1</v>
      </c>
      <c r="B471" s="1">
        <v>4</v>
      </c>
      <c r="C471" s="1">
        <v>1</v>
      </c>
      <c r="D471" s="1">
        <v>411</v>
      </c>
      <c r="E471" s="4"/>
      <c r="F471" s="4"/>
      <c r="G471" s="21" t="s">
        <v>388</v>
      </c>
      <c r="H471" s="6">
        <f>SUM(H472:H475)</f>
        <v>0</v>
      </c>
      <c r="I471" s="6">
        <f t="shared" ref="I471:AI471" si="209">SUM(I472:I475)</f>
        <v>0</v>
      </c>
      <c r="J471" s="6">
        <f t="shared" si="209"/>
        <v>0</v>
      </c>
      <c r="K471" s="6">
        <f t="shared" si="209"/>
        <v>0</v>
      </c>
      <c r="L471" s="6">
        <f t="shared" si="209"/>
        <v>0</v>
      </c>
      <c r="M471" s="6">
        <f t="shared" si="209"/>
        <v>0</v>
      </c>
      <c r="N471" s="6">
        <f t="shared" si="209"/>
        <v>0</v>
      </c>
      <c r="O471" s="6">
        <f t="shared" si="209"/>
        <v>0</v>
      </c>
      <c r="P471" s="6">
        <f t="shared" si="209"/>
        <v>0</v>
      </c>
      <c r="Q471" s="6">
        <f t="shared" si="209"/>
        <v>0</v>
      </c>
      <c r="R471" s="6">
        <f t="shared" si="209"/>
        <v>0</v>
      </c>
      <c r="S471" s="6">
        <f t="shared" si="209"/>
        <v>0</v>
      </c>
      <c r="T471" s="6">
        <f t="shared" si="209"/>
        <v>0</v>
      </c>
      <c r="U471" s="6">
        <f t="shared" si="209"/>
        <v>0</v>
      </c>
      <c r="V471" s="6">
        <f t="shared" si="209"/>
        <v>0</v>
      </c>
      <c r="W471" s="6">
        <f t="shared" si="209"/>
        <v>0</v>
      </c>
      <c r="X471" s="6">
        <f t="shared" si="209"/>
        <v>0</v>
      </c>
      <c r="Y471" s="6">
        <f t="shared" si="209"/>
        <v>0</v>
      </c>
      <c r="Z471" s="6">
        <f t="shared" si="209"/>
        <v>0</v>
      </c>
      <c r="AA471" s="6">
        <f t="shared" si="209"/>
        <v>0</v>
      </c>
      <c r="AB471" s="6">
        <f t="shared" si="209"/>
        <v>0</v>
      </c>
      <c r="AC471" s="6">
        <f t="shared" si="209"/>
        <v>0</v>
      </c>
      <c r="AD471" s="6">
        <f t="shared" si="209"/>
        <v>0</v>
      </c>
      <c r="AE471" s="6">
        <f t="shared" si="209"/>
        <v>0</v>
      </c>
      <c r="AF471" s="6">
        <f t="shared" si="209"/>
        <v>0</v>
      </c>
      <c r="AG471" s="6">
        <f t="shared" si="209"/>
        <v>0</v>
      </c>
      <c r="AH471" s="6">
        <f t="shared" si="209"/>
        <v>0</v>
      </c>
      <c r="AI471" s="6">
        <f t="shared" si="209"/>
        <v>0</v>
      </c>
      <c r="AJ471" s="6">
        <f t="shared" si="196"/>
        <v>0</v>
      </c>
      <c r="AK471" s="41">
        <f t="shared" si="192"/>
        <v>0</v>
      </c>
      <c r="AM471" s="30"/>
    </row>
    <row r="472" spans="1:45">
      <c r="A472" s="14">
        <v>1</v>
      </c>
      <c r="B472" s="1">
        <v>4</v>
      </c>
      <c r="C472" s="1">
        <v>1</v>
      </c>
      <c r="D472" s="1">
        <v>411</v>
      </c>
      <c r="E472" s="1">
        <v>1</v>
      </c>
      <c r="G472" s="17" t="s">
        <v>389</v>
      </c>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f t="shared" si="196"/>
        <v>0</v>
      </c>
      <c r="AK472" s="41">
        <f t="shared" si="192"/>
        <v>0</v>
      </c>
      <c r="AM472" s="30"/>
    </row>
    <row r="473" spans="1:45">
      <c r="A473" s="14">
        <v>1</v>
      </c>
      <c r="B473" s="1">
        <v>4</v>
      </c>
      <c r="C473" s="1">
        <v>1</v>
      </c>
      <c r="D473" s="1">
        <v>411</v>
      </c>
      <c r="E473" s="1">
        <v>2</v>
      </c>
      <c r="G473" s="17" t="s">
        <v>390</v>
      </c>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f t="shared" si="196"/>
        <v>0</v>
      </c>
      <c r="AK473" s="41">
        <f t="shared" si="192"/>
        <v>0</v>
      </c>
      <c r="AM473" s="30"/>
    </row>
    <row r="474" spans="1:45">
      <c r="A474" s="14">
        <v>1</v>
      </c>
      <c r="B474" s="1">
        <v>4</v>
      </c>
      <c r="C474" s="1">
        <v>1</v>
      </c>
      <c r="D474" s="1">
        <v>411</v>
      </c>
      <c r="E474" s="1">
        <v>3</v>
      </c>
      <c r="G474" s="17" t="s">
        <v>391</v>
      </c>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f t="shared" si="196"/>
        <v>0</v>
      </c>
      <c r="AK474" s="41">
        <f t="shared" si="192"/>
        <v>0</v>
      </c>
      <c r="AM474" s="30"/>
    </row>
    <row r="475" spans="1:45">
      <c r="A475" s="14">
        <v>1</v>
      </c>
      <c r="B475" s="1">
        <v>4</v>
      </c>
      <c r="C475" s="1">
        <v>1</v>
      </c>
      <c r="D475" s="1">
        <v>411</v>
      </c>
      <c r="E475" s="1">
        <v>4</v>
      </c>
      <c r="G475" s="17" t="s">
        <v>392</v>
      </c>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f t="shared" si="196"/>
        <v>0</v>
      </c>
      <c r="AK475" s="41">
        <f t="shared" si="192"/>
        <v>0</v>
      </c>
      <c r="AM475" s="30"/>
    </row>
    <row r="476" spans="1:45">
      <c r="A476" s="14">
        <v>1</v>
      </c>
      <c r="B476" s="1">
        <v>4</v>
      </c>
      <c r="C476" s="1">
        <v>1</v>
      </c>
      <c r="D476" s="1">
        <v>412</v>
      </c>
      <c r="E476" s="4"/>
      <c r="F476" s="4"/>
      <c r="G476" s="21" t="s">
        <v>393</v>
      </c>
      <c r="H476" s="6">
        <f>SUM(H477:H481)</f>
        <v>0</v>
      </c>
      <c r="I476" s="6">
        <f t="shared" ref="I476:AI476" si="210">SUM(I477:I481)</f>
        <v>0</v>
      </c>
      <c r="J476" s="6">
        <f t="shared" si="210"/>
        <v>0</v>
      </c>
      <c r="K476" s="6">
        <f t="shared" si="210"/>
        <v>0</v>
      </c>
      <c r="L476" s="6">
        <f t="shared" si="210"/>
        <v>0</v>
      </c>
      <c r="M476" s="6">
        <f t="shared" si="210"/>
        <v>0</v>
      </c>
      <c r="N476" s="6">
        <f t="shared" si="210"/>
        <v>0</v>
      </c>
      <c r="O476" s="6">
        <f t="shared" si="210"/>
        <v>0</v>
      </c>
      <c r="P476" s="6">
        <f t="shared" si="210"/>
        <v>0</v>
      </c>
      <c r="Q476" s="6">
        <f t="shared" si="210"/>
        <v>0</v>
      </c>
      <c r="R476" s="6">
        <f t="shared" si="210"/>
        <v>0</v>
      </c>
      <c r="S476" s="6">
        <f t="shared" si="210"/>
        <v>0</v>
      </c>
      <c r="T476" s="6">
        <f t="shared" si="210"/>
        <v>0</v>
      </c>
      <c r="U476" s="6">
        <f t="shared" si="210"/>
        <v>0</v>
      </c>
      <c r="V476" s="6">
        <f t="shared" si="210"/>
        <v>0</v>
      </c>
      <c r="W476" s="6">
        <f t="shared" si="210"/>
        <v>0</v>
      </c>
      <c r="X476" s="6">
        <f t="shared" si="210"/>
        <v>0</v>
      </c>
      <c r="Y476" s="6">
        <f t="shared" si="210"/>
        <v>0</v>
      </c>
      <c r="Z476" s="6">
        <f t="shared" si="210"/>
        <v>0</v>
      </c>
      <c r="AA476" s="6">
        <f t="shared" si="210"/>
        <v>0</v>
      </c>
      <c r="AB476" s="6">
        <f t="shared" si="210"/>
        <v>0</v>
      </c>
      <c r="AC476" s="6">
        <f t="shared" si="210"/>
        <v>0</v>
      </c>
      <c r="AD476" s="6">
        <f t="shared" si="210"/>
        <v>0</v>
      </c>
      <c r="AE476" s="6">
        <f t="shared" si="210"/>
        <v>0</v>
      </c>
      <c r="AF476" s="6">
        <f t="shared" si="210"/>
        <v>0</v>
      </c>
      <c r="AG476" s="6">
        <f t="shared" si="210"/>
        <v>0</v>
      </c>
      <c r="AH476" s="6">
        <f t="shared" si="210"/>
        <v>0</v>
      </c>
      <c r="AI476" s="6">
        <f t="shared" si="210"/>
        <v>0</v>
      </c>
      <c r="AJ476" s="6">
        <f t="shared" si="196"/>
        <v>0</v>
      </c>
      <c r="AK476" s="41">
        <f t="shared" si="192"/>
        <v>0</v>
      </c>
      <c r="AM476" s="30"/>
    </row>
    <row r="477" spans="1:45">
      <c r="A477" s="14">
        <v>1</v>
      </c>
      <c r="B477" s="1">
        <v>4</v>
      </c>
      <c r="C477" s="1">
        <v>1</v>
      </c>
      <c r="D477" s="1">
        <v>412</v>
      </c>
      <c r="E477" s="1">
        <v>5</v>
      </c>
      <c r="G477" s="17" t="s">
        <v>394</v>
      </c>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f t="shared" si="196"/>
        <v>0</v>
      </c>
      <c r="AK477" s="41">
        <f t="shared" si="192"/>
        <v>0</v>
      </c>
      <c r="AM477" s="30"/>
    </row>
    <row r="478" spans="1:45">
      <c r="A478" s="14">
        <v>1</v>
      </c>
      <c r="B478" s="1">
        <v>4</v>
      </c>
      <c r="C478" s="1">
        <v>1</v>
      </c>
      <c r="D478" s="1">
        <v>412</v>
      </c>
      <c r="E478" s="1">
        <v>6</v>
      </c>
      <c r="G478" s="17" t="s">
        <v>395</v>
      </c>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f t="shared" si="196"/>
        <v>0</v>
      </c>
      <c r="AK478" s="41">
        <f t="shared" si="192"/>
        <v>0</v>
      </c>
      <c r="AM478" s="30"/>
    </row>
    <row r="479" spans="1:45">
      <c r="A479" s="14">
        <v>1</v>
      </c>
      <c r="B479" s="1">
        <v>4</v>
      </c>
      <c r="C479" s="1">
        <v>1</v>
      </c>
      <c r="D479" s="1">
        <v>412</v>
      </c>
      <c r="E479" s="1">
        <v>7</v>
      </c>
      <c r="G479" s="17" t="s">
        <v>396</v>
      </c>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f t="shared" si="196"/>
        <v>0</v>
      </c>
      <c r="AK479" s="41">
        <f t="shared" si="192"/>
        <v>0</v>
      </c>
      <c r="AM479" s="30"/>
    </row>
    <row r="480" spans="1:45">
      <c r="A480" s="14">
        <v>1</v>
      </c>
      <c r="B480" s="1">
        <v>4</v>
      </c>
      <c r="C480" s="1">
        <v>1</v>
      </c>
      <c r="D480" s="1">
        <v>412</v>
      </c>
      <c r="E480" s="1">
        <v>8</v>
      </c>
      <c r="G480" s="17" t="s">
        <v>397</v>
      </c>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f t="shared" si="196"/>
        <v>0</v>
      </c>
      <c r="AK480" s="41">
        <f t="shared" si="192"/>
        <v>0</v>
      </c>
      <c r="AM480" s="30"/>
    </row>
    <row r="481" spans="1:39">
      <c r="A481" s="14">
        <v>1</v>
      </c>
      <c r="B481" s="1">
        <v>4</v>
      </c>
      <c r="C481" s="1">
        <v>1</v>
      </c>
      <c r="D481" s="1">
        <v>412</v>
      </c>
      <c r="E481" s="1">
        <v>9</v>
      </c>
      <c r="G481" s="17" t="s">
        <v>398</v>
      </c>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f t="shared" si="196"/>
        <v>0</v>
      </c>
      <c r="AK481" s="41">
        <f t="shared" si="192"/>
        <v>0</v>
      </c>
      <c r="AM481" s="30"/>
    </row>
    <row r="482" spans="1:39">
      <c r="A482" s="14">
        <v>1</v>
      </c>
      <c r="B482" s="1">
        <v>4</v>
      </c>
      <c r="C482" s="1">
        <v>2</v>
      </c>
      <c r="G482" s="21" t="s">
        <v>399</v>
      </c>
      <c r="H482" s="7">
        <f>+H483+H487</f>
        <v>0</v>
      </c>
      <c r="I482" s="7">
        <f t="shared" ref="I482:AI482" si="211">+I483+I487</f>
        <v>0</v>
      </c>
      <c r="J482" s="7">
        <f t="shared" si="211"/>
        <v>0</v>
      </c>
      <c r="K482" s="7">
        <f t="shared" si="211"/>
        <v>0</v>
      </c>
      <c r="L482" s="7">
        <f t="shared" si="211"/>
        <v>0</v>
      </c>
      <c r="M482" s="7">
        <f t="shared" si="211"/>
        <v>0</v>
      </c>
      <c r="N482" s="7">
        <f t="shared" si="211"/>
        <v>0</v>
      </c>
      <c r="O482" s="7">
        <f t="shared" si="211"/>
        <v>0</v>
      </c>
      <c r="P482" s="7">
        <f t="shared" si="211"/>
        <v>0</v>
      </c>
      <c r="Q482" s="7">
        <f t="shared" si="211"/>
        <v>0</v>
      </c>
      <c r="R482" s="7">
        <f t="shared" si="211"/>
        <v>0</v>
      </c>
      <c r="S482" s="7">
        <f t="shared" si="211"/>
        <v>0</v>
      </c>
      <c r="T482" s="7">
        <f t="shared" si="211"/>
        <v>0</v>
      </c>
      <c r="U482" s="7">
        <f t="shared" si="211"/>
        <v>0</v>
      </c>
      <c r="V482" s="7">
        <f t="shared" si="211"/>
        <v>0</v>
      </c>
      <c r="W482" s="7">
        <f t="shared" si="211"/>
        <v>0</v>
      </c>
      <c r="X482" s="7">
        <f t="shared" si="211"/>
        <v>0</v>
      </c>
      <c r="Y482" s="7">
        <f t="shared" si="211"/>
        <v>0</v>
      </c>
      <c r="Z482" s="7">
        <f t="shared" si="211"/>
        <v>0</v>
      </c>
      <c r="AA482" s="7">
        <f t="shared" si="211"/>
        <v>0</v>
      </c>
      <c r="AB482" s="7">
        <f t="shared" si="211"/>
        <v>0</v>
      </c>
      <c r="AC482" s="7">
        <f t="shared" si="211"/>
        <v>0</v>
      </c>
      <c r="AD482" s="7">
        <f t="shared" si="211"/>
        <v>0</v>
      </c>
      <c r="AE482" s="7">
        <f t="shared" si="211"/>
        <v>0</v>
      </c>
      <c r="AF482" s="7">
        <f t="shared" si="211"/>
        <v>0</v>
      </c>
      <c r="AG482" s="7">
        <f t="shared" si="211"/>
        <v>0</v>
      </c>
      <c r="AH482" s="7">
        <f t="shared" si="211"/>
        <v>0</v>
      </c>
      <c r="AI482" s="7">
        <f t="shared" si="211"/>
        <v>0</v>
      </c>
      <c r="AJ482" s="7">
        <f t="shared" si="196"/>
        <v>0</v>
      </c>
      <c r="AK482" s="41">
        <f t="shared" si="192"/>
        <v>0</v>
      </c>
      <c r="AM482" s="30"/>
    </row>
    <row r="483" spans="1:39">
      <c r="A483" s="14">
        <v>1</v>
      </c>
      <c r="B483" s="1">
        <v>4</v>
      </c>
      <c r="C483" s="1">
        <v>2</v>
      </c>
      <c r="D483" s="1">
        <v>421</v>
      </c>
      <c r="G483" s="21" t="s">
        <v>400</v>
      </c>
      <c r="H483" s="6">
        <f>SUM(H484:H486)</f>
        <v>0</v>
      </c>
      <c r="I483" s="6">
        <f t="shared" ref="I483:AI483" si="212">SUM(I484:I486)</f>
        <v>0</v>
      </c>
      <c r="J483" s="6">
        <f t="shared" si="212"/>
        <v>0</v>
      </c>
      <c r="K483" s="6">
        <f t="shared" si="212"/>
        <v>0</v>
      </c>
      <c r="L483" s="6">
        <f t="shared" si="212"/>
        <v>0</v>
      </c>
      <c r="M483" s="6">
        <f t="shared" si="212"/>
        <v>0</v>
      </c>
      <c r="N483" s="6">
        <f t="shared" si="212"/>
        <v>0</v>
      </c>
      <c r="O483" s="6">
        <f t="shared" si="212"/>
        <v>0</v>
      </c>
      <c r="P483" s="6">
        <f t="shared" si="212"/>
        <v>0</v>
      </c>
      <c r="Q483" s="6">
        <f t="shared" si="212"/>
        <v>0</v>
      </c>
      <c r="R483" s="6">
        <f t="shared" si="212"/>
        <v>0</v>
      </c>
      <c r="S483" s="6">
        <f t="shared" si="212"/>
        <v>0</v>
      </c>
      <c r="T483" s="6">
        <f t="shared" si="212"/>
        <v>0</v>
      </c>
      <c r="U483" s="6">
        <f t="shared" si="212"/>
        <v>0</v>
      </c>
      <c r="V483" s="6">
        <f t="shared" si="212"/>
        <v>0</v>
      </c>
      <c r="W483" s="6">
        <f t="shared" si="212"/>
        <v>0</v>
      </c>
      <c r="X483" s="6">
        <f t="shared" si="212"/>
        <v>0</v>
      </c>
      <c r="Y483" s="6">
        <f t="shared" si="212"/>
        <v>0</v>
      </c>
      <c r="Z483" s="6">
        <f t="shared" si="212"/>
        <v>0</v>
      </c>
      <c r="AA483" s="6">
        <f t="shared" si="212"/>
        <v>0</v>
      </c>
      <c r="AB483" s="6">
        <f t="shared" si="212"/>
        <v>0</v>
      </c>
      <c r="AC483" s="6">
        <f t="shared" si="212"/>
        <v>0</v>
      </c>
      <c r="AD483" s="6">
        <f t="shared" si="212"/>
        <v>0</v>
      </c>
      <c r="AE483" s="6">
        <f t="shared" si="212"/>
        <v>0</v>
      </c>
      <c r="AF483" s="6">
        <f t="shared" si="212"/>
        <v>0</v>
      </c>
      <c r="AG483" s="6">
        <f t="shared" si="212"/>
        <v>0</v>
      </c>
      <c r="AH483" s="6">
        <f t="shared" si="212"/>
        <v>0</v>
      </c>
      <c r="AI483" s="6">
        <f t="shared" si="212"/>
        <v>0</v>
      </c>
      <c r="AJ483" s="6">
        <f t="shared" si="196"/>
        <v>0</v>
      </c>
      <c r="AK483" s="41">
        <f t="shared" si="192"/>
        <v>0</v>
      </c>
      <c r="AM483" s="30"/>
    </row>
    <row r="484" spans="1:39">
      <c r="A484" s="14">
        <v>1</v>
      </c>
      <c r="B484" s="1">
        <v>4</v>
      </c>
      <c r="C484" s="1">
        <v>2</v>
      </c>
      <c r="D484" s="1">
        <v>421</v>
      </c>
      <c r="E484" s="1">
        <v>1</v>
      </c>
      <c r="G484" s="17" t="s">
        <v>401</v>
      </c>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f t="shared" si="196"/>
        <v>0</v>
      </c>
      <c r="AK484" s="41">
        <f t="shared" si="192"/>
        <v>0</v>
      </c>
      <c r="AM484" s="30"/>
    </row>
    <row r="485" spans="1:39">
      <c r="A485" s="14">
        <v>1</v>
      </c>
      <c r="B485" s="1">
        <v>4</v>
      </c>
      <c r="C485" s="1">
        <v>2</v>
      </c>
      <c r="D485" s="1">
        <v>421</v>
      </c>
      <c r="E485" s="1">
        <v>2</v>
      </c>
      <c r="G485" s="17" t="s">
        <v>402</v>
      </c>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f t="shared" si="196"/>
        <v>0</v>
      </c>
      <c r="AK485" s="41">
        <f t="shared" si="192"/>
        <v>0</v>
      </c>
      <c r="AM485" s="30"/>
    </row>
    <row r="486" spans="1:39">
      <c r="A486" s="14">
        <v>1</v>
      </c>
      <c r="B486" s="1">
        <v>4</v>
      </c>
      <c r="C486" s="1">
        <v>2</v>
      </c>
      <c r="D486" s="1">
        <v>421</v>
      </c>
      <c r="E486" s="1">
        <v>3</v>
      </c>
      <c r="G486" s="17" t="s">
        <v>403</v>
      </c>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f t="shared" si="196"/>
        <v>0</v>
      </c>
      <c r="AK486" s="41">
        <f t="shared" si="192"/>
        <v>0</v>
      </c>
      <c r="AM486" s="30"/>
    </row>
    <row r="487" spans="1:39">
      <c r="A487" s="14">
        <v>1</v>
      </c>
      <c r="B487" s="1">
        <v>4</v>
      </c>
      <c r="C487" s="1">
        <v>2</v>
      </c>
      <c r="D487" s="1">
        <v>422</v>
      </c>
      <c r="G487" s="21" t="s">
        <v>404</v>
      </c>
      <c r="H487" s="6">
        <f>+H488+H489</f>
        <v>0</v>
      </c>
      <c r="I487" s="6">
        <f t="shared" ref="I487:AI487" si="213">+I488+I489</f>
        <v>0</v>
      </c>
      <c r="J487" s="6">
        <f t="shared" si="213"/>
        <v>0</v>
      </c>
      <c r="K487" s="6">
        <f t="shared" si="213"/>
        <v>0</v>
      </c>
      <c r="L487" s="6">
        <f t="shared" si="213"/>
        <v>0</v>
      </c>
      <c r="M487" s="6">
        <f t="shared" si="213"/>
        <v>0</v>
      </c>
      <c r="N487" s="6">
        <f t="shared" si="213"/>
        <v>0</v>
      </c>
      <c r="O487" s="6">
        <f t="shared" si="213"/>
        <v>0</v>
      </c>
      <c r="P487" s="6">
        <f t="shared" si="213"/>
        <v>0</v>
      </c>
      <c r="Q487" s="6">
        <f t="shared" si="213"/>
        <v>0</v>
      </c>
      <c r="R487" s="6">
        <f t="shared" si="213"/>
        <v>0</v>
      </c>
      <c r="S487" s="6">
        <f t="shared" si="213"/>
        <v>0</v>
      </c>
      <c r="T487" s="6">
        <f t="shared" si="213"/>
        <v>0</v>
      </c>
      <c r="U487" s="6">
        <f t="shared" si="213"/>
        <v>0</v>
      </c>
      <c r="V487" s="6">
        <f t="shared" si="213"/>
        <v>0</v>
      </c>
      <c r="W487" s="6">
        <f t="shared" si="213"/>
        <v>0</v>
      </c>
      <c r="X487" s="6">
        <f t="shared" si="213"/>
        <v>0</v>
      </c>
      <c r="Y487" s="6">
        <f t="shared" si="213"/>
        <v>0</v>
      </c>
      <c r="Z487" s="6">
        <f t="shared" si="213"/>
        <v>0</v>
      </c>
      <c r="AA487" s="6">
        <f t="shared" si="213"/>
        <v>0</v>
      </c>
      <c r="AB487" s="6">
        <f t="shared" si="213"/>
        <v>0</v>
      </c>
      <c r="AC487" s="6">
        <f t="shared" si="213"/>
        <v>0</v>
      </c>
      <c r="AD487" s="6">
        <f t="shared" si="213"/>
        <v>0</v>
      </c>
      <c r="AE487" s="6">
        <f t="shared" si="213"/>
        <v>0</v>
      </c>
      <c r="AF487" s="6">
        <f t="shared" si="213"/>
        <v>0</v>
      </c>
      <c r="AG487" s="6">
        <f t="shared" si="213"/>
        <v>0</v>
      </c>
      <c r="AH487" s="6">
        <f t="shared" si="213"/>
        <v>0</v>
      </c>
      <c r="AI487" s="6">
        <f t="shared" si="213"/>
        <v>0</v>
      </c>
      <c r="AJ487" s="6">
        <f t="shared" si="196"/>
        <v>0</v>
      </c>
      <c r="AK487" s="41">
        <f t="shared" ref="AK487:AK550" si="214">SUM(H487:AE487)</f>
        <v>0</v>
      </c>
      <c r="AM487" s="30"/>
    </row>
    <row r="488" spans="1:39">
      <c r="A488" s="14">
        <v>1</v>
      </c>
      <c r="B488" s="1">
        <v>4</v>
      </c>
      <c r="C488" s="1">
        <v>2</v>
      </c>
      <c r="D488" s="1">
        <v>422</v>
      </c>
      <c r="E488" s="1">
        <v>4</v>
      </c>
      <c r="G488" s="17" t="s">
        <v>405</v>
      </c>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f t="shared" si="196"/>
        <v>0</v>
      </c>
      <c r="AK488" s="41">
        <f t="shared" si="214"/>
        <v>0</v>
      </c>
      <c r="AM488" s="30"/>
    </row>
    <row r="489" spans="1:39">
      <c r="A489" s="14">
        <v>1</v>
      </c>
      <c r="B489" s="1">
        <v>4</v>
      </c>
      <c r="C489" s="1">
        <v>2</v>
      </c>
      <c r="D489" s="1">
        <v>422</v>
      </c>
      <c r="E489" s="1">
        <v>5</v>
      </c>
      <c r="G489" s="17" t="s">
        <v>406</v>
      </c>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f t="shared" si="196"/>
        <v>0</v>
      </c>
      <c r="AK489" s="41">
        <f t="shared" si="214"/>
        <v>0</v>
      </c>
      <c r="AM489" s="30"/>
    </row>
    <row r="490" spans="1:39">
      <c r="A490" s="14">
        <v>1</v>
      </c>
      <c r="B490" s="1">
        <v>4</v>
      </c>
      <c r="C490" s="1">
        <v>3</v>
      </c>
      <c r="E490" s="4"/>
      <c r="F490" s="4"/>
      <c r="G490" s="21" t="s">
        <v>407</v>
      </c>
      <c r="H490" s="7">
        <f>+H491+H500</f>
        <v>0</v>
      </c>
      <c r="I490" s="7">
        <f t="shared" ref="I490:AI490" si="215">+I491+I500</f>
        <v>0</v>
      </c>
      <c r="J490" s="7">
        <f t="shared" si="215"/>
        <v>0</v>
      </c>
      <c r="K490" s="7">
        <f t="shared" si="215"/>
        <v>0</v>
      </c>
      <c r="L490" s="7">
        <f t="shared" si="215"/>
        <v>0</v>
      </c>
      <c r="M490" s="7">
        <f t="shared" si="215"/>
        <v>0</v>
      </c>
      <c r="N490" s="7">
        <f t="shared" si="215"/>
        <v>0</v>
      </c>
      <c r="O490" s="7">
        <f t="shared" si="215"/>
        <v>0</v>
      </c>
      <c r="P490" s="7">
        <f t="shared" si="215"/>
        <v>0</v>
      </c>
      <c r="Q490" s="7">
        <f t="shared" si="215"/>
        <v>0</v>
      </c>
      <c r="R490" s="7">
        <f t="shared" si="215"/>
        <v>0</v>
      </c>
      <c r="S490" s="7">
        <f t="shared" si="215"/>
        <v>0</v>
      </c>
      <c r="T490" s="7">
        <f t="shared" si="215"/>
        <v>0</v>
      </c>
      <c r="U490" s="7">
        <f t="shared" si="215"/>
        <v>0</v>
      </c>
      <c r="V490" s="7">
        <f t="shared" si="215"/>
        <v>0</v>
      </c>
      <c r="W490" s="7">
        <f t="shared" si="215"/>
        <v>0</v>
      </c>
      <c r="X490" s="7">
        <f t="shared" si="215"/>
        <v>0</v>
      </c>
      <c r="Y490" s="7">
        <f t="shared" si="215"/>
        <v>0</v>
      </c>
      <c r="Z490" s="7">
        <f t="shared" si="215"/>
        <v>0</v>
      </c>
      <c r="AA490" s="7">
        <f t="shared" si="215"/>
        <v>0</v>
      </c>
      <c r="AB490" s="7">
        <f t="shared" si="215"/>
        <v>0</v>
      </c>
      <c r="AC490" s="7">
        <f t="shared" si="215"/>
        <v>0</v>
      </c>
      <c r="AD490" s="7">
        <f t="shared" si="215"/>
        <v>0</v>
      </c>
      <c r="AE490" s="7">
        <f t="shared" si="215"/>
        <v>0</v>
      </c>
      <c r="AF490" s="7">
        <f t="shared" si="215"/>
        <v>0</v>
      </c>
      <c r="AG490" s="7">
        <f t="shared" si="215"/>
        <v>0</v>
      </c>
      <c r="AH490" s="7">
        <f t="shared" si="215"/>
        <v>0</v>
      </c>
      <c r="AI490" s="7">
        <f t="shared" si="215"/>
        <v>0</v>
      </c>
      <c r="AJ490" s="7">
        <f t="shared" si="196"/>
        <v>0</v>
      </c>
      <c r="AK490" s="41">
        <f t="shared" si="214"/>
        <v>0</v>
      </c>
      <c r="AM490" s="30"/>
    </row>
    <row r="491" spans="1:39">
      <c r="A491" s="14">
        <v>1</v>
      </c>
      <c r="B491" s="1">
        <v>4</v>
      </c>
      <c r="C491" s="1">
        <v>3</v>
      </c>
      <c r="D491" s="1">
        <v>431</v>
      </c>
      <c r="E491" s="4"/>
      <c r="F491" s="4"/>
      <c r="G491" s="21" t="s">
        <v>408</v>
      </c>
      <c r="H491" s="6">
        <f>SUM(H492:H499)</f>
        <v>0</v>
      </c>
      <c r="I491" s="6">
        <f t="shared" ref="I491:AI491" si="216">SUM(I492:I499)</f>
        <v>0</v>
      </c>
      <c r="J491" s="6">
        <f t="shared" si="216"/>
        <v>0</v>
      </c>
      <c r="K491" s="6">
        <f t="shared" si="216"/>
        <v>0</v>
      </c>
      <c r="L491" s="6">
        <f t="shared" si="216"/>
        <v>0</v>
      </c>
      <c r="M491" s="6">
        <f t="shared" si="216"/>
        <v>0</v>
      </c>
      <c r="N491" s="6">
        <f t="shared" si="216"/>
        <v>0</v>
      </c>
      <c r="O491" s="6">
        <f t="shared" si="216"/>
        <v>0</v>
      </c>
      <c r="P491" s="6">
        <f t="shared" si="216"/>
        <v>0</v>
      </c>
      <c r="Q491" s="6">
        <f t="shared" si="216"/>
        <v>0</v>
      </c>
      <c r="R491" s="6">
        <f t="shared" si="216"/>
        <v>0</v>
      </c>
      <c r="S491" s="6">
        <f t="shared" si="216"/>
        <v>0</v>
      </c>
      <c r="T491" s="6">
        <f t="shared" si="216"/>
        <v>0</v>
      </c>
      <c r="U491" s="6">
        <f t="shared" si="216"/>
        <v>0</v>
      </c>
      <c r="V491" s="6">
        <f t="shared" si="216"/>
        <v>0</v>
      </c>
      <c r="W491" s="6">
        <f t="shared" si="216"/>
        <v>0</v>
      </c>
      <c r="X491" s="6">
        <f t="shared" si="216"/>
        <v>0</v>
      </c>
      <c r="Y491" s="6">
        <f t="shared" si="216"/>
        <v>0</v>
      </c>
      <c r="Z491" s="6">
        <f t="shared" si="216"/>
        <v>0</v>
      </c>
      <c r="AA491" s="6">
        <f t="shared" si="216"/>
        <v>0</v>
      </c>
      <c r="AB491" s="6">
        <f t="shared" si="216"/>
        <v>0</v>
      </c>
      <c r="AC491" s="6">
        <f t="shared" si="216"/>
        <v>0</v>
      </c>
      <c r="AD491" s="6">
        <f t="shared" si="216"/>
        <v>0</v>
      </c>
      <c r="AE491" s="6">
        <f t="shared" si="216"/>
        <v>0</v>
      </c>
      <c r="AF491" s="6">
        <f t="shared" si="216"/>
        <v>0</v>
      </c>
      <c r="AG491" s="6">
        <f t="shared" si="216"/>
        <v>0</v>
      </c>
      <c r="AH491" s="6">
        <f t="shared" si="216"/>
        <v>0</v>
      </c>
      <c r="AI491" s="6">
        <f t="shared" si="216"/>
        <v>0</v>
      </c>
      <c r="AJ491" s="6">
        <f t="shared" si="196"/>
        <v>0</v>
      </c>
      <c r="AK491" s="41">
        <f t="shared" si="214"/>
        <v>0</v>
      </c>
      <c r="AM491" s="30"/>
    </row>
    <row r="492" spans="1:39">
      <c r="A492" s="14">
        <v>1</v>
      </c>
      <c r="B492" s="1">
        <v>4</v>
      </c>
      <c r="C492" s="1">
        <v>3</v>
      </c>
      <c r="D492" s="1">
        <v>431</v>
      </c>
      <c r="E492" s="1">
        <v>1</v>
      </c>
      <c r="G492" s="17" t="s">
        <v>409</v>
      </c>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f t="shared" si="196"/>
        <v>0</v>
      </c>
      <c r="AK492" s="41">
        <f t="shared" si="214"/>
        <v>0</v>
      </c>
      <c r="AM492" s="30"/>
    </row>
    <row r="493" spans="1:39">
      <c r="A493" s="14">
        <v>1</v>
      </c>
      <c r="B493" s="1">
        <v>4</v>
      </c>
      <c r="C493" s="1">
        <v>3</v>
      </c>
      <c r="D493" s="1">
        <v>431</v>
      </c>
      <c r="E493" s="1">
        <v>2</v>
      </c>
      <c r="G493" s="17" t="s">
        <v>410</v>
      </c>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f t="shared" si="196"/>
        <v>0</v>
      </c>
      <c r="AK493" s="41">
        <f t="shared" si="214"/>
        <v>0</v>
      </c>
      <c r="AM493" s="30"/>
    </row>
    <row r="494" spans="1:39">
      <c r="A494" s="14">
        <v>1</v>
      </c>
      <c r="B494" s="1">
        <v>4</v>
      </c>
      <c r="C494" s="1">
        <v>3</v>
      </c>
      <c r="D494" s="1">
        <v>431</v>
      </c>
      <c r="E494" s="1">
        <v>3</v>
      </c>
      <c r="G494" s="17" t="s">
        <v>411</v>
      </c>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f t="shared" si="196"/>
        <v>0</v>
      </c>
      <c r="AK494" s="41">
        <f t="shared" si="214"/>
        <v>0</v>
      </c>
      <c r="AM494" s="30"/>
    </row>
    <row r="495" spans="1:39">
      <c r="A495" s="14">
        <v>1</v>
      </c>
      <c r="B495" s="1">
        <v>4</v>
      </c>
      <c r="C495" s="1">
        <v>3</v>
      </c>
      <c r="D495" s="1">
        <v>431</v>
      </c>
      <c r="E495" s="1">
        <v>4</v>
      </c>
      <c r="G495" s="17" t="s">
        <v>412</v>
      </c>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f t="shared" si="196"/>
        <v>0</v>
      </c>
      <c r="AK495" s="41">
        <f t="shared" si="214"/>
        <v>0</v>
      </c>
      <c r="AM495" s="30"/>
    </row>
    <row r="496" spans="1:39">
      <c r="A496" s="14">
        <v>1</v>
      </c>
      <c r="B496" s="1">
        <v>4</v>
      </c>
      <c r="C496" s="1">
        <v>3</v>
      </c>
      <c r="D496" s="1">
        <v>431</v>
      </c>
      <c r="E496" s="1">
        <v>5</v>
      </c>
      <c r="G496" s="17" t="s">
        <v>413</v>
      </c>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f t="shared" ref="AJ496:AJ558" si="217">SUM(H496:AI496)</f>
        <v>0</v>
      </c>
      <c r="AK496" s="41">
        <f t="shared" si="214"/>
        <v>0</v>
      </c>
      <c r="AM496" s="30"/>
    </row>
    <row r="497" spans="1:45">
      <c r="A497" s="14">
        <v>1</v>
      </c>
      <c r="B497" s="1">
        <v>4</v>
      </c>
      <c r="C497" s="1">
        <v>3</v>
      </c>
      <c r="D497" s="1">
        <v>431</v>
      </c>
      <c r="E497" s="1">
        <v>6</v>
      </c>
      <c r="G497" s="17" t="s">
        <v>414</v>
      </c>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f t="shared" si="217"/>
        <v>0</v>
      </c>
      <c r="AK497" s="41">
        <f t="shared" si="214"/>
        <v>0</v>
      </c>
      <c r="AM497" s="30"/>
    </row>
    <row r="498" spans="1:45">
      <c r="A498" s="14">
        <v>1</v>
      </c>
      <c r="B498" s="1">
        <v>4</v>
      </c>
      <c r="C498" s="1">
        <v>3</v>
      </c>
      <c r="D498" s="1">
        <v>431</v>
      </c>
      <c r="E498" s="1">
        <v>8</v>
      </c>
      <c r="G498" s="17" t="s">
        <v>415</v>
      </c>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f t="shared" si="217"/>
        <v>0</v>
      </c>
      <c r="AK498" s="41">
        <f t="shared" si="214"/>
        <v>0</v>
      </c>
      <c r="AM498" s="30"/>
    </row>
    <row r="499" spans="1:45">
      <c r="A499" s="14">
        <v>1</v>
      </c>
      <c r="B499" s="1">
        <v>4</v>
      </c>
      <c r="C499" s="1">
        <v>3</v>
      </c>
      <c r="D499" s="1">
        <v>431</v>
      </c>
      <c r="E499" s="1">
        <v>9</v>
      </c>
      <c r="G499" s="17" t="s">
        <v>416</v>
      </c>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f t="shared" si="217"/>
        <v>0</v>
      </c>
      <c r="AK499" s="41">
        <f t="shared" si="214"/>
        <v>0</v>
      </c>
      <c r="AM499" s="30"/>
    </row>
    <row r="500" spans="1:45">
      <c r="A500" s="14">
        <v>1</v>
      </c>
      <c r="B500" s="1">
        <v>4</v>
      </c>
      <c r="C500" s="1">
        <v>3</v>
      </c>
      <c r="D500" s="1">
        <v>432</v>
      </c>
      <c r="G500" s="21" t="s">
        <v>417</v>
      </c>
      <c r="H500" s="6">
        <f>+H501</f>
        <v>0</v>
      </c>
      <c r="I500" s="6">
        <f t="shared" ref="I500:AI500" si="218">+I501</f>
        <v>0</v>
      </c>
      <c r="J500" s="6">
        <f t="shared" si="218"/>
        <v>0</v>
      </c>
      <c r="K500" s="6">
        <f t="shared" si="218"/>
        <v>0</v>
      </c>
      <c r="L500" s="6">
        <f t="shared" si="218"/>
        <v>0</v>
      </c>
      <c r="M500" s="6">
        <f t="shared" si="218"/>
        <v>0</v>
      </c>
      <c r="N500" s="6">
        <f t="shared" si="218"/>
        <v>0</v>
      </c>
      <c r="O500" s="6">
        <f t="shared" si="218"/>
        <v>0</v>
      </c>
      <c r="P500" s="6">
        <f t="shared" si="218"/>
        <v>0</v>
      </c>
      <c r="Q500" s="6">
        <f t="shared" si="218"/>
        <v>0</v>
      </c>
      <c r="R500" s="6">
        <f t="shared" si="218"/>
        <v>0</v>
      </c>
      <c r="S500" s="6">
        <f t="shared" si="218"/>
        <v>0</v>
      </c>
      <c r="T500" s="6">
        <f t="shared" si="218"/>
        <v>0</v>
      </c>
      <c r="U500" s="6">
        <f t="shared" si="218"/>
        <v>0</v>
      </c>
      <c r="V500" s="6">
        <f t="shared" si="218"/>
        <v>0</v>
      </c>
      <c r="W500" s="6">
        <f t="shared" si="218"/>
        <v>0</v>
      </c>
      <c r="X500" s="6">
        <f t="shared" si="218"/>
        <v>0</v>
      </c>
      <c r="Y500" s="6">
        <f t="shared" si="218"/>
        <v>0</v>
      </c>
      <c r="Z500" s="6">
        <f t="shared" si="218"/>
        <v>0</v>
      </c>
      <c r="AA500" s="6">
        <f t="shared" si="218"/>
        <v>0</v>
      </c>
      <c r="AB500" s="6">
        <f t="shared" si="218"/>
        <v>0</v>
      </c>
      <c r="AC500" s="6">
        <f t="shared" si="218"/>
        <v>0</v>
      </c>
      <c r="AD500" s="6">
        <f t="shared" si="218"/>
        <v>0</v>
      </c>
      <c r="AE500" s="6">
        <f t="shared" si="218"/>
        <v>0</v>
      </c>
      <c r="AF500" s="6">
        <f t="shared" si="218"/>
        <v>0</v>
      </c>
      <c r="AG500" s="6">
        <f t="shared" si="218"/>
        <v>0</v>
      </c>
      <c r="AH500" s="6">
        <f t="shared" si="218"/>
        <v>0</v>
      </c>
      <c r="AI500" s="6">
        <f t="shared" si="218"/>
        <v>0</v>
      </c>
      <c r="AJ500" s="6">
        <f t="shared" si="217"/>
        <v>0</v>
      </c>
      <c r="AK500" s="41">
        <f t="shared" si="214"/>
        <v>0</v>
      </c>
      <c r="AM500" s="30"/>
    </row>
    <row r="501" spans="1:45">
      <c r="A501" s="14">
        <v>1</v>
      </c>
      <c r="B501" s="1">
        <v>4</v>
      </c>
      <c r="C501" s="1">
        <v>3</v>
      </c>
      <c r="D501" s="1">
        <v>432</v>
      </c>
      <c r="E501" s="1">
        <v>1</v>
      </c>
      <c r="G501" s="17" t="s">
        <v>418</v>
      </c>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f t="shared" si="217"/>
        <v>0</v>
      </c>
      <c r="AK501" s="41">
        <f t="shared" si="214"/>
        <v>0</v>
      </c>
      <c r="AM501" s="30"/>
    </row>
    <row r="502" spans="1:45">
      <c r="A502" s="14">
        <v>1</v>
      </c>
      <c r="B502" s="1">
        <v>4</v>
      </c>
      <c r="C502" s="1">
        <v>4</v>
      </c>
      <c r="G502" s="21" t="s">
        <v>419</v>
      </c>
      <c r="H502" s="7">
        <f>+H503+H513+H515+H521</f>
        <v>1256250</v>
      </c>
      <c r="I502" s="7">
        <f t="shared" ref="I502:AI502" si="219">+I503+I513+I515+I521</f>
        <v>0</v>
      </c>
      <c r="J502" s="7">
        <f t="shared" si="219"/>
        <v>0</v>
      </c>
      <c r="K502" s="7">
        <f t="shared" si="219"/>
        <v>0</v>
      </c>
      <c r="L502" s="7">
        <f t="shared" si="219"/>
        <v>0</v>
      </c>
      <c r="M502" s="7">
        <f t="shared" si="219"/>
        <v>0</v>
      </c>
      <c r="N502" s="7">
        <f t="shared" si="219"/>
        <v>0</v>
      </c>
      <c r="O502" s="7">
        <f t="shared" si="219"/>
        <v>0</v>
      </c>
      <c r="P502" s="7">
        <f t="shared" si="219"/>
        <v>0</v>
      </c>
      <c r="Q502" s="7">
        <f t="shared" si="219"/>
        <v>0</v>
      </c>
      <c r="R502" s="7">
        <f t="shared" si="219"/>
        <v>450000</v>
      </c>
      <c r="S502" s="7">
        <f t="shared" si="219"/>
        <v>0</v>
      </c>
      <c r="T502" s="7">
        <f t="shared" si="219"/>
        <v>0</v>
      </c>
      <c r="U502" s="7">
        <f t="shared" si="219"/>
        <v>0</v>
      </c>
      <c r="V502" s="7">
        <f t="shared" si="219"/>
        <v>0</v>
      </c>
      <c r="W502" s="7">
        <f t="shared" si="219"/>
        <v>0</v>
      </c>
      <c r="X502" s="7">
        <f t="shared" si="219"/>
        <v>0</v>
      </c>
      <c r="Y502" s="7">
        <f t="shared" si="219"/>
        <v>0</v>
      </c>
      <c r="Z502" s="7">
        <f t="shared" si="219"/>
        <v>0</v>
      </c>
      <c r="AA502" s="7">
        <f t="shared" si="219"/>
        <v>0</v>
      </c>
      <c r="AB502" s="7">
        <f t="shared" si="219"/>
        <v>0</v>
      </c>
      <c r="AC502" s="7">
        <f t="shared" si="219"/>
        <v>300000</v>
      </c>
      <c r="AD502" s="7">
        <f t="shared" si="219"/>
        <v>0</v>
      </c>
      <c r="AE502" s="7">
        <f t="shared" si="219"/>
        <v>0</v>
      </c>
      <c r="AF502" s="7">
        <f t="shared" si="219"/>
        <v>200000</v>
      </c>
      <c r="AG502" s="7">
        <f t="shared" si="219"/>
        <v>0</v>
      </c>
      <c r="AH502" s="7">
        <f t="shared" si="219"/>
        <v>0</v>
      </c>
      <c r="AI502" s="7">
        <f t="shared" si="219"/>
        <v>0</v>
      </c>
      <c r="AJ502" s="7">
        <f t="shared" si="217"/>
        <v>2206250</v>
      </c>
      <c r="AK502" s="41">
        <f t="shared" si="214"/>
        <v>2006250</v>
      </c>
      <c r="AM502" s="30"/>
    </row>
    <row r="503" spans="1:45">
      <c r="A503" s="14">
        <v>1</v>
      </c>
      <c r="B503" s="1">
        <v>4</v>
      </c>
      <c r="C503" s="1">
        <v>4</v>
      </c>
      <c r="D503" s="1">
        <v>441</v>
      </c>
      <c r="G503" s="21" t="s">
        <v>420</v>
      </c>
      <c r="H503" s="6">
        <f>SUM(H504:H512)</f>
        <v>1256250</v>
      </c>
      <c r="I503" s="6">
        <f t="shared" ref="I503:AI503" si="220">SUM(I504:I512)</f>
        <v>0</v>
      </c>
      <c r="J503" s="6">
        <f t="shared" si="220"/>
        <v>0</v>
      </c>
      <c r="K503" s="6">
        <f t="shared" si="220"/>
        <v>0</v>
      </c>
      <c r="L503" s="6">
        <f t="shared" si="220"/>
        <v>0</v>
      </c>
      <c r="M503" s="6">
        <f t="shared" si="220"/>
        <v>0</v>
      </c>
      <c r="N503" s="6">
        <f t="shared" si="220"/>
        <v>0</v>
      </c>
      <c r="O503" s="6">
        <f t="shared" si="220"/>
        <v>0</v>
      </c>
      <c r="P503" s="6">
        <f t="shared" si="220"/>
        <v>0</v>
      </c>
      <c r="Q503" s="6">
        <f t="shared" si="220"/>
        <v>0</v>
      </c>
      <c r="R503" s="6">
        <f t="shared" si="220"/>
        <v>450000</v>
      </c>
      <c r="S503" s="6">
        <f t="shared" si="220"/>
        <v>0</v>
      </c>
      <c r="T503" s="6">
        <f t="shared" si="220"/>
        <v>0</v>
      </c>
      <c r="U503" s="6">
        <f t="shared" si="220"/>
        <v>0</v>
      </c>
      <c r="V503" s="6">
        <f t="shared" si="220"/>
        <v>0</v>
      </c>
      <c r="W503" s="6">
        <f t="shared" si="220"/>
        <v>0</v>
      </c>
      <c r="X503" s="6">
        <f t="shared" si="220"/>
        <v>0</v>
      </c>
      <c r="Y503" s="6">
        <f t="shared" si="220"/>
        <v>0</v>
      </c>
      <c r="Z503" s="6">
        <f t="shared" si="220"/>
        <v>0</v>
      </c>
      <c r="AA503" s="6">
        <f t="shared" si="220"/>
        <v>0</v>
      </c>
      <c r="AB503" s="6">
        <f t="shared" si="220"/>
        <v>0</v>
      </c>
      <c r="AC503" s="6">
        <f t="shared" si="220"/>
        <v>300000</v>
      </c>
      <c r="AD503" s="6">
        <f t="shared" si="220"/>
        <v>0</v>
      </c>
      <c r="AE503" s="6">
        <f t="shared" si="220"/>
        <v>0</v>
      </c>
      <c r="AF503" s="6">
        <f t="shared" si="220"/>
        <v>200000</v>
      </c>
      <c r="AG503" s="6">
        <f t="shared" si="220"/>
        <v>0</v>
      </c>
      <c r="AH503" s="6">
        <f t="shared" si="220"/>
        <v>0</v>
      </c>
      <c r="AI503" s="6">
        <f t="shared" si="220"/>
        <v>0</v>
      </c>
      <c r="AJ503" s="6">
        <f t="shared" si="217"/>
        <v>2206250</v>
      </c>
      <c r="AK503" s="41">
        <f t="shared" si="214"/>
        <v>2006250</v>
      </c>
      <c r="AM503" s="30"/>
    </row>
    <row r="504" spans="1:45">
      <c r="A504" s="14">
        <v>1</v>
      </c>
      <c r="B504" s="1">
        <v>4</v>
      </c>
      <c r="C504" s="1">
        <v>4</v>
      </c>
      <c r="D504" s="1">
        <v>441</v>
      </c>
      <c r="E504" s="1">
        <v>1</v>
      </c>
      <c r="G504" s="17" t="s">
        <v>421</v>
      </c>
      <c r="H504" s="8"/>
      <c r="I504" s="8"/>
      <c r="J504" s="8"/>
      <c r="K504" s="8"/>
      <c r="L504" s="8"/>
      <c r="M504" s="8"/>
      <c r="N504" s="8"/>
      <c r="O504" s="8"/>
      <c r="P504" s="8"/>
      <c r="Q504" s="8"/>
      <c r="R504" s="8"/>
      <c r="S504" s="8"/>
      <c r="T504" s="8"/>
      <c r="U504" s="8"/>
      <c r="V504" s="8"/>
      <c r="W504" s="8"/>
      <c r="X504" s="8"/>
      <c r="Y504" s="8"/>
      <c r="Z504" s="8"/>
      <c r="AA504" s="8"/>
      <c r="AB504" s="8"/>
      <c r="AC504" s="8"/>
      <c r="AD504" s="8"/>
      <c r="AE504" s="8">
        <v>0</v>
      </c>
      <c r="AF504" s="8"/>
      <c r="AG504" s="8"/>
      <c r="AH504" s="8"/>
      <c r="AI504" s="8">
        <v>0</v>
      </c>
      <c r="AJ504" s="8">
        <f t="shared" si="217"/>
        <v>0</v>
      </c>
      <c r="AK504" s="41">
        <f t="shared" si="214"/>
        <v>0</v>
      </c>
      <c r="AM504" s="30"/>
      <c r="AO504" s="30"/>
      <c r="AP504" s="30"/>
      <c r="AQ504" s="33"/>
      <c r="AS504" s="38"/>
    </row>
    <row r="505" spans="1:45">
      <c r="A505" s="14">
        <v>1</v>
      </c>
      <c r="B505" s="1">
        <v>4</v>
      </c>
      <c r="C505" s="1">
        <v>4</v>
      </c>
      <c r="D505" s="1">
        <v>441</v>
      </c>
      <c r="E505" s="1">
        <v>2</v>
      </c>
      <c r="G505" s="17" t="s">
        <v>422</v>
      </c>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f t="shared" si="217"/>
        <v>0</v>
      </c>
      <c r="AK505" s="41">
        <f t="shared" si="214"/>
        <v>0</v>
      </c>
      <c r="AM505" s="30"/>
      <c r="AO505" s="30"/>
      <c r="AP505" s="30"/>
      <c r="AQ505" s="33"/>
      <c r="AS505" s="38"/>
    </row>
    <row r="506" spans="1:45">
      <c r="A506" s="14">
        <v>1</v>
      </c>
      <c r="B506" s="1">
        <v>4</v>
      </c>
      <c r="C506" s="1">
        <v>4</v>
      </c>
      <c r="D506" s="1">
        <v>441</v>
      </c>
      <c r="E506" s="1">
        <v>3</v>
      </c>
      <c r="G506" s="17" t="s">
        <v>423</v>
      </c>
      <c r="H506" s="8"/>
      <c r="I506" s="8"/>
      <c r="J506" s="8"/>
      <c r="K506" s="8"/>
      <c r="L506" s="8"/>
      <c r="M506" s="8"/>
      <c r="N506" s="8"/>
      <c r="O506" s="8"/>
      <c r="P506" s="8"/>
      <c r="Q506" s="8"/>
      <c r="R506" s="8"/>
      <c r="S506" s="8"/>
      <c r="T506" s="8"/>
      <c r="U506" s="8"/>
      <c r="V506" s="8"/>
      <c r="W506" s="8"/>
      <c r="X506" s="8"/>
      <c r="Y506" s="8"/>
      <c r="Z506" s="8"/>
      <c r="AA506" s="8"/>
      <c r="AB506" s="8"/>
      <c r="AC506" s="8">
        <v>300000</v>
      </c>
      <c r="AD506" s="8"/>
      <c r="AE506" s="8"/>
      <c r="AF506" s="8"/>
      <c r="AG506" s="8"/>
      <c r="AH506" s="8"/>
      <c r="AI506" s="8"/>
      <c r="AJ506" s="8">
        <f t="shared" si="217"/>
        <v>300000</v>
      </c>
      <c r="AK506" s="41">
        <f t="shared" si="214"/>
        <v>300000</v>
      </c>
      <c r="AM506" s="30"/>
    </row>
    <row r="507" spans="1:45">
      <c r="A507" s="14">
        <v>1</v>
      </c>
      <c r="B507" s="1">
        <v>4</v>
      </c>
      <c r="C507" s="1">
        <v>4</v>
      </c>
      <c r="D507" s="1">
        <v>441</v>
      </c>
      <c r="E507" s="1">
        <v>4</v>
      </c>
      <c r="G507" s="17" t="s">
        <v>424</v>
      </c>
      <c r="H507" s="8">
        <v>200000</v>
      </c>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f t="shared" si="217"/>
        <v>200000</v>
      </c>
      <c r="AK507" s="41">
        <f t="shared" si="214"/>
        <v>200000</v>
      </c>
      <c r="AM507" s="30"/>
    </row>
    <row r="508" spans="1:45">
      <c r="A508" s="14">
        <v>1</v>
      </c>
      <c r="B508" s="1">
        <v>4</v>
      </c>
      <c r="C508" s="1">
        <v>4</v>
      </c>
      <c r="D508" s="1">
        <v>441</v>
      </c>
      <c r="E508" s="1">
        <v>5</v>
      </c>
      <c r="G508" s="17" t="s">
        <v>425</v>
      </c>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f t="shared" si="217"/>
        <v>0</v>
      </c>
      <c r="AK508" s="41">
        <f t="shared" si="214"/>
        <v>0</v>
      </c>
      <c r="AM508" s="30"/>
    </row>
    <row r="509" spans="1:45">
      <c r="A509" s="14">
        <v>1</v>
      </c>
      <c r="B509" s="1">
        <v>4</v>
      </c>
      <c r="C509" s="1">
        <v>4</v>
      </c>
      <c r="D509" s="1">
        <v>441</v>
      </c>
      <c r="E509" s="1">
        <v>6</v>
      </c>
      <c r="G509" s="17" t="s">
        <v>426</v>
      </c>
      <c r="H509" s="8"/>
      <c r="I509" s="8"/>
      <c r="J509" s="8"/>
      <c r="K509" s="8"/>
      <c r="L509" s="8"/>
      <c r="M509" s="8"/>
      <c r="N509" s="8"/>
      <c r="O509" s="8"/>
      <c r="P509" s="8"/>
      <c r="Q509" s="8"/>
      <c r="R509" s="8">
        <v>300000</v>
      </c>
      <c r="S509" s="8"/>
      <c r="T509" s="8"/>
      <c r="U509" s="8"/>
      <c r="V509" s="8"/>
      <c r="W509" s="8"/>
      <c r="X509" s="8"/>
      <c r="Y509" s="8"/>
      <c r="Z509" s="8"/>
      <c r="AA509" s="8"/>
      <c r="AB509" s="8"/>
      <c r="AC509" s="8"/>
      <c r="AD509" s="8"/>
      <c r="AE509" s="8"/>
      <c r="AF509" s="8"/>
      <c r="AG509" s="8"/>
      <c r="AH509" s="8"/>
      <c r="AI509" s="8"/>
      <c r="AJ509" s="8">
        <f t="shared" si="217"/>
        <v>300000</v>
      </c>
      <c r="AK509" s="41">
        <f t="shared" si="214"/>
        <v>300000</v>
      </c>
      <c r="AM509" s="30"/>
      <c r="AO509" s="30"/>
      <c r="AP509" s="30"/>
      <c r="AQ509" s="33"/>
      <c r="AS509" s="38"/>
    </row>
    <row r="510" spans="1:45">
      <c r="A510" s="14">
        <v>1</v>
      </c>
      <c r="B510" s="1">
        <v>4</v>
      </c>
      <c r="C510" s="1">
        <v>4</v>
      </c>
      <c r="D510" s="1">
        <v>441</v>
      </c>
      <c r="E510" s="1">
        <v>7</v>
      </c>
      <c r="G510" s="17" t="s">
        <v>427</v>
      </c>
      <c r="H510" s="8">
        <v>180000</v>
      </c>
      <c r="I510" s="8"/>
      <c r="J510" s="8"/>
      <c r="K510" s="8"/>
      <c r="L510" s="8"/>
      <c r="M510" s="8">
        <v>0</v>
      </c>
      <c r="N510" s="8"/>
      <c r="O510" s="8"/>
      <c r="P510" s="8"/>
      <c r="Q510" s="8"/>
      <c r="R510" s="8">
        <v>150000</v>
      </c>
      <c r="S510" s="8"/>
      <c r="T510" s="8"/>
      <c r="U510" s="8"/>
      <c r="V510" s="8"/>
      <c r="W510" s="8"/>
      <c r="X510" s="8"/>
      <c r="Y510" s="8"/>
      <c r="Z510" s="8"/>
      <c r="AA510" s="8"/>
      <c r="AB510" s="8"/>
      <c r="AC510" s="8"/>
      <c r="AD510" s="8"/>
      <c r="AE510" s="8"/>
      <c r="AF510" s="8">
        <v>200000</v>
      </c>
      <c r="AG510" s="8"/>
      <c r="AH510" s="8"/>
      <c r="AI510" s="8"/>
      <c r="AJ510" s="8">
        <f t="shared" si="217"/>
        <v>530000</v>
      </c>
      <c r="AK510" s="41">
        <f t="shared" si="214"/>
        <v>330000</v>
      </c>
      <c r="AM510" s="30"/>
      <c r="AO510" s="30"/>
      <c r="AP510" s="30"/>
      <c r="AQ510" s="33"/>
      <c r="AS510" s="38"/>
    </row>
    <row r="511" spans="1:45">
      <c r="A511" s="14">
        <v>1</v>
      </c>
      <c r="B511" s="1">
        <v>4</v>
      </c>
      <c r="C511" s="1">
        <v>4</v>
      </c>
      <c r="D511" s="1">
        <v>441</v>
      </c>
      <c r="E511" s="1">
        <v>8</v>
      </c>
      <c r="G511" s="17" t="s">
        <v>428</v>
      </c>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f t="shared" si="217"/>
        <v>0</v>
      </c>
      <c r="AK511" s="41">
        <f t="shared" si="214"/>
        <v>0</v>
      </c>
      <c r="AM511" s="30"/>
      <c r="AO511" s="30"/>
      <c r="AP511" s="30"/>
      <c r="AQ511" s="33"/>
      <c r="AS511" s="38"/>
    </row>
    <row r="512" spans="1:45">
      <c r="A512" s="14">
        <v>1</v>
      </c>
      <c r="B512" s="1">
        <v>4</v>
      </c>
      <c r="C512" s="1">
        <v>4</v>
      </c>
      <c r="D512" s="1">
        <v>441</v>
      </c>
      <c r="E512" s="1">
        <v>9</v>
      </c>
      <c r="G512" s="17" t="s">
        <v>105</v>
      </c>
      <c r="H512" s="59">
        <v>876250</v>
      </c>
      <c r="I512" s="8">
        <v>0</v>
      </c>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f t="shared" si="217"/>
        <v>876250</v>
      </c>
      <c r="AK512" s="41">
        <f t="shared" si="214"/>
        <v>876250</v>
      </c>
      <c r="AM512" s="30"/>
      <c r="AO512" s="30"/>
      <c r="AP512" s="30"/>
      <c r="AQ512" s="33"/>
      <c r="AS512" s="38"/>
    </row>
    <row r="513" spans="1:45">
      <c r="A513" s="14">
        <v>1</v>
      </c>
      <c r="B513" s="1">
        <v>4</v>
      </c>
      <c r="C513" s="1">
        <v>4</v>
      </c>
      <c r="D513" s="1">
        <v>442</v>
      </c>
      <c r="G513" s="21" t="s">
        <v>429</v>
      </c>
      <c r="H513" s="6">
        <f>+H514</f>
        <v>0</v>
      </c>
      <c r="I513" s="6">
        <f t="shared" ref="I513:AI513" si="221">+I514</f>
        <v>0</v>
      </c>
      <c r="J513" s="6">
        <f t="shared" si="221"/>
        <v>0</v>
      </c>
      <c r="K513" s="6">
        <f t="shared" si="221"/>
        <v>0</v>
      </c>
      <c r="L513" s="6">
        <f t="shared" si="221"/>
        <v>0</v>
      </c>
      <c r="M513" s="6">
        <f t="shared" si="221"/>
        <v>0</v>
      </c>
      <c r="N513" s="6">
        <f t="shared" si="221"/>
        <v>0</v>
      </c>
      <c r="O513" s="6">
        <f t="shared" si="221"/>
        <v>0</v>
      </c>
      <c r="P513" s="6">
        <f t="shared" si="221"/>
        <v>0</v>
      </c>
      <c r="Q513" s="6">
        <f t="shared" si="221"/>
        <v>0</v>
      </c>
      <c r="R513" s="6">
        <f t="shared" si="221"/>
        <v>0</v>
      </c>
      <c r="S513" s="6">
        <f t="shared" si="221"/>
        <v>0</v>
      </c>
      <c r="T513" s="6">
        <f t="shared" si="221"/>
        <v>0</v>
      </c>
      <c r="U513" s="6">
        <f t="shared" si="221"/>
        <v>0</v>
      </c>
      <c r="V513" s="6">
        <f t="shared" si="221"/>
        <v>0</v>
      </c>
      <c r="W513" s="6">
        <f t="shared" si="221"/>
        <v>0</v>
      </c>
      <c r="X513" s="6">
        <f t="shared" si="221"/>
        <v>0</v>
      </c>
      <c r="Y513" s="6">
        <f t="shared" si="221"/>
        <v>0</v>
      </c>
      <c r="Z513" s="6">
        <f t="shared" si="221"/>
        <v>0</v>
      </c>
      <c r="AA513" s="6">
        <f t="shared" si="221"/>
        <v>0</v>
      </c>
      <c r="AB513" s="6">
        <f t="shared" si="221"/>
        <v>0</v>
      </c>
      <c r="AC513" s="6">
        <f t="shared" si="221"/>
        <v>0</v>
      </c>
      <c r="AD513" s="6">
        <f t="shared" si="221"/>
        <v>0</v>
      </c>
      <c r="AE513" s="6">
        <f t="shared" si="221"/>
        <v>0</v>
      </c>
      <c r="AF513" s="6">
        <f t="shared" si="221"/>
        <v>0</v>
      </c>
      <c r="AG513" s="6">
        <f t="shared" si="221"/>
        <v>0</v>
      </c>
      <c r="AH513" s="6">
        <f t="shared" si="221"/>
        <v>0</v>
      </c>
      <c r="AI513" s="6">
        <f t="shared" si="221"/>
        <v>0</v>
      </c>
      <c r="AJ513" s="6">
        <f t="shared" si="217"/>
        <v>0</v>
      </c>
      <c r="AK513" s="41">
        <f t="shared" si="214"/>
        <v>0</v>
      </c>
      <c r="AM513" s="30"/>
    </row>
    <row r="514" spans="1:45">
      <c r="A514" s="14">
        <v>1</v>
      </c>
      <c r="B514" s="1">
        <v>4</v>
      </c>
      <c r="C514" s="1">
        <v>4</v>
      </c>
      <c r="D514" s="1">
        <v>442</v>
      </c>
      <c r="E514" s="1">
        <v>1</v>
      </c>
      <c r="G514" s="17" t="s">
        <v>430</v>
      </c>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f t="shared" si="217"/>
        <v>0</v>
      </c>
      <c r="AK514" s="41">
        <f t="shared" si="214"/>
        <v>0</v>
      </c>
      <c r="AM514" s="30"/>
    </row>
    <row r="515" spans="1:45">
      <c r="A515" s="14">
        <v>1</v>
      </c>
      <c r="B515" s="1">
        <v>4</v>
      </c>
      <c r="C515" s="1">
        <v>4</v>
      </c>
      <c r="D515" s="1">
        <v>443</v>
      </c>
      <c r="G515" s="21" t="s">
        <v>431</v>
      </c>
      <c r="H515" s="6">
        <f>SUM(H516:H520)</f>
        <v>0</v>
      </c>
      <c r="I515" s="6">
        <f t="shared" ref="I515:AI515" si="222">SUM(I516:I520)</f>
        <v>0</v>
      </c>
      <c r="J515" s="6">
        <f t="shared" si="222"/>
        <v>0</v>
      </c>
      <c r="K515" s="6">
        <f t="shared" si="222"/>
        <v>0</v>
      </c>
      <c r="L515" s="6">
        <f t="shared" si="222"/>
        <v>0</v>
      </c>
      <c r="M515" s="6">
        <f t="shared" si="222"/>
        <v>0</v>
      </c>
      <c r="N515" s="6">
        <f t="shared" si="222"/>
        <v>0</v>
      </c>
      <c r="O515" s="6">
        <f t="shared" si="222"/>
        <v>0</v>
      </c>
      <c r="P515" s="6">
        <f t="shared" si="222"/>
        <v>0</v>
      </c>
      <c r="Q515" s="6">
        <f t="shared" si="222"/>
        <v>0</v>
      </c>
      <c r="R515" s="6">
        <f t="shared" si="222"/>
        <v>0</v>
      </c>
      <c r="S515" s="6">
        <f t="shared" si="222"/>
        <v>0</v>
      </c>
      <c r="T515" s="6">
        <f t="shared" si="222"/>
        <v>0</v>
      </c>
      <c r="U515" s="6">
        <f t="shared" si="222"/>
        <v>0</v>
      </c>
      <c r="V515" s="6">
        <f t="shared" si="222"/>
        <v>0</v>
      </c>
      <c r="W515" s="6">
        <f t="shared" si="222"/>
        <v>0</v>
      </c>
      <c r="X515" s="6">
        <f t="shared" si="222"/>
        <v>0</v>
      </c>
      <c r="Y515" s="6">
        <f t="shared" si="222"/>
        <v>0</v>
      </c>
      <c r="Z515" s="6">
        <f t="shared" si="222"/>
        <v>0</v>
      </c>
      <c r="AA515" s="6">
        <f t="shared" si="222"/>
        <v>0</v>
      </c>
      <c r="AB515" s="6">
        <f t="shared" si="222"/>
        <v>0</v>
      </c>
      <c r="AC515" s="6">
        <f t="shared" si="222"/>
        <v>0</v>
      </c>
      <c r="AD515" s="6">
        <f t="shared" si="222"/>
        <v>0</v>
      </c>
      <c r="AE515" s="6">
        <f t="shared" si="222"/>
        <v>0</v>
      </c>
      <c r="AF515" s="6">
        <f t="shared" si="222"/>
        <v>0</v>
      </c>
      <c r="AG515" s="6">
        <f t="shared" si="222"/>
        <v>0</v>
      </c>
      <c r="AH515" s="6">
        <f t="shared" si="222"/>
        <v>0</v>
      </c>
      <c r="AI515" s="6">
        <f t="shared" si="222"/>
        <v>0</v>
      </c>
      <c r="AJ515" s="6">
        <f t="shared" si="217"/>
        <v>0</v>
      </c>
      <c r="AK515" s="41">
        <f t="shared" si="214"/>
        <v>0</v>
      </c>
      <c r="AM515" s="30"/>
    </row>
    <row r="516" spans="1:45">
      <c r="A516" s="14">
        <v>1</v>
      </c>
      <c r="B516" s="1">
        <v>4</v>
      </c>
      <c r="C516" s="1">
        <v>4</v>
      </c>
      <c r="D516" s="1">
        <v>443</v>
      </c>
      <c r="E516" s="1">
        <v>1</v>
      </c>
      <c r="G516" s="17" t="s">
        <v>432</v>
      </c>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f t="shared" si="217"/>
        <v>0</v>
      </c>
      <c r="AK516" s="41">
        <f t="shared" si="214"/>
        <v>0</v>
      </c>
      <c r="AM516" s="30"/>
      <c r="AO516" s="30"/>
      <c r="AP516" s="30"/>
      <c r="AQ516" s="33"/>
      <c r="AS516" s="38"/>
    </row>
    <row r="517" spans="1:45">
      <c r="A517" s="14">
        <v>1</v>
      </c>
      <c r="B517" s="1">
        <v>4</v>
      </c>
      <c r="C517" s="1">
        <v>4</v>
      </c>
      <c r="D517" s="1">
        <v>443</v>
      </c>
      <c r="E517" s="1">
        <v>2</v>
      </c>
      <c r="G517" s="17" t="s">
        <v>433</v>
      </c>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8">
        <f t="shared" si="217"/>
        <v>0</v>
      </c>
      <c r="AK517" s="41">
        <f t="shared" si="214"/>
        <v>0</v>
      </c>
      <c r="AM517" s="30"/>
    </row>
    <row r="518" spans="1:45">
      <c r="A518" s="14">
        <v>1</v>
      </c>
      <c r="B518" s="1">
        <v>4</v>
      </c>
      <c r="C518" s="1">
        <v>4</v>
      </c>
      <c r="D518" s="1">
        <v>443</v>
      </c>
      <c r="E518" s="1">
        <v>3</v>
      </c>
      <c r="G518" s="17" t="s">
        <v>434</v>
      </c>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f t="shared" si="217"/>
        <v>0</v>
      </c>
      <c r="AK518" s="41">
        <f t="shared" si="214"/>
        <v>0</v>
      </c>
      <c r="AM518" s="30"/>
      <c r="AO518" s="30"/>
      <c r="AP518" s="30"/>
      <c r="AQ518" s="33"/>
      <c r="AS518" s="38"/>
    </row>
    <row r="519" spans="1:45">
      <c r="A519" s="14">
        <v>1</v>
      </c>
      <c r="B519" s="1">
        <v>4</v>
      </c>
      <c r="C519" s="1">
        <v>4</v>
      </c>
      <c r="D519" s="1">
        <v>443</v>
      </c>
      <c r="E519" s="1">
        <v>4</v>
      </c>
      <c r="G519" s="17" t="s">
        <v>435</v>
      </c>
      <c r="H519" s="8"/>
      <c r="I519" s="8"/>
      <c r="J519" s="8"/>
      <c r="K519" s="8"/>
      <c r="L519" s="8"/>
      <c r="M519" s="8"/>
      <c r="O519" s="8"/>
      <c r="P519" s="8"/>
      <c r="Q519" s="8"/>
      <c r="R519" s="8"/>
      <c r="S519" s="8"/>
      <c r="T519" s="8"/>
      <c r="U519" s="8"/>
      <c r="V519" s="8"/>
      <c r="W519" s="8"/>
      <c r="X519" s="8"/>
      <c r="Y519" s="8"/>
      <c r="Z519" s="8"/>
      <c r="AA519" s="8"/>
      <c r="AB519" s="8"/>
      <c r="AC519" s="8"/>
      <c r="AD519" s="8"/>
      <c r="AE519" s="8"/>
      <c r="AF519" s="8"/>
      <c r="AG519" s="8"/>
      <c r="AH519" s="8"/>
      <c r="AI519" s="8"/>
      <c r="AJ519" s="8">
        <f t="shared" si="217"/>
        <v>0</v>
      </c>
      <c r="AK519" s="41">
        <f t="shared" si="214"/>
        <v>0</v>
      </c>
      <c r="AM519" s="30"/>
    </row>
    <row r="520" spans="1:45">
      <c r="A520" s="14">
        <v>1</v>
      </c>
      <c r="B520" s="1">
        <v>4</v>
      </c>
      <c r="C520" s="1">
        <v>4</v>
      </c>
      <c r="D520" s="1">
        <v>443</v>
      </c>
      <c r="E520" s="1">
        <v>5</v>
      </c>
      <c r="G520" s="17" t="s">
        <v>436</v>
      </c>
      <c r="H520" s="8">
        <v>0</v>
      </c>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f t="shared" si="217"/>
        <v>0</v>
      </c>
      <c r="AK520" s="41">
        <f t="shared" si="214"/>
        <v>0</v>
      </c>
      <c r="AM520" s="30"/>
    </row>
    <row r="521" spans="1:45">
      <c r="A521" s="14">
        <v>1</v>
      </c>
      <c r="B521" s="1">
        <v>4</v>
      </c>
      <c r="C521" s="1">
        <v>4</v>
      </c>
      <c r="D521" s="1">
        <v>444</v>
      </c>
      <c r="G521" s="21" t="s">
        <v>437</v>
      </c>
      <c r="H521" s="6">
        <f>+H522</f>
        <v>0</v>
      </c>
      <c r="I521" s="6">
        <f t="shared" ref="I521:AI521" si="223">+I522</f>
        <v>0</v>
      </c>
      <c r="J521" s="6">
        <f t="shared" si="223"/>
        <v>0</v>
      </c>
      <c r="K521" s="6">
        <f t="shared" si="223"/>
        <v>0</v>
      </c>
      <c r="L521" s="6">
        <f t="shared" si="223"/>
        <v>0</v>
      </c>
      <c r="M521" s="6">
        <f t="shared" si="223"/>
        <v>0</v>
      </c>
      <c r="N521" s="6">
        <f t="shared" si="223"/>
        <v>0</v>
      </c>
      <c r="O521" s="6">
        <f t="shared" si="223"/>
        <v>0</v>
      </c>
      <c r="P521" s="6">
        <f t="shared" si="223"/>
        <v>0</v>
      </c>
      <c r="Q521" s="6">
        <f t="shared" si="223"/>
        <v>0</v>
      </c>
      <c r="R521" s="6">
        <f t="shared" si="223"/>
        <v>0</v>
      </c>
      <c r="S521" s="6">
        <f t="shared" si="223"/>
        <v>0</v>
      </c>
      <c r="T521" s="6">
        <f t="shared" si="223"/>
        <v>0</v>
      </c>
      <c r="U521" s="6">
        <f t="shared" si="223"/>
        <v>0</v>
      </c>
      <c r="V521" s="6">
        <f t="shared" si="223"/>
        <v>0</v>
      </c>
      <c r="W521" s="6">
        <f t="shared" si="223"/>
        <v>0</v>
      </c>
      <c r="X521" s="6">
        <f t="shared" si="223"/>
        <v>0</v>
      </c>
      <c r="Y521" s="6">
        <f t="shared" si="223"/>
        <v>0</v>
      </c>
      <c r="Z521" s="6">
        <f t="shared" si="223"/>
        <v>0</v>
      </c>
      <c r="AA521" s="6">
        <f t="shared" si="223"/>
        <v>0</v>
      </c>
      <c r="AB521" s="6">
        <f t="shared" si="223"/>
        <v>0</v>
      </c>
      <c r="AC521" s="6">
        <f t="shared" si="223"/>
        <v>0</v>
      </c>
      <c r="AD521" s="6">
        <f t="shared" si="223"/>
        <v>0</v>
      </c>
      <c r="AE521" s="6">
        <f t="shared" si="223"/>
        <v>0</v>
      </c>
      <c r="AF521" s="6">
        <f t="shared" si="223"/>
        <v>0</v>
      </c>
      <c r="AG521" s="6">
        <f t="shared" si="223"/>
        <v>0</v>
      </c>
      <c r="AH521" s="6">
        <f t="shared" si="223"/>
        <v>0</v>
      </c>
      <c r="AI521" s="6">
        <f t="shared" si="223"/>
        <v>0</v>
      </c>
      <c r="AJ521" s="6">
        <f t="shared" si="217"/>
        <v>0</v>
      </c>
      <c r="AK521" s="41">
        <f t="shared" si="214"/>
        <v>0</v>
      </c>
      <c r="AM521" s="30"/>
    </row>
    <row r="522" spans="1:45">
      <c r="A522" s="14">
        <v>1</v>
      </c>
      <c r="B522" s="1">
        <v>4</v>
      </c>
      <c r="C522" s="1">
        <v>4</v>
      </c>
      <c r="D522" s="1">
        <v>444</v>
      </c>
      <c r="E522" s="1">
        <v>1</v>
      </c>
      <c r="G522" s="17" t="s">
        <v>438</v>
      </c>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f t="shared" si="217"/>
        <v>0</v>
      </c>
      <c r="AK522" s="41">
        <f t="shared" si="214"/>
        <v>0</v>
      </c>
      <c r="AM522" s="30"/>
    </row>
    <row r="523" spans="1:45">
      <c r="A523" s="14">
        <v>1</v>
      </c>
      <c r="B523" s="1">
        <v>4</v>
      </c>
      <c r="C523" s="1">
        <v>5</v>
      </c>
      <c r="G523" s="21" t="s">
        <v>439</v>
      </c>
      <c r="H523" s="7">
        <f>+H524+H526+H528</f>
        <v>0</v>
      </c>
      <c r="I523" s="7">
        <f t="shared" ref="I523:AI523" si="224">+I524+I526+I528</f>
        <v>0</v>
      </c>
      <c r="J523" s="7">
        <f t="shared" si="224"/>
        <v>0</v>
      </c>
      <c r="K523" s="7">
        <f t="shared" si="224"/>
        <v>0</v>
      </c>
      <c r="L523" s="7">
        <f t="shared" si="224"/>
        <v>0</v>
      </c>
      <c r="M523" s="7">
        <f t="shared" si="224"/>
        <v>0</v>
      </c>
      <c r="N523" s="7">
        <f t="shared" si="224"/>
        <v>0</v>
      </c>
      <c r="O523" s="7">
        <f t="shared" si="224"/>
        <v>0</v>
      </c>
      <c r="P523" s="7">
        <f t="shared" si="224"/>
        <v>0</v>
      </c>
      <c r="Q523" s="7">
        <f t="shared" si="224"/>
        <v>0</v>
      </c>
      <c r="R523" s="7">
        <f t="shared" si="224"/>
        <v>0</v>
      </c>
      <c r="S523" s="7">
        <f t="shared" si="224"/>
        <v>0</v>
      </c>
      <c r="T523" s="7">
        <f t="shared" si="224"/>
        <v>0</v>
      </c>
      <c r="U523" s="7">
        <f t="shared" si="224"/>
        <v>0</v>
      </c>
      <c r="V523" s="7">
        <f t="shared" si="224"/>
        <v>0</v>
      </c>
      <c r="W523" s="7">
        <f t="shared" si="224"/>
        <v>0</v>
      </c>
      <c r="X523" s="7">
        <f t="shared" si="224"/>
        <v>0</v>
      </c>
      <c r="Y523" s="7">
        <f t="shared" si="224"/>
        <v>0</v>
      </c>
      <c r="Z523" s="7">
        <f t="shared" si="224"/>
        <v>0</v>
      </c>
      <c r="AA523" s="7">
        <f t="shared" si="224"/>
        <v>0</v>
      </c>
      <c r="AB523" s="7">
        <f t="shared" si="224"/>
        <v>0</v>
      </c>
      <c r="AC523" s="7">
        <f t="shared" si="224"/>
        <v>0</v>
      </c>
      <c r="AD523" s="7">
        <f t="shared" si="224"/>
        <v>0</v>
      </c>
      <c r="AE523" s="7">
        <f t="shared" si="224"/>
        <v>0</v>
      </c>
      <c r="AF523" s="7">
        <f t="shared" si="224"/>
        <v>0</v>
      </c>
      <c r="AG523" s="7">
        <f t="shared" si="224"/>
        <v>0</v>
      </c>
      <c r="AH523" s="7">
        <f t="shared" si="224"/>
        <v>0</v>
      </c>
      <c r="AI523" s="7">
        <f t="shared" si="224"/>
        <v>0</v>
      </c>
      <c r="AJ523" s="7">
        <f t="shared" si="217"/>
        <v>0</v>
      </c>
      <c r="AK523" s="41">
        <f t="shared" si="214"/>
        <v>0</v>
      </c>
      <c r="AM523" s="30"/>
    </row>
    <row r="524" spans="1:45">
      <c r="A524" s="14">
        <v>1</v>
      </c>
      <c r="B524" s="1">
        <v>4</v>
      </c>
      <c r="C524" s="1">
        <v>5</v>
      </c>
      <c r="D524" s="1">
        <v>451</v>
      </c>
      <c r="G524" s="21" t="s">
        <v>440</v>
      </c>
      <c r="H524" s="6">
        <f>+H525</f>
        <v>0</v>
      </c>
      <c r="I524" s="6">
        <f t="shared" ref="I524:AI524" si="225">+I525</f>
        <v>0</v>
      </c>
      <c r="J524" s="6">
        <f t="shared" si="225"/>
        <v>0</v>
      </c>
      <c r="K524" s="6">
        <f t="shared" si="225"/>
        <v>0</v>
      </c>
      <c r="L524" s="6">
        <f t="shared" si="225"/>
        <v>0</v>
      </c>
      <c r="M524" s="6">
        <f t="shared" si="225"/>
        <v>0</v>
      </c>
      <c r="N524" s="6">
        <f t="shared" si="225"/>
        <v>0</v>
      </c>
      <c r="O524" s="6">
        <f t="shared" si="225"/>
        <v>0</v>
      </c>
      <c r="P524" s="6">
        <f t="shared" si="225"/>
        <v>0</v>
      </c>
      <c r="Q524" s="6">
        <f t="shared" si="225"/>
        <v>0</v>
      </c>
      <c r="R524" s="6">
        <f t="shared" si="225"/>
        <v>0</v>
      </c>
      <c r="S524" s="6">
        <f t="shared" si="225"/>
        <v>0</v>
      </c>
      <c r="T524" s="6">
        <f t="shared" si="225"/>
        <v>0</v>
      </c>
      <c r="U524" s="6">
        <f t="shared" si="225"/>
        <v>0</v>
      </c>
      <c r="V524" s="6">
        <f t="shared" si="225"/>
        <v>0</v>
      </c>
      <c r="W524" s="6">
        <f t="shared" si="225"/>
        <v>0</v>
      </c>
      <c r="X524" s="6">
        <f t="shared" si="225"/>
        <v>0</v>
      </c>
      <c r="Y524" s="6">
        <f t="shared" si="225"/>
        <v>0</v>
      </c>
      <c r="Z524" s="6">
        <f t="shared" si="225"/>
        <v>0</v>
      </c>
      <c r="AA524" s="6">
        <f t="shared" si="225"/>
        <v>0</v>
      </c>
      <c r="AB524" s="6">
        <f t="shared" si="225"/>
        <v>0</v>
      </c>
      <c r="AC524" s="6">
        <f t="shared" si="225"/>
        <v>0</v>
      </c>
      <c r="AD524" s="6">
        <f t="shared" si="225"/>
        <v>0</v>
      </c>
      <c r="AE524" s="6">
        <f t="shared" si="225"/>
        <v>0</v>
      </c>
      <c r="AF524" s="6">
        <f t="shared" si="225"/>
        <v>0</v>
      </c>
      <c r="AG524" s="6">
        <f t="shared" si="225"/>
        <v>0</v>
      </c>
      <c r="AH524" s="6">
        <f t="shared" si="225"/>
        <v>0</v>
      </c>
      <c r="AI524" s="6">
        <f t="shared" si="225"/>
        <v>0</v>
      </c>
      <c r="AJ524" s="6">
        <f t="shared" si="217"/>
        <v>0</v>
      </c>
      <c r="AK524" s="41">
        <f t="shared" si="214"/>
        <v>0</v>
      </c>
      <c r="AM524" s="30"/>
    </row>
    <row r="525" spans="1:45">
      <c r="A525" s="14">
        <v>1</v>
      </c>
      <c r="B525" s="1">
        <v>4</v>
      </c>
      <c r="C525" s="1">
        <v>5</v>
      </c>
      <c r="D525" s="1">
        <v>451</v>
      </c>
      <c r="E525" s="1">
        <v>1</v>
      </c>
      <c r="G525" s="17" t="s">
        <v>440</v>
      </c>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f t="shared" si="217"/>
        <v>0</v>
      </c>
      <c r="AK525" s="41">
        <f t="shared" si="214"/>
        <v>0</v>
      </c>
      <c r="AM525" s="30"/>
    </row>
    <row r="526" spans="1:45">
      <c r="A526" s="14">
        <v>1</v>
      </c>
      <c r="B526" s="1">
        <v>4</v>
      </c>
      <c r="C526" s="1">
        <v>5</v>
      </c>
      <c r="D526" s="1">
        <v>452</v>
      </c>
      <c r="G526" s="21" t="s">
        <v>441</v>
      </c>
      <c r="H526" s="6">
        <f>+H527</f>
        <v>0</v>
      </c>
      <c r="I526" s="6">
        <f t="shared" ref="I526:AI526" si="226">+I527</f>
        <v>0</v>
      </c>
      <c r="J526" s="6">
        <f t="shared" si="226"/>
        <v>0</v>
      </c>
      <c r="K526" s="6">
        <f t="shared" si="226"/>
        <v>0</v>
      </c>
      <c r="L526" s="6">
        <f t="shared" si="226"/>
        <v>0</v>
      </c>
      <c r="M526" s="6">
        <f t="shared" si="226"/>
        <v>0</v>
      </c>
      <c r="N526" s="6">
        <f t="shared" si="226"/>
        <v>0</v>
      </c>
      <c r="O526" s="6">
        <f t="shared" si="226"/>
        <v>0</v>
      </c>
      <c r="P526" s="6">
        <f t="shared" si="226"/>
        <v>0</v>
      </c>
      <c r="Q526" s="6">
        <f t="shared" si="226"/>
        <v>0</v>
      </c>
      <c r="R526" s="6">
        <f t="shared" si="226"/>
        <v>0</v>
      </c>
      <c r="S526" s="6">
        <f t="shared" si="226"/>
        <v>0</v>
      </c>
      <c r="T526" s="6">
        <f t="shared" si="226"/>
        <v>0</v>
      </c>
      <c r="U526" s="6">
        <f t="shared" si="226"/>
        <v>0</v>
      </c>
      <c r="V526" s="6">
        <f t="shared" si="226"/>
        <v>0</v>
      </c>
      <c r="W526" s="6">
        <f t="shared" si="226"/>
        <v>0</v>
      </c>
      <c r="X526" s="6">
        <f t="shared" si="226"/>
        <v>0</v>
      </c>
      <c r="Y526" s="6">
        <f t="shared" si="226"/>
        <v>0</v>
      </c>
      <c r="Z526" s="6">
        <f t="shared" si="226"/>
        <v>0</v>
      </c>
      <c r="AA526" s="6">
        <f t="shared" si="226"/>
        <v>0</v>
      </c>
      <c r="AB526" s="6">
        <f t="shared" si="226"/>
        <v>0</v>
      </c>
      <c r="AC526" s="6">
        <f t="shared" si="226"/>
        <v>0</v>
      </c>
      <c r="AD526" s="6">
        <f t="shared" si="226"/>
        <v>0</v>
      </c>
      <c r="AE526" s="6">
        <f t="shared" si="226"/>
        <v>0</v>
      </c>
      <c r="AF526" s="6">
        <f t="shared" si="226"/>
        <v>0</v>
      </c>
      <c r="AG526" s="6">
        <f t="shared" si="226"/>
        <v>0</v>
      </c>
      <c r="AH526" s="6">
        <f t="shared" si="226"/>
        <v>0</v>
      </c>
      <c r="AI526" s="6">
        <f t="shared" si="226"/>
        <v>0</v>
      </c>
      <c r="AJ526" s="6">
        <f t="shared" si="217"/>
        <v>0</v>
      </c>
      <c r="AK526" s="41">
        <f t="shared" si="214"/>
        <v>0</v>
      </c>
      <c r="AM526" s="30"/>
    </row>
    <row r="527" spans="1:45">
      <c r="A527" s="14">
        <v>1</v>
      </c>
      <c r="B527" s="1">
        <v>4</v>
      </c>
      <c r="C527" s="1">
        <v>5</v>
      </c>
      <c r="D527" s="1">
        <v>452</v>
      </c>
      <c r="E527" s="1">
        <v>2</v>
      </c>
      <c r="G527" s="17" t="s">
        <v>441</v>
      </c>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f t="shared" si="217"/>
        <v>0</v>
      </c>
      <c r="AK527" s="41">
        <f t="shared" si="214"/>
        <v>0</v>
      </c>
      <c r="AM527" s="30"/>
    </row>
    <row r="528" spans="1:45">
      <c r="A528" s="14">
        <v>1</v>
      </c>
      <c r="B528" s="1">
        <v>4</v>
      </c>
      <c r="C528" s="1">
        <v>5</v>
      </c>
      <c r="D528" s="1">
        <v>459</v>
      </c>
      <c r="G528" s="21" t="s">
        <v>442</v>
      </c>
      <c r="H528" s="6">
        <f>+H529</f>
        <v>0</v>
      </c>
      <c r="I528" s="6">
        <f t="shared" ref="I528:AI528" si="227">+I529</f>
        <v>0</v>
      </c>
      <c r="J528" s="6">
        <f t="shared" si="227"/>
        <v>0</v>
      </c>
      <c r="K528" s="6">
        <f t="shared" si="227"/>
        <v>0</v>
      </c>
      <c r="L528" s="6">
        <f t="shared" si="227"/>
        <v>0</v>
      </c>
      <c r="M528" s="6">
        <f t="shared" si="227"/>
        <v>0</v>
      </c>
      <c r="N528" s="6">
        <f t="shared" si="227"/>
        <v>0</v>
      </c>
      <c r="O528" s="6">
        <f t="shared" si="227"/>
        <v>0</v>
      </c>
      <c r="P528" s="6">
        <f t="shared" si="227"/>
        <v>0</v>
      </c>
      <c r="Q528" s="6">
        <f t="shared" si="227"/>
        <v>0</v>
      </c>
      <c r="R528" s="6">
        <f t="shared" si="227"/>
        <v>0</v>
      </c>
      <c r="S528" s="6">
        <f t="shared" si="227"/>
        <v>0</v>
      </c>
      <c r="T528" s="6">
        <f t="shared" si="227"/>
        <v>0</v>
      </c>
      <c r="U528" s="6">
        <f t="shared" si="227"/>
        <v>0</v>
      </c>
      <c r="V528" s="6">
        <f t="shared" si="227"/>
        <v>0</v>
      </c>
      <c r="W528" s="6">
        <f t="shared" si="227"/>
        <v>0</v>
      </c>
      <c r="X528" s="6">
        <f t="shared" si="227"/>
        <v>0</v>
      </c>
      <c r="Y528" s="6">
        <f t="shared" si="227"/>
        <v>0</v>
      </c>
      <c r="Z528" s="6">
        <f t="shared" si="227"/>
        <v>0</v>
      </c>
      <c r="AA528" s="6">
        <f t="shared" si="227"/>
        <v>0</v>
      </c>
      <c r="AB528" s="6">
        <f t="shared" si="227"/>
        <v>0</v>
      </c>
      <c r="AC528" s="6">
        <f t="shared" si="227"/>
        <v>0</v>
      </c>
      <c r="AD528" s="6">
        <f t="shared" si="227"/>
        <v>0</v>
      </c>
      <c r="AE528" s="6">
        <f t="shared" si="227"/>
        <v>0</v>
      </c>
      <c r="AF528" s="6">
        <f t="shared" si="227"/>
        <v>0</v>
      </c>
      <c r="AG528" s="6">
        <f t="shared" si="227"/>
        <v>0</v>
      </c>
      <c r="AH528" s="6">
        <f t="shared" si="227"/>
        <v>0</v>
      </c>
      <c r="AI528" s="6">
        <f t="shared" si="227"/>
        <v>0</v>
      </c>
      <c r="AJ528" s="6">
        <f t="shared" si="217"/>
        <v>0</v>
      </c>
      <c r="AK528" s="41">
        <f t="shared" si="214"/>
        <v>0</v>
      </c>
      <c r="AM528" s="30"/>
    </row>
    <row r="529" spans="1:39">
      <c r="A529" s="14">
        <v>1</v>
      </c>
      <c r="B529" s="1">
        <v>4</v>
      </c>
      <c r="C529" s="1">
        <v>5</v>
      </c>
      <c r="D529" s="1">
        <v>459</v>
      </c>
      <c r="E529" s="1">
        <v>1</v>
      </c>
      <c r="G529" s="17" t="s">
        <v>442</v>
      </c>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f t="shared" si="217"/>
        <v>0</v>
      </c>
      <c r="AK529" s="41">
        <f t="shared" si="214"/>
        <v>0</v>
      </c>
      <c r="AM529" s="30"/>
    </row>
    <row r="530" spans="1:39">
      <c r="A530" s="14">
        <v>1</v>
      </c>
      <c r="B530" s="1">
        <v>4</v>
      </c>
      <c r="C530" s="1">
        <v>6</v>
      </c>
      <c r="G530" s="21" t="s">
        <v>443</v>
      </c>
      <c r="H530" s="7">
        <f>+H531+H535</f>
        <v>0</v>
      </c>
      <c r="I530" s="7">
        <f t="shared" ref="I530:AI530" si="228">+I531+I535</f>
        <v>0</v>
      </c>
      <c r="J530" s="7">
        <f t="shared" si="228"/>
        <v>0</v>
      </c>
      <c r="K530" s="7">
        <f t="shared" si="228"/>
        <v>0</v>
      </c>
      <c r="L530" s="7">
        <f t="shared" si="228"/>
        <v>0</v>
      </c>
      <c r="M530" s="7">
        <f t="shared" si="228"/>
        <v>0</v>
      </c>
      <c r="N530" s="7">
        <f t="shared" si="228"/>
        <v>0</v>
      </c>
      <c r="O530" s="7">
        <f t="shared" si="228"/>
        <v>0</v>
      </c>
      <c r="P530" s="7">
        <f t="shared" si="228"/>
        <v>0</v>
      </c>
      <c r="Q530" s="7">
        <f t="shared" si="228"/>
        <v>0</v>
      </c>
      <c r="R530" s="7">
        <f t="shared" si="228"/>
        <v>0</v>
      </c>
      <c r="S530" s="7">
        <f t="shared" si="228"/>
        <v>0</v>
      </c>
      <c r="T530" s="7">
        <f t="shared" si="228"/>
        <v>0</v>
      </c>
      <c r="U530" s="7">
        <f t="shared" si="228"/>
        <v>0</v>
      </c>
      <c r="V530" s="7">
        <f t="shared" si="228"/>
        <v>0</v>
      </c>
      <c r="W530" s="7">
        <f t="shared" si="228"/>
        <v>0</v>
      </c>
      <c r="X530" s="7">
        <f t="shared" si="228"/>
        <v>0</v>
      </c>
      <c r="Y530" s="7">
        <f t="shared" si="228"/>
        <v>0</v>
      </c>
      <c r="Z530" s="7">
        <f t="shared" si="228"/>
        <v>0</v>
      </c>
      <c r="AA530" s="7">
        <f t="shared" si="228"/>
        <v>0</v>
      </c>
      <c r="AB530" s="7">
        <f t="shared" si="228"/>
        <v>0</v>
      </c>
      <c r="AC530" s="7">
        <f t="shared" si="228"/>
        <v>0</v>
      </c>
      <c r="AD530" s="7">
        <f t="shared" si="228"/>
        <v>0</v>
      </c>
      <c r="AE530" s="7">
        <f t="shared" si="228"/>
        <v>0</v>
      </c>
      <c r="AF530" s="7">
        <f t="shared" si="228"/>
        <v>0</v>
      </c>
      <c r="AG530" s="7">
        <f t="shared" si="228"/>
        <v>0</v>
      </c>
      <c r="AH530" s="7">
        <f t="shared" si="228"/>
        <v>0</v>
      </c>
      <c r="AI530" s="7">
        <f t="shared" si="228"/>
        <v>0</v>
      </c>
      <c r="AJ530" s="7">
        <f t="shared" si="217"/>
        <v>0</v>
      </c>
      <c r="AK530" s="41">
        <f t="shared" si="214"/>
        <v>0</v>
      </c>
      <c r="AM530" s="30"/>
    </row>
    <row r="531" spans="1:39">
      <c r="A531" s="14">
        <v>1</v>
      </c>
      <c r="B531" s="1">
        <v>4</v>
      </c>
      <c r="C531" s="1">
        <v>6</v>
      </c>
      <c r="D531" s="1">
        <v>461</v>
      </c>
      <c r="G531" s="21" t="s">
        <v>444</v>
      </c>
      <c r="H531" s="6">
        <f>SUM(H532:H534)</f>
        <v>0</v>
      </c>
      <c r="I531" s="6">
        <f t="shared" ref="I531:AI531" si="229">SUM(I532:I534)</f>
        <v>0</v>
      </c>
      <c r="J531" s="6">
        <f t="shared" si="229"/>
        <v>0</v>
      </c>
      <c r="K531" s="6">
        <f t="shared" si="229"/>
        <v>0</v>
      </c>
      <c r="L531" s="6">
        <f t="shared" si="229"/>
        <v>0</v>
      </c>
      <c r="M531" s="6">
        <f t="shared" si="229"/>
        <v>0</v>
      </c>
      <c r="N531" s="6">
        <f t="shared" si="229"/>
        <v>0</v>
      </c>
      <c r="O531" s="6">
        <f t="shared" si="229"/>
        <v>0</v>
      </c>
      <c r="P531" s="6">
        <f t="shared" si="229"/>
        <v>0</v>
      </c>
      <c r="Q531" s="6">
        <f t="shared" si="229"/>
        <v>0</v>
      </c>
      <c r="R531" s="6">
        <f t="shared" si="229"/>
        <v>0</v>
      </c>
      <c r="S531" s="6">
        <f t="shared" si="229"/>
        <v>0</v>
      </c>
      <c r="T531" s="6">
        <f t="shared" si="229"/>
        <v>0</v>
      </c>
      <c r="U531" s="6">
        <f t="shared" si="229"/>
        <v>0</v>
      </c>
      <c r="V531" s="6">
        <f t="shared" si="229"/>
        <v>0</v>
      </c>
      <c r="W531" s="6">
        <f t="shared" si="229"/>
        <v>0</v>
      </c>
      <c r="X531" s="6">
        <f t="shared" si="229"/>
        <v>0</v>
      </c>
      <c r="Y531" s="6">
        <f t="shared" si="229"/>
        <v>0</v>
      </c>
      <c r="Z531" s="6">
        <f t="shared" si="229"/>
        <v>0</v>
      </c>
      <c r="AA531" s="6">
        <f t="shared" si="229"/>
        <v>0</v>
      </c>
      <c r="AB531" s="6">
        <f t="shared" si="229"/>
        <v>0</v>
      </c>
      <c r="AC531" s="6">
        <f t="shared" si="229"/>
        <v>0</v>
      </c>
      <c r="AD531" s="6">
        <f t="shared" si="229"/>
        <v>0</v>
      </c>
      <c r="AE531" s="6">
        <f t="shared" si="229"/>
        <v>0</v>
      </c>
      <c r="AF531" s="6">
        <f t="shared" si="229"/>
        <v>0</v>
      </c>
      <c r="AG531" s="6">
        <f t="shared" si="229"/>
        <v>0</v>
      </c>
      <c r="AH531" s="6">
        <f t="shared" si="229"/>
        <v>0</v>
      </c>
      <c r="AI531" s="6">
        <f t="shared" si="229"/>
        <v>0</v>
      </c>
      <c r="AJ531" s="6">
        <f t="shared" si="217"/>
        <v>0</v>
      </c>
      <c r="AK531" s="41">
        <f t="shared" si="214"/>
        <v>0</v>
      </c>
      <c r="AM531" s="30"/>
    </row>
    <row r="532" spans="1:39">
      <c r="A532" s="14">
        <v>1</v>
      </c>
      <c r="B532" s="1">
        <v>4</v>
      </c>
      <c r="C532" s="1">
        <v>6</v>
      </c>
      <c r="D532" s="1">
        <v>461</v>
      </c>
      <c r="E532" s="1">
        <v>1</v>
      </c>
      <c r="G532" s="17" t="s">
        <v>445</v>
      </c>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f t="shared" si="217"/>
        <v>0</v>
      </c>
      <c r="AK532" s="41">
        <f t="shared" si="214"/>
        <v>0</v>
      </c>
      <c r="AM532" s="30"/>
    </row>
    <row r="533" spans="1:39">
      <c r="A533" s="14">
        <v>1</v>
      </c>
      <c r="B533" s="1">
        <v>4</v>
      </c>
      <c r="C533" s="1">
        <v>6</v>
      </c>
      <c r="D533" s="1">
        <v>461</v>
      </c>
      <c r="E533" s="1">
        <v>2</v>
      </c>
      <c r="G533" s="17" t="s">
        <v>446</v>
      </c>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f t="shared" si="217"/>
        <v>0</v>
      </c>
      <c r="AK533" s="41">
        <f t="shared" si="214"/>
        <v>0</v>
      </c>
      <c r="AM533" s="30"/>
    </row>
    <row r="534" spans="1:39">
      <c r="A534" s="14">
        <v>1</v>
      </c>
      <c r="B534" s="1">
        <v>4</v>
      </c>
      <c r="C534" s="1">
        <v>6</v>
      </c>
      <c r="D534" s="1">
        <v>461</v>
      </c>
      <c r="E534" s="1">
        <v>3</v>
      </c>
      <c r="G534" s="17" t="s">
        <v>447</v>
      </c>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f t="shared" si="217"/>
        <v>0</v>
      </c>
      <c r="AK534" s="41">
        <f t="shared" si="214"/>
        <v>0</v>
      </c>
      <c r="AM534" s="30"/>
    </row>
    <row r="535" spans="1:39">
      <c r="A535" s="14">
        <v>1</v>
      </c>
      <c r="B535" s="1">
        <v>4</v>
      </c>
      <c r="C535" s="1">
        <v>6</v>
      </c>
      <c r="D535" s="1">
        <v>462</v>
      </c>
      <c r="G535" s="21" t="s">
        <v>448</v>
      </c>
      <c r="H535" s="6">
        <f>SUM(H536:H538)</f>
        <v>0</v>
      </c>
      <c r="I535" s="6">
        <f t="shared" ref="I535:AI535" si="230">SUM(I536:I538)</f>
        <v>0</v>
      </c>
      <c r="J535" s="6">
        <f t="shared" si="230"/>
        <v>0</v>
      </c>
      <c r="K535" s="6">
        <f t="shared" si="230"/>
        <v>0</v>
      </c>
      <c r="L535" s="6">
        <f t="shared" si="230"/>
        <v>0</v>
      </c>
      <c r="M535" s="6">
        <f t="shared" si="230"/>
        <v>0</v>
      </c>
      <c r="N535" s="6">
        <f t="shared" si="230"/>
        <v>0</v>
      </c>
      <c r="O535" s="6">
        <f t="shared" si="230"/>
        <v>0</v>
      </c>
      <c r="P535" s="6">
        <f t="shared" si="230"/>
        <v>0</v>
      </c>
      <c r="Q535" s="6">
        <f t="shared" si="230"/>
        <v>0</v>
      </c>
      <c r="R535" s="6">
        <f t="shared" si="230"/>
        <v>0</v>
      </c>
      <c r="S535" s="6">
        <f t="shared" si="230"/>
        <v>0</v>
      </c>
      <c r="T535" s="6">
        <f t="shared" si="230"/>
        <v>0</v>
      </c>
      <c r="U535" s="6">
        <f t="shared" si="230"/>
        <v>0</v>
      </c>
      <c r="V535" s="6">
        <f t="shared" si="230"/>
        <v>0</v>
      </c>
      <c r="W535" s="6">
        <f t="shared" si="230"/>
        <v>0</v>
      </c>
      <c r="X535" s="6">
        <f t="shared" si="230"/>
        <v>0</v>
      </c>
      <c r="Y535" s="6">
        <f t="shared" si="230"/>
        <v>0</v>
      </c>
      <c r="Z535" s="6">
        <f t="shared" si="230"/>
        <v>0</v>
      </c>
      <c r="AA535" s="6">
        <f t="shared" si="230"/>
        <v>0</v>
      </c>
      <c r="AB535" s="6">
        <f t="shared" si="230"/>
        <v>0</v>
      </c>
      <c r="AC535" s="6">
        <f t="shared" si="230"/>
        <v>0</v>
      </c>
      <c r="AD535" s="6">
        <f t="shared" si="230"/>
        <v>0</v>
      </c>
      <c r="AE535" s="6">
        <f t="shared" si="230"/>
        <v>0</v>
      </c>
      <c r="AF535" s="6">
        <f t="shared" si="230"/>
        <v>0</v>
      </c>
      <c r="AG535" s="6">
        <f t="shared" si="230"/>
        <v>0</v>
      </c>
      <c r="AH535" s="6">
        <f t="shared" si="230"/>
        <v>0</v>
      </c>
      <c r="AI535" s="6">
        <f t="shared" si="230"/>
        <v>0</v>
      </c>
      <c r="AJ535" s="6">
        <f t="shared" si="217"/>
        <v>0</v>
      </c>
      <c r="AK535" s="41">
        <f t="shared" si="214"/>
        <v>0</v>
      </c>
      <c r="AM535" s="30"/>
    </row>
    <row r="536" spans="1:39">
      <c r="A536" s="14">
        <v>1</v>
      </c>
      <c r="B536" s="1">
        <v>4</v>
      </c>
      <c r="C536" s="1">
        <v>6</v>
      </c>
      <c r="D536" s="1">
        <v>462</v>
      </c>
      <c r="E536" s="1">
        <v>1</v>
      </c>
      <c r="G536" s="17" t="s">
        <v>449</v>
      </c>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f t="shared" si="217"/>
        <v>0</v>
      </c>
      <c r="AK536" s="41">
        <f t="shared" si="214"/>
        <v>0</v>
      </c>
      <c r="AM536" s="30"/>
    </row>
    <row r="537" spans="1:39">
      <c r="A537" s="14">
        <v>1</v>
      </c>
      <c r="B537" s="1">
        <v>4</v>
      </c>
      <c r="C537" s="1">
        <v>6</v>
      </c>
      <c r="D537" s="1">
        <v>462</v>
      </c>
      <c r="E537" s="1">
        <v>2</v>
      </c>
      <c r="G537" s="17" t="s">
        <v>450</v>
      </c>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f t="shared" si="217"/>
        <v>0</v>
      </c>
      <c r="AK537" s="41">
        <f t="shared" si="214"/>
        <v>0</v>
      </c>
      <c r="AM537" s="30"/>
    </row>
    <row r="538" spans="1:39">
      <c r="A538" s="14">
        <v>1</v>
      </c>
      <c r="B538" s="1">
        <v>4</v>
      </c>
      <c r="C538" s="1">
        <v>6</v>
      </c>
      <c r="D538" s="1">
        <v>462</v>
      </c>
      <c r="E538" s="1">
        <v>3</v>
      </c>
      <c r="G538" s="17" t="s">
        <v>451</v>
      </c>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f t="shared" si="217"/>
        <v>0</v>
      </c>
      <c r="AK538" s="41">
        <f t="shared" si="214"/>
        <v>0</v>
      </c>
      <c r="AM538" s="30"/>
    </row>
    <row r="539" spans="1:39">
      <c r="A539" s="14">
        <v>1</v>
      </c>
      <c r="B539" s="1">
        <v>4</v>
      </c>
      <c r="C539" s="1">
        <v>7</v>
      </c>
      <c r="G539" s="21" t="s">
        <v>452</v>
      </c>
      <c r="H539" s="7">
        <f>+H540</f>
        <v>0</v>
      </c>
      <c r="I539" s="7">
        <f t="shared" ref="I539:AI540" si="231">+I540</f>
        <v>0</v>
      </c>
      <c r="J539" s="7">
        <f t="shared" si="231"/>
        <v>0</v>
      </c>
      <c r="K539" s="7">
        <f t="shared" si="231"/>
        <v>0</v>
      </c>
      <c r="L539" s="7">
        <f t="shared" si="231"/>
        <v>0</v>
      </c>
      <c r="M539" s="7">
        <f t="shared" si="231"/>
        <v>0</v>
      </c>
      <c r="N539" s="7">
        <f t="shared" si="231"/>
        <v>0</v>
      </c>
      <c r="O539" s="7">
        <f t="shared" si="231"/>
        <v>0</v>
      </c>
      <c r="P539" s="7">
        <f t="shared" si="231"/>
        <v>0</v>
      </c>
      <c r="Q539" s="7">
        <f t="shared" si="231"/>
        <v>0</v>
      </c>
      <c r="R539" s="7">
        <f t="shared" si="231"/>
        <v>0</v>
      </c>
      <c r="S539" s="7">
        <f t="shared" si="231"/>
        <v>0</v>
      </c>
      <c r="T539" s="7">
        <f t="shared" si="231"/>
        <v>0</v>
      </c>
      <c r="U539" s="7">
        <f t="shared" si="231"/>
        <v>0</v>
      </c>
      <c r="V539" s="7">
        <f t="shared" si="231"/>
        <v>0</v>
      </c>
      <c r="W539" s="7">
        <f t="shared" si="231"/>
        <v>0</v>
      </c>
      <c r="X539" s="7">
        <f t="shared" si="231"/>
        <v>0</v>
      </c>
      <c r="Y539" s="7">
        <f t="shared" si="231"/>
        <v>0</v>
      </c>
      <c r="Z539" s="7">
        <f t="shared" si="231"/>
        <v>0</v>
      </c>
      <c r="AA539" s="7">
        <f t="shared" si="231"/>
        <v>0</v>
      </c>
      <c r="AB539" s="7">
        <f t="shared" si="231"/>
        <v>0</v>
      </c>
      <c r="AC539" s="7">
        <f t="shared" si="231"/>
        <v>0</v>
      </c>
      <c r="AD539" s="7">
        <f t="shared" si="231"/>
        <v>0</v>
      </c>
      <c r="AE539" s="7">
        <f t="shared" si="231"/>
        <v>0</v>
      </c>
      <c r="AF539" s="7">
        <f t="shared" si="231"/>
        <v>0</v>
      </c>
      <c r="AG539" s="7">
        <f t="shared" si="231"/>
        <v>0</v>
      </c>
      <c r="AH539" s="7">
        <f t="shared" si="231"/>
        <v>0</v>
      </c>
      <c r="AI539" s="7">
        <f t="shared" si="231"/>
        <v>0</v>
      </c>
      <c r="AJ539" s="7">
        <f t="shared" si="217"/>
        <v>0</v>
      </c>
      <c r="AK539" s="41">
        <f t="shared" si="214"/>
        <v>0</v>
      </c>
      <c r="AM539" s="30"/>
    </row>
    <row r="540" spans="1:39">
      <c r="A540" s="14">
        <v>1</v>
      </c>
      <c r="B540" s="1">
        <v>4</v>
      </c>
      <c r="C540" s="1">
        <v>7</v>
      </c>
      <c r="D540" s="1">
        <v>471</v>
      </c>
      <c r="G540" s="21" t="s">
        <v>453</v>
      </c>
      <c r="H540" s="6">
        <f>+H541</f>
        <v>0</v>
      </c>
      <c r="I540" s="6">
        <f t="shared" si="231"/>
        <v>0</v>
      </c>
      <c r="J540" s="6">
        <f t="shared" si="231"/>
        <v>0</v>
      </c>
      <c r="K540" s="6">
        <f t="shared" si="231"/>
        <v>0</v>
      </c>
      <c r="L540" s="6">
        <f t="shared" si="231"/>
        <v>0</v>
      </c>
      <c r="M540" s="6">
        <f t="shared" si="231"/>
        <v>0</v>
      </c>
      <c r="N540" s="6">
        <f t="shared" si="231"/>
        <v>0</v>
      </c>
      <c r="O540" s="6">
        <f t="shared" si="231"/>
        <v>0</v>
      </c>
      <c r="P540" s="6">
        <f t="shared" si="231"/>
        <v>0</v>
      </c>
      <c r="Q540" s="6">
        <f t="shared" si="231"/>
        <v>0</v>
      </c>
      <c r="R540" s="6">
        <f t="shared" si="231"/>
        <v>0</v>
      </c>
      <c r="S540" s="6">
        <f t="shared" si="231"/>
        <v>0</v>
      </c>
      <c r="T540" s="6">
        <f t="shared" si="231"/>
        <v>0</v>
      </c>
      <c r="U540" s="6">
        <f t="shared" si="231"/>
        <v>0</v>
      </c>
      <c r="V540" s="6">
        <f t="shared" si="231"/>
        <v>0</v>
      </c>
      <c r="W540" s="6">
        <f t="shared" si="231"/>
        <v>0</v>
      </c>
      <c r="X540" s="6">
        <f t="shared" si="231"/>
        <v>0</v>
      </c>
      <c r="Y540" s="6">
        <f t="shared" si="231"/>
        <v>0</v>
      </c>
      <c r="Z540" s="6">
        <f t="shared" si="231"/>
        <v>0</v>
      </c>
      <c r="AA540" s="6">
        <f t="shared" si="231"/>
        <v>0</v>
      </c>
      <c r="AB540" s="6">
        <f t="shared" si="231"/>
        <v>0</v>
      </c>
      <c r="AC540" s="6">
        <f t="shared" si="231"/>
        <v>0</v>
      </c>
      <c r="AD540" s="6">
        <f t="shared" si="231"/>
        <v>0</v>
      </c>
      <c r="AE540" s="6">
        <f t="shared" si="231"/>
        <v>0</v>
      </c>
      <c r="AF540" s="6">
        <f t="shared" si="231"/>
        <v>0</v>
      </c>
      <c r="AG540" s="6">
        <f t="shared" si="231"/>
        <v>0</v>
      </c>
      <c r="AH540" s="6">
        <f t="shared" si="231"/>
        <v>0</v>
      </c>
      <c r="AI540" s="6">
        <f t="shared" si="231"/>
        <v>0</v>
      </c>
      <c r="AJ540" s="6">
        <f t="shared" si="217"/>
        <v>0</v>
      </c>
      <c r="AK540" s="41">
        <f t="shared" si="214"/>
        <v>0</v>
      </c>
      <c r="AM540" s="30"/>
    </row>
    <row r="541" spans="1:39">
      <c r="A541" s="14">
        <v>1</v>
      </c>
      <c r="B541" s="1">
        <v>4</v>
      </c>
      <c r="C541" s="1">
        <v>7</v>
      </c>
      <c r="D541" s="1">
        <v>471</v>
      </c>
      <c r="E541" s="1">
        <v>1</v>
      </c>
      <c r="G541" s="17" t="s">
        <v>453</v>
      </c>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f t="shared" si="217"/>
        <v>0</v>
      </c>
      <c r="AK541" s="41">
        <f t="shared" si="214"/>
        <v>0</v>
      </c>
      <c r="AM541" s="30"/>
    </row>
    <row r="542" spans="1:39">
      <c r="A542" s="14">
        <v>1</v>
      </c>
      <c r="B542" s="1">
        <v>4</v>
      </c>
      <c r="C542" s="1">
        <v>8</v>
      </c>
      <c r="G542" s="21" t="s">
        <v>454</v>
      </c>
      <c r="H542" s="7">
        <f>+H543+H545+H547+H549+H551</f>
        <v>0</v>
      </c>
      <c r="I542" s="7">
        <f t="shared" ref="I542:AI542" si="232">+I543+I545+I547+I549+I551</f>
        <v>0</v>
      </c>
      <c r="J542" s="7">
        <f t="shared" si="232"/>
        <v>0</v>
      </c>
      <c r="K542" s="7">
        <f t="shared" si="232"/>
        <v>0</v>
      </c>
      <c r="L542" s="7">
        <f t="shared" si="232"/>
        <v>0</v>
      </c>
      <c r="M542" s="7">
        <f t="shared" si="232"/>
        <v>0</v>
      </c>
      <c r="N542" s="7">
        <f t="shared" si="232"/>
        <v>0</v>
      </c>
      <c r="O542" s="7">
        <f t="shared" si="232"/>
        <v>0</v>
      </c>
      <c r="P542" s="7">
        <f t="shared" si="232"/>
        <v>0</v>
      </c>
      <c r="Q542" s="7">
        <f t="shared" si="232"/>
        <v>0</v>
      </c>
      <c r="R542" s="7">
        <f t="shared" si="232"/>
        <v>0</v>
      </c>
      <c r="S542" s="7">
        <f t="shared" si="232"/>
        <v>0</v>
      </c>
      <c r="T542" s="7">
        <f t="shared" si="232"/>
        <v>0</v>
      </c>
      <c r="U542" s="7">
        <f t="shared" si="232"/>
        <v>0</v>
      </c>
      <c r="V542" s="7">
        <f t="shared" si="232"/>
        <v>0</v>
      </c>
      <c r="W542" s="7">
        <f t="shared" si="232"/>
        <v>0</v>
      </c>
      <c r="X542" s="7">
        <f t="shared" si="232"/>
        <v>0</v>
      </c>
      <c r="Y542" s="7">
        <f t="shared" si="232"/>
        <v>0</v>
      </c>
      <c r="Z542" s="7">
        <f t="shared" si="232"/>
        <v>0</v>
      </c>
      <c r="AA542" s="7">
        <f t="shared" si="232"/>
        <v>0</v>
      </c>
      <c r="AB542" s="7">
        <f t="shared" si="232"/>
        <v>0</v>
      </c>
      <c r="AC542" s="7">
        <f t="shared" si="232"/>
        <v>0</v>
      </c>
      <c r="AD542" s="7">
        <f t="shared" si="232"/>
        <v>0</v>
      </c>
      <c r="AE542" s="7">
        <f t="shared" si="232"/>
        <v>0</v>
      </c>
      <c r="AF542" s="7">
        <f t="shared" si="232"/>
        <v>0</v>
      </c>
      <c r="AG542" s="7">
        <f t="shared" si="232"/>
        <v>0</v>
      </c>
      <c r="AH542" s="7">
        <f t="shared" si="232"/>
        <v>0</v>
      </c>
      <c r="AI542" s="7">
        <f t="shared" si="232"/>
        <v>0</v>
      </c>
      <c r="AJ542" s="7">
        <f t="shared" si="217"/>
        <v>0</v>
      </c>
      <c r="AK542" s="41">
        <f t="shared" si="214"/>
        <v>0</v>
      </c>
      <c r="AM542" s="30"/>
    </row>
    <row r="543" spans="1:39">
      <c r="A543" s="14">
        <v>1</v>
      </c>
      <c r="B543" s="1">
        <v>4</v>
      </c>
      <c r="C543" s="1">
        <v>8</v>
      </c>
      <c r="D543" s="1">
        <v>481</v>
      </c>
      <c r="G543" s="21" t="s">
        <v>455</v>
      </c>
      <c r="H543" s="6">
        <f>+H544</f>
        <v>0</v>
      </c>
      <c r="I543" s="6">
        <f t="shared" ref="I543:AI543" si="233">+I544</f>
        <v>0</v>
      </c>
      <c r="J543" s="6">
        <f t="shared" si="233"/>
        <v>0</v>
      </c>
      <c r="K543" s="6">
        <f t="shared" si="233"/>
        <v>0</v>
      </c>
      <c r="L543" s="6">
        <f t="shared" si="233"/>
        <v>0</v>
      </c>
      <c r="M543" s="6">
        <f t="shared" si="233"/>
        <v>0</v>
      </c>
      <c r="N543" s="6">
        <f t="shared" si="233"/>
        <v>0</v>
      </c>
      <c r="O543" s="6">
        <f t="shared" si="233"/>
        <v>0</v>
      </c>
      <c r="P543" s="6">
        <f t="shared" si="233"/>
        <v>0</v>
      </c>
      <c r="Q543" s="6">
        <f t="shared" si="233"/>
        <v>0</v>
      </c>
      <c r="R543" s="6">
        <f t="shared" si="233"/>
        <v>0</v>
      </c>
      <c r="S543" s="6">
        <f t="shared" si="233"/>
        <v>0</v>
      </c>
      <c r="T543" s="6">
        <f t="shared" si="233"/>
        <v>0</v>
      </c>
      <c r="U543" s="6">
        <f t="shared" si="233"/>
        <v>0</v>
      </c>
      <c r="V543" s="6">
        <f t="shared" si="233"/>
        <v>0</v>
      </c>
      <c r="W543" s="6">
        <f t="shared" si="233"/>
        <v>0</v>
      </c>
      <c r="X543" s="6">
        <f t="shared" si="233"/>
        <v>0</v>
      </c>
      <c r="Y543" s="6">
        <f t="shared" si="233"/>
        <v>0</v>
      </c>
      <c r="Z543" s="6">
        <f t="shared" si="233"/>
        <v>0</v>
      </c>
      <c r="AA543" s="6">
        <f t="shared" si="233"/>
        <v>0</v>
      </c>
      <c r="AB543" s="6">
        <f t="shared" si="233"/>
        <v>0</v>
      </c>
      <c r="AC543" s="6">
        <f t="shared" si="233"/>
        <v>0</v>
      </c>
      <c r="AD543" s="6">
        <f t="shared" si="233"/>
        <v>0</v>
      </c>
      <c r="AE543" s="6">
        <f t="shared" si="233"/>
        <v>0</v>
      </c>
      <c r="AF543" s="6">
        <f t="shared" si="233"/>
        <v>0</v>
      </c>
      <c r="AG543" s="6">
        <f t="shared" si="233"/>
        <v>0</v>
      </c>
      <c r="AH543" s="6">
        <f t="shared" si="233"/>
        <v>0</v>
      </c>
      <c r="AI543" s="6">
        <f t="shared" si="233"/>
        <v>0</v>
      </c>
      <c r="AJ543" s="6">
        <f t="shared" si="217"/>
        <v>0</v>
      </c>
      <c r="AK543" s="41">
        <f t="shared" si="214"/>
        <v>0</v>
      </c>
      <c r="AM543" s="30"/>
    </row>
    <row r="544" spans="1:39">
      <c r="A544" s="14">
        <v>1</v>
      </c>
      <c r="B544" s="1">
        <v>4</v>
      </c>
      <c r="C544" s="1">
        <v>8</v>
      </c>
      <c r="D544" s="1">
        <v>481</v>
      </c>
      <c r="E544" s="1">
        <v>1</v>
      </c>
      <c r="G544" s="17" t="s">
        <v>455</v>
      </c>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f t="shared" si="217"/>
        <v>0</v>
      </c>
      <c r="AK544" s="41">
        <f t="shared" si="214"/>
        <v>0</v>
      </c>
      <c r="AM544" s="30"/>
    </row>
    <row r="545" spans="1:39">
      <c r="A545" s="14">
        <v>1</v>
      </c>
      <c r="B545" s="1">
        <v>4</v>
      </c>
      <c r="C545" s="1">
        <v>8</v>
      </c>
      <c r="D545" s="1">
        <v>482</v>
      </c>
      <c r="G545" s="21" t="s">
        <v>456</v>
      </c>
      <c r="H545" s="6">
        <f>+H546</f>
        <v>0</v>
      </c>
      <c r="I545" s="6">
        <f t="shared" ref="I545:AI545" si="234">+I546</f>
        <v>0</v>
      </c>
      <c r="J545" s="6">
        <f t="shared" si="234"/>
        <v>0</v>
      </c>
      <c r="K545" s="6">
        <f t="shared" si="234"/>
        <v>0</v>
      </c>
      <c r="L545" s="6">
        <f t="shared" si="234"/>
        <v>0</v>
      </c>
      <c r="M545" s="6">
        <f t="shared" si="234"/>
        <v>0</v>
      </c>
      <c r="N545" s="6">
        <f t="shared" si="234"/>
        <v>0</v>
      </c>
      <c r="O545" s="6">
        <f t="shared" si="234"/>
        <v>0</v>
      </c>
      <c r="P545" s="6">
        <f t="shared" si="234"/>
        <v>0</v>
      </c>
      <c r="Q545" s="6">
        <f t="shared" si="234"/>
        <v>0</v>
      </c>
      <c r="R545" s="6">
        <f t="shared" si="234"/>
        <v>0</v>
      </c>
      <c r="S545" s="6">
        <f t="shared" si="234"/>
        <v>0</v>
      </c>
      <c r="T545" s="6">
        <f t="shared" si="234"/>
        <v>0</v>
      </c>
      <c r="U545" s="6">
        <f t="shared" si="234"/>
        <v>0</v>
      </c>
      <c r="V545" s="6">
        <f t="shared" si="234"/>
        <v>0</v>
      </c>
      <c r="W545" s="6">
        <f t="shared" si="234"/>
        <v>0</v>
      </c>
      <c r="X545" s="6">
        <f t="shared" si="234"/>
        <v>0</v>
      </c>
      <c r="Y545" s="6">
        <f t="shared" si="234"/>
        <v>0</v>
      </c>
      <c r="Z545" s="6">
        <f t="shared" si="234"/>
        <v>0</v>
      </c>
      <c r="AA545" s="6">
        <f t="shared" si="234"/>
        <v>0</v>
      </c>
      <c r="AB545" s="6">
        <f t="shared" si="234"/>
        <v>0</v>
      </c>
      <c r="AC545" s="6">
        <f t="shared" si="234"/>
        <v>0</v>
      </c>
      <c r="AD545" s="6">
        <f t="shared" si="234"/>
        <v>0</v>
      </c>
      <c r="AE545" s="6">
        <f t="shared" si="234"/>
        <v>0</v>
      </c>
      <c r="AF545" s="6">
        <f t="shared" si="234"/>
        <v>0</v>
      </c>
      <c r="AG545" s="6">
        <f t="shared" si="234"/>
        <v>0</v>
      </c>
      <c r="AH545" s="6">
        <f t="shared" si="234"/>
        <v>0</v>
      </c>
      <c r="AI545" s="6">
        <f t="shared" si="234"/>
        <v>0</v>
      </c>
      <c r="AJ545" s="6">
        <f t="shared" si="217"/>
        <v>0</v>
      </c>
      <c r="AK545" s="41">
        <f t="shared" si="214"/>
        <v>0</v>
      </c>
      <c r="AM545" s="30"/>
    </row>
    <row r="546" spans="1:39">
      <c r="A546" s="14">
        <v>1</v>
      </c>
      <c r="B546" s="1">
        <v>4</v>
      </c>
      <c r="C546" s="1">
        <v>8</v>
      </c>
      <c r="D546" s="1">
        <v>482</v>
      </c>
      <c r="E546" s="1">
        <v>2</v>
      </c>
      <c r="G546" s="17" t="s">
        <v>457</v>
      </c>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f t="shared" si="217"/>
        <v>0</v>
      </c>
      <c r="AK546" s="41">
        <f t="shared" si="214"/>
        <v>0</v>
      </c>
      <c r="AM546" s="30"/>
    </row>
    <row r="547" spans="1:39">
      <c r="A547" s="14">
        <v>1</v>
      </c>
      <c r="B547" s="1">
        <v>4</v>
      </c>
      <c r="C547" s="1">
        <v>8</v>
      </c>
      <c r="D547" s="1">
        <v>483</v>
      </c>
      <c r="G547" s="21" t="s">
        <v>458</v>
      </c>
      <c r="H547" s="6">
        <f>+H548</f>
        <v>0</v>
      </c>
      <c r="I547" s="6">
        <f t="shared" ref="I547:AI547" si="235">+I548</f>
        <v>0</v>
      </c>
      <c r="J547" s="6">
        <f t="shared" si="235"/>
        <v>0</v>
      </c>
      <c r="K547" s="6">
        <f t="shared" si="235"/>
        <v>0</v>
      </c>
      <c r="L547" s="6">
        <f t="shared" si="235"/>
        <v>0</v>
      </c>
      <c r="M547" s="6">
        <f t="shared" si="235"/>
        <v>0</v>
      </c>
      <c r="N547" s="6">
        <f t="shared" si="235"/>
        <v>0</v>
      </c>
      <c r="O547" s="6">
        <f t="shared" si="235"/>
        <v>0</v>
      </c>
      <c r="P547" s="6">
        <f t="shared" si="235"/>
        <v>0</v>
      </c>
      <c r="Q547" s="6">
        <f t="shared" si="235"/>
        <v>0</v>
      </c>
      <c r="R547" s="6">
        <f t="shared" si="235"/>
        <v>0</v>
      </c>
      <c r="S547" s="6">
        <f t="shared" si="235"/>
        <v>0</v>
      </c>
      <c r="T547" s="6">
        <f t="shared" si="235"/>
        <v>0</v>
      </c>
      <c r="U547" s="6">
        <f t="shared" si="235"/>
        <v>0</v>
      </c>
      <c r="V547" s="6">
        <f t="shared" si="235"/>
        <v>0</v>
      </c>
      <c r="W547" s="6">
        <f t="shared" si="235"/>
        <v>0</v>
      </c>
      <c r="X547" s="6">
        <f t="shared" si="235"/>
        <v>0</v>
      </c>
      <c r="Y547" s="6">
        <f t="shared" si="235"/>
        <v>0</v>
      </c>
      <c r="Z547" s="6">
        <f t="shared" si="235"/>
        <v>0</v>
      </c>
      <c r="AA547" s="6">
        <f t="shared" si="235"/>
        <v>0</v>
      </c>
      <c r="AB547" s="6">
        <f t="shared" si="235"/>
        <v>0</v>
      </c>
      <c r="AC547" s="6">
        <f t="shared" si="235"/>
        <v>0</v>
      </c>
      <c r="AD547" s="6">
        <f t="shared" si="235"/>
        <v>0</v>
      </c>
      <c r="AE547" s="6">
        <f t="shared" si="235"/>
        <v>0</v>
      </c>
      <c r="AF547" s="6">
        <f t="shared" si="235"/>
        <v>0</v>
      </c>
      <c r="AG547" s="6">
        <f t="shared" si="235"/>
        <v>0</v>
      </c>
      <c r="AH547" s="6">
        <f t="shared" si="235"/>
        <v>0</v>
      </c>
      <c r="AI547" s="6">
        <f t="shared" si="235"/>
        <v>0</v>
      </c>
      <c r="AJ547" s="6">
        <f t="shared" si="217"/>
        <v>0</v>
      </c>
      <c r="AK547" s="41">
        <f t="shared" si="214"/>
        <v>0</v>
      </c>
      <c r="AM547" s="30"/>
    </row>
    <row r="548" spans="1:39">
      <c r="A548" s="14">
        <v>1</v>
      </c>
      <c r="B548" s="1">
        <v>4</v>
      </c>
      <c r="C548" s="1">
        <v>8</v>
      </c>
      <c r="D548" s="1">
        <v>483</v>
      </c>
      <c r="E548" s="1">
        <v>3</v>
      </c>
      <c r="G548" s="17" t="s">
        <v>459</v>
      </c>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f t="shared" si="217"/>
        <v>0</v>
      </c>
      <c r="AK548" s="41">
        <f t="shared" si="214"/>
        <v>0</v>
      </c>
      <c r="AM548" s="30"/>
    </row>
    <row r="549" spans="1:39">
      <c r="A549" s="14">
        <v>1</v>
      </c>
      <c r="B549" s="1">
        <v>4</v>
      </c>
      <c r="C549" s="1">
        <v>8</v>
      </c>
      <c r="D549" s="1">
        <v>484</v>
      </c>
      <c r="G549" s="21" t="s">
        <v>460</v>
      </c>
      <c r="H549" s="6">
        <f>+H550</f>
        <v>0</v>
      </c>
      <c r="I549" s="6">
        <f t="shared" ref="I549:AI549" si="236">+I550</f>
        <v>0</v>
      </c>
      <c r="J549" s="6">
        <f t="shared" si="236"/>
        <v>0</v>
      </c>
      <c r="K549" s="6">
        <f t="shared" si="236"/>
        <v>0</v>
      </c>
      <c r="L549" s="6">
        <f t="shared" si="236"/>
        <v>0</v>
      </c>
      <c r="M549" s="6">
        <f t="shared" si="236"/>
        <v>0</v>
      </c>
      <c r="N549" s="6">
        <f t="shared" si="236"/>
        <v>0</v>
      </c>
      <c r="O549" s="6">
        <f t="shared" si="236"/>
        <v>0</v>
      </c>
      <c r="P549" s="6">
        <f t="shared" si="236"/>
        <v>0</v>
      </c>
      <c r="Q549" s="6">
        <f t="shared" si="236"/>
        <v>0</v>
      </c>
      <c r="R549" s="6">
        <f t="shared" si="236"/>
        <v>0</v>
      </c>
      <c r="S549" s="6">
        <f t="shared" si="236"/>
        <v>0</v>
      </c>
      <c r="T549" s="6">
        <f t="shared" si="236"/>
        <v>0</v>
      </c>
      <c r="U549" s="6">
        <f t="shared" si="236"/>
        <v>0</v>
      </c>
      <c r="V549" s="6">
        <f t="shared" si="236"/>
        <v>0</v>
      </c>
      <c r="W549" s="6">
        <f t="shared" si="236"/>
        <v>0</v>
      </c>
      <c r="X549" s="6">
        <f t="shared" si="236"/>
        <v>0</v>
      </c>
      <c r="Y549" s="6">
        <f t="shared" si="236"/>
        <v>0</v>
      </c>
      <c r="Z549" s="6">
        <f t="shared" si="236"/>
        <v>0</v>
      </c>
      <c r="AA549" s="6">
        <f t="shared" si="236"/>
        <v>0</v>
      </c>
      <c r="AB549" s="6">
        <f t="shared" si="236"/>
        <v>0</v>
      </c>
      <c r="AC549" s="6">
        <f t="shared" si="236"/>
        <v>0</v>
      </c>
      <c r="AD549" s="6">
        <f t="shared" si="236"/>
        <v>0</v>
      </c>
      <c r="AE549" s="6">
        <f t="shared" si="236"/>
        <v>0</v>
      </c>
      <c r="AF549" s="6">
        <f t="shared" si="236"/>
        <v>0</v>
      </c>
      <c r="AG549" s="6">
        <f t="shared" si="236"/>
        <v>0</v>
      </c>
      <c r="AH549" s="6">
        <f t="shared" si="236"/>
        <v>0</v>
      </c>
      <c r="AI549" s="6">
        <f t="shared" si="236"/>
        <v>0</v>
      </c>
      <c r="AJ549" s="6">
        <f t="shared" si="217"/>
        <v>0</v>
      </c>
      <c r="AK549" s="41">
        <f t="shared" si="214"/>
        <v>0</v>
      </c>
      <c r="AM549" s="30"/>
    </row>
    <row r="550" spans="1:39">
      <c r="A550" s="14">
        <v>1</v>
      </c>
      <c r="B550" s="1">
        <v>4</v>
      </c>
      <c r="C550" s="1">
        <v>8</v>
      </c>
      <c r="D550" s="1">
        <v>484</v>
      </c>
      <c r="E550" s="1">
        <v>4</v>
      </c>
      <c r="G550" s="17" t="s">
        <v>461</v>
      </c>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f t="shared" si="217"/>
        <v>0</v>
      </c>
      <c r="AK550" s="41">
        <f t="shared" si="214"/>
        <v>0</v>
      </c>
      <c r="AM550" s="30"/>
    </row>
    <row r="551" spans="1:39">
      <c r="A551" s="14">
        <v>1</v>
      </c>
      <c r="B551" s="1">
        <v>4</v>
      </c>
      <c r="C551" s="1">
        <v>8</v>
      </c>
      <c r="D551" s="1">
        <v>485</v>
      </c>
      <c r="G551" s="21" t="s">
        <v>462</v>
      </c>
      <c r="H551" s="6">
        <f>+H552</f>
        <v>0</v>
      </c>
      <c r="I551" s="6">
        <f t="shared" ref="I551:AI551" si="237">+I552</f>
        <v>0</v>
      </c>
      <c r="J551" s="6">
        <f t="shared" si="237"/>
        <v>0</v>
      </c>
      <c r="K551" s="6">
        <f t="shared" si="237"/>
        <v>0</v>
      </c>
      <c r="L551" s="6">
        <f t="shared" si="237"/>
        <v>0</v>
      </c>
      <c r="M551" s="6">
        <f t="shared" si="237"/>
        <v>0</v>
      </c>
      <c r="N551" s="6">
        <f t="shared" si="237"/>
        <v>0</v>
      </c>
      <c r="O551" s="6">
        <f t="shared" si="237"/>
        <v>0</v>
      </c>
      <c r="P551" s="6">
        <f t="shared" si="237"/>
        <v>0</v>
      </c>
      <c r="Q551" s="6">
        <f t="shared" si="237"/>
        <v>0</v>
      </c>
      <c r="R551" s="6">
        <f t="shared" si="237"/>
        <v>0</v>
      </c>
      <c r="S551" s="6">
        <f t="shared" si="237"/>
        <v>0</v>
      </c>
      <c r="T551" s="6">
        <f t="shared" si="237"/>
        <v>0</v>
      </c>
      <c r="U551" s="6">
        <f t="shared" si="237"/>
        <v>0</v>
      </c>
      <c r="V551" s="6">
        <f t="shared" si="237"/>
        <v>0</v>
      </c>
      <c r="W551" s="6">
        <f t="shared" si="237"/>
        <v>0</v>
      </c>
      <c r="X551" s="6">
        <f t="shared" si="237"/>
        <v>0</v>
      </c>
      <c r="Y551" s="6">
        <f t="shared" si="237"/>
        <v>0</v>
      </c>
      <c r="Z551" s="6">
        <f t="shared" si="237"/>
        <v>0</v>
      </c>
      <c r="AA551" s="6">
        <f t="shared" si="237"/>
        <v>0</v>
      </c>
      <c r="AB551" s="6">
        <f t="shared" si="237"/>
        <v>0</v>
      </c>
      <c r="AC551" s="6">
        <f t="shared" si="237"/>
        <v>0</v>
      </c>
      <c r="AD551" s="6">
        <f t="shared" si="237"/>
        <v>0</v>
      </c>
      <c r="AE551" s="6">
        <f t="shared" si="237"/>
        <v>0</v>
      </c>
      <c r="AF551" s="6">
        <f t="shared" si="237"/>
        <v>0</v>
      </c>
      <c r="AG551" s="6">
        <f t="shared" si="237"/>
        <v>0</v>
      </c>
      <c r="AH551" s="6">
        <f t="shared" si="237"/>
        <v>0</v>
      </c>
      <c r="AI551" s="6">
        <f t="shared" si="237"/>
        <v>0</v>
      </c>
      <c r="AJ551" s="6">
        <f t="shared" si="217"/>
        <v>0</v>
      </c>
      <c r="AK551" s="41">
        <f t="shared" ref="AK551:AK614" si="238">SUM(H551:AE551)</f>
        <v>0</v>
      </c>
      <c r="AM551" s="30"/>
    </row>
    <row r="552" spans="1:39">
      <c r="A552" s="14">
        <v>1</v>
      </c>
      <c r="B552" s="1">
        <v>4</v>
      </c>
      <c r="C552" s="1">
        <v>8</v>
      </c>
      <c r="D552" s="1">
        <v>485</v>
      </c>
      <c r="E552" s="1">
        <v>5</v>
      </c>
      <c r="G552" s="17" t="s">
        <v>462</v>
      </c>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f t="shared" si="217"/>
        <v>0</v>
      </c>
      <c r="AK552" s="41">
        <f t="shared" si="238"/>
        <v>0</v>
      </c>
      <c r="AM552" s="30"/>
    </row>
    <row r="553" spans="1:39">
      <c r="A553" s="14">
        <v>1</v>
      </c>
      <c r="B553" s="1">
        <v>4</v>
      </c>
      <c r="C553" s="1">
        <v>9</v>
      </c>
      <c r="G553" s="21" t="s">
        <v>463</v>
      </c>
      <c r="H553" s="7">
        <f>+H554+H557</f>
        <v>0</v>
      </c>
      <c r="I553" s="7">
        <f t="shared" ref="I553:AI553" si="239">+I554+I557</f>
        <v>0</v>
      </c>
      <c r="J553" s="7">
        <f t="shared" si="239"/>
        <v>0</v>
      </c>
      <c r="K553" s="7">
        <f t="shared" si="239"/>
        <v>0</v>
      </c>
      <c r="L553" s="7">
        <f t="shared" si="239"/>
        <v>0</v>
      </c>
      <c r="M553" s="7">
        <f t="shared" si="239"/>
        <v>0</v>
      </c>
      <c r="N553" s="7">
        <f t="shared" si="239"/>
        <v>0</v>
      </c>
      <c r="O553" s="7">
        <f t="shared" si="239"/>
        <v>0</v>
      </c>
      <c r="P553" s="7">
        <f t="shared" si="239"/>
        <v>0</v>
      </c>
      <c r="Q553" s="7">
        <f t="shared" si="239"/>
        <v>0</v>
      </c>
      <c r="R553" s="7">
        <f t="shared" si="239"/>
        <v>0</v>
      </c>
      <c r="S553" s="7">
        <f t="shared" si="239"/>
        <v>0</v>
      </c>
      <c r="T553" s="7">
        <f t="shared" si="239"/>
        <v>0</v>
      </c>
      <c r="U553" s="7">
        <f t="shared" si="239"/>
        <v>0</v>
      </c>
      <c r="V553" s="7">
        <f t="shared" si="239"/>
        <v>0</v>
      </c>
      <c r="W553" s="7">
        <f t="shared" si="239"/>
        <v>0</v>
      </c>
      <c r="X553" s="7">
        <f t="shared" si="239"/>
        <v>0</v>
      </c>
      <c r="Y553" s="7">
        <f t="shared" si="239"/>
        <v>0</v>
      </c>
      <c r="Z553" s="7">
        <f t="shared" si="239"/>
        <v>0</v>
      </c>
      <c r="AA553" s="7">
        <f t="shared" si="239"/>
        <v>0</v>
      </c>
      <c r="AB553" s="7">
        <f t="shared" si="239"/>
        <v>0</v>
      </c>
      <c r="AC553" s="7">
        <f t="shared" si="239"/>
        <v>0</v>
      </c>
      <c r="AD553" s="7">
        <f t="shared" si="239"/>
        <v>0</v>
      </c>
      <c r="AE553" s="7">
        <f t="shared" si="239"/>
        <v>0</v>
      </c>
      <c r="AF553" s="7">
        <f t="shared" si="239"/>
        <v>0</v>
      </c>
      <c r="AG553" s="7">
        <f t="shared" si="239"/>
        <v>0</v>
      </c>
      <c r="AH553" s="7">
        <f t="shared" si="239"/>
        <v>0</v>
      </c>
      <c r="AI553" s="7">
        <f t="shared" si="239"/>
        <v>0</v>
      </c>
      <c r="AJ553" s="7">
        <f t="shared" si="217"/>
        <v>0</v>
      </c>
      <c r="AK553" s="41">
        <f t="shared" si="238"/>
        <v>0</v>
      </c>
      <c r="AM553" s="30"/>
    </row>
    <row r="554" spans="1:39">
      <c r="A554" s="14">
        <v>1</v>
      </c>
      <c r="B554" s="1">
        <v>4</v>
      </c>
      <c r="C554" s="1">
        <v>9</v>
      </c>
      <c r="D554" s="1">
        <v>491</v>
      </c>
      <c r="G554" s="21" t="s">
        <v>463</v>
      </c>
      <c r="H554" s="6">
        <f>+H555+H556</f>
        <v>0</v>
      </c>
      <c r="I554" s="6">
        <f t="shared" ref="I554:AI554" si="240">+I555+I556</f>
        <v>0</v>
      </c>
      <c r="J554" s="6">
        <f t="shared" si="240"/>
        <v>0</v>
      </c>
      <c r="K554" s="6">
        <f t="shared" si="240"/>
        <v>0</v>
      </c>
      <c r="L554" s="6">
        <f t="shared" si="240"/>
        <v>0</v>
      </c>
      <c r="M554" s="6">
        <f t="shared" si="240"/>
        <v>0</v>
      </c>
      <c r="N554" s="6">
        <f t="shared" si="240"/>
        <v>0</v>
      </c>
      <c r="O554" s="6">
        <f t="shared" si="240"/>
        <v>0</v>
      </c>
      <c r="P554" s="6">
        <f t="shared" si="240"/>
        <v>0</v>
      </c>
      <c r="Q554" s="6">
        <f t="shared" si="240"/>
        <v>0</v>
      </c>
      <c r="R554" s="6">
        <f t="shared" si="240"/>
        <v>0</v>
      </c>
      <c r="S554" s="6">
        <f t="shared" si="240"/>
        <v>0</v>
      </c>
      <c r="T554" s="6">
        <f t="shared" si="240"/>
        <v>0</v>
      </c>
      <c r="U554" s="6">
        <f t="shared" si="240"/>
        <v>0</v>
      </c>
      <c r="V554" s="6">
        <f t="shared" si="240"/>
        <v>0</v>
      </c>
      <c r="W554" s="6">
        <f t="shared" si="240"/>
        <v>0</v>
      </c>
      <c r="X554" s="6">
        <f t="shared" si="240"/>
        <v>0</v>
      </c>
      <c r="Y554" s="6">
        <f t="shared" si="240"/>
        <v>0</v>
      </c>
      <c r="Z554" s="6">
        <f t="shared" si="240"/>
        <v>0</v>
      </c>
      <c r="AA554" s="6">
        <f t="shared" si="240"/>
        <v>0</v>
      </c>
      <c r="AB554" s="6">
        <f t="shared" si="240"/>
        <v>0</v>
      </c>
      <c r="AC554" s="6">
        <f t="shared" si="240"/>
        <v>0</v>
      </c>
      <c r="AD554" s="6">
        <f t="shared" si="240"/>
        <v>0</v>
      </c>
      <c r="AE554" s="6">
        <f t="shared" si="240"/>
        <v>0</v>
      </c>
      <c r="AF554" s="6">
        <f t="shared" si="240"/>
        <v>0</v>
      </c>
      <c r="AG554" s="6">
        <f t="shared" si="240"/>
        <v>0</v>
      </c>
      <c r="AH554" s="6">
        <f t="shared" si="240"/>
        <v>0</v>
      </c>
      <c r="AI554" s="6">
        <f t="shared" si="240"/>
        <v>0</v>
      </c>
      <c r="AJ554" s="6">
        <f t="shared" si="217"/>
        <v>0</v>
      </c>
      <c r="AK554" s="41">
        <f t="shared" si="238"/>
        <v>0</v>
      </c>
      <c r="AM554" s="30"/>
    </row>
    <row r="555" spans="1:39">
      <c r="A555" s="14">
        <v>1</v>
      </c>
      <c r="B555" s="1">
        <v>4</v>
      </c>
      <c r="C555" s="1">
        <v>9</v>
      </c>
      <c r="D555" s="1">
        <v>491</v>
      </c>
      <c r="E555" s="1">
        <v>1</v>
      </c>
      <c r="G555" s="17" t="s">
        <v>464</v>
      </c>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f t="shared" si="217"/>
        <v>0</v>
      </c>
      <c r="AK555" s="41">
        <f t="shared" si="238"/>
        <v>0</v>
      </c>
      <c r="AM555" s="30"/>
    </row>
    <row r="556" spans="1:39">
      <c r="A556" s="14">
        <v>1</v>
      </c>
      <c r="B556" s="1">
        <v>4</v>
      </c>
      <c r="C556" s="1">
        <v>9</v>
      </c>
      <c r="D556" s="1">
        <v>491</v>
      </c>
      <c r="E556" s="1">
        <v>2</v>
      </c>
      <c r="G556" s="17" t="s">
        <v>465</v>
      </c>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f t="shared" si="217"/>
        <v>0</v>
      </c>
      <c r="AK556" s="41">
        <f t="shared" si="238"/>
        <v>0</v>
      </c>
      <c r="AM556" s="30"/>
    </row>
    <row r="557" spans="1:39">
      <c r="A557" s="14">
        <v>1</v>
      </c>
      <c r="B557" s="1">
        <v>4</v>
      </c>
      <c r="C557" s="1">
        <v>9</v>
      </c>
      <c r="D557" s="1">
        <v>492</v>
      </c>
      <c r="G557" s="21" t="s">
        <v>466</v>
      </c>
      <c r="H557" s="6">
        <f>+H558</f>
        <v>0</v>
      </c>
      <c r="I557" s="6">
        <f t="shared" ref="I557:AI557" si="241">+I558</f>
        <v>0</v>
      </c>
      <c r="J557" s="6">
        <f t="shared" si="241"/>
        <v>0</v>
      </c>
      <c r="K557" s="6">
        <f t="shared" si="241"/>
        <v>0</v>
      </c>
      <c r="L557" s="6">
        <f t="shared" si="241"/>
        <v>0</v>
      </c>
      <c r="M557" s="6">
        <f t="shared" si="241"/>
        <v>0</v>
      </c>
      <c r="N557" s="6">
        <f t="shared" si="241"/>
        <v>0</v>
      </c>
      <c r="O557" s="6">
        <f t="shared" si="241"/>
        <v>0</v>
      </c>
      <c r="P557" s="6">
        <f t="shared" si="241"/>
        <v>0</v>
      </c>
      <c r="Q557" s="6">
        <f t="shared" si="241"/>
        <v>0</v>
      </c>
      <c r="R557" s="6">
        <f t="shared" si="241"/>
        <v>0</v>
      </c>
      <c r="S557" s="6">
        <f t="shared" si="241"/>
        <v>0</v>
      </c>
      <c r="T557" s="6">
        <f t="shared" si="241"/>
        <v>0</v>
      </c>
      <c r="U557" s="6">
        <f t="shared" si="241"/>
        <v>0</v>
      </c>
      <c r="V557" s="6">
        <f t="shared" si="241"/>
        <v>0</v>
      </c>
      <c r="W557" s="6">
        <f t="shared" si="241"/>
        <v>0</v>
      </c>
      <c r="X557" s="6">
        <f t="shared" si="241"/>
        <v>0</v>
      </c>
      <c r="Y557" s="6">
        <f t="shared" si="241"/>
        <v>0</v>
      </c>
      <c r="Z557" s="6">
        <f t="shared" si="241"/>
        <v>0</v>
      </c>
      <c r="AA557" s="6">
        <f t="shared" si="241"/>
        <v>0</v>
      </c>
      <c r="AB557" s="6">
        <f t="shared" si="241"/>
        <v>0</v>
      </c>
      <c r="AC557" s="6">
        <f t="shared" si="241"/>
        <v>0</v>
      </c>
      <c r="AD557" s="6">
        <f t="shared" si="241"/>
        <v>0</v>
      </c>
      <c r="AE557" s="6">
        <f t="shared" si="241"/>
        <v>0</v>
      </c>
      <c r="AF557" s="6">
        <f t="shared" si="241"/>
        <v>0</v>
      </c>
      <c r="AG557" s="6">
        <f t="shared" si="241"/>
        <v>0</v>
      </c>
      <c r="AH557" s="6">
        <f t="shared" si="241"/>
        <v>0</v>
      </c>
      <c r="AI557" s="6">
        <f t="shared" si="241"/>
        <v>0</v>
      </c>
      <c r="AJ557" s="6">
        <f t="shared" si="217"/>
        <v>0</v>
      </c>
      <c r="AK557" s="41">
        <f t="shared" si="238"/>
        <v>0</v>
      </c>
      <c r="AM557" s="30"/>
    </row>
    <row r="558" spans="1:39">
      <c r="A558" s="14">
        <v>1</v>
      </c>
      <c r="B558" s="1">
        <v>4</v>
      </c>
      <c r="C558" s="1">
        <v>9</v>
      </c>
      <c r="D558" s="1">
        <v>492</v>
      </c>
      <c r="E558" s="1">
        <v>1</v>
      </c>
      <c r="G558" s="17" t="s">
        <v>466</v>
      </c>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f t="shared" si="217"/>
        <v>0</v>
      </c>
      <c r="AK558" s="41">
        <f t="shared" si="238"/>
        <v>0</v>
      </c>
      <c r="AM558" s="30"/>
    </row>
    <row r="559" spans="1:39">
      <c r="A559" s="14"/>
      <c r="B559" s="14"/>
      <c r="C559" s="14"/>
      <c r="D559" s="14"/>
      <c r="E559" s="14"/>
      <c r="F559" s="14"/>
      <c r="G559" s="23"/>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41">
        <f t="shared" si="238"/>
        <v>0</v>
      </c>
      <c r="AM559" s="30"/>
    </row>
    <row r="560" spans="1:39">
      <c r="A560" s="14">
        <v>2</v>
      </c>
      <c r="B560" s="11">
        <v>5</v>
      </c>
      <c r="C560" s="12"/>
      <c r="D560" s="12"/>
      <c r="E560" s="12"/>
      <c r="F560" s="12"/>
      <c r="G560" s="20" t="s">
        <v>467</v>
      </c>
      <c r="H560" s="10">
        <f>+H561+H571+H580+H585+H599+H603+H625+H648+H667</f>
        <v>2200000</v>
      </c>
      <c r="I560" s="10">
        <f t="shared" ref="I560:AI560" si="242">+I561+I571+I580+I585+I599+I603+I625+I648+I667</f>
        <v>0</v>
      </c>
      <c r="J560" s="10">
        <f t="shared" si="242"/>
        <v>0</v>
      </c>
      <c r="K560" s="10">
        <f t="shared" si="242"/>
        <v>0</v>
      </c>
      <c r="L560" s="10">
        <f t="shared" si="242"/>
        <v>0</v>
      </c>
      <c r="M560" s="10">
        <f t="shared" si="242"/>
        <v>0</v>
      </c>
      <c r="N560" s="10">
        <f t="shared" si="242"/>
        <v>0</v>
      </c>
      <c r="O560" s="10">
        <f t="shared" si="242"/>
        <v>0</v>
      </c>
      <c r="P560" s="10">
        <f t="shared" si="242"/>
        <v>0</v>
      </c>
      <c r="Q560" s="10">
        <f t="shared" si="242"/>
        <v>0</v>
      </c>
      <c r="R560" s="10">
        <f t="shared" si="242"/>
        <v>0</v>
      </c>
      <c r="S560" s="10">
        <f t="shared" si="242"/>
        <v>120000</v>
      </c>
      <c r="T560" s="10">
        <f t="shared" si="242"/>
        <v>0</v>
      </c>
      <c r="U560" s="10">
        <f t="shared" si="242"/>
        <v>0</v>
      </c>
      <c r="V560" s="10">
        <f t="shared" si="242"/>
        <v>0</v>
      </c>
      <c r="W560" s="10">
        <f t="shared" si="242"/>
        <v>0</v>
      </c>
      <c r="X560" s="10">
        <f t="shared" si="242"/>
        <v>0</v>
      </c>
      <c r="Y560" s="10">
        <f t="shared" si="242"/>
        <v>0</v>
      </c>
      <c r="Z560" s="10">
        <f t="shared" si="242"/>
        <v>0</v>
      </c>
      <c r="AA560" s="10">
        <f t="shared" si="242"/>
        <v>0</v>
      </c>
      <c r="AB560" s="10">
        <f t="shared" si="242"/>
        <v>0</v>
      </c>
      <c r="AC560" s="10">
        <f t="shared" si="242"/>
        <v>0</v>
      </c>
      <c r="AD560" s="10">
        <f t="shared" si="242"/>
        <v>0</v>
      </c>
      <c r="AE560" s="10">
        <f t="shared" si="242"/>
        <v>0</v>
      </c>
      <c r="AF560" s="10">
        <f t="shared" si="242"/>
        <v>150000</v>
      </c>
      <c r="AG560" s="10">
        <f t="shared" si="242"/>
        <v>0</v>
      </c>
      <c r="AH560" s="10">
        <f t="shared" si="242"/>
        <v>70000</v>
      </c>
      <c r="AI560" s="10">
        <f t="shared" si="242"/>
        <v>0</v>
      </c>
      <c r="AJ560" s="10">
        <f t="shared" ref="AJ560:AJ619" si="243">SUM(H560:AI560)</f>
        <v>2540000</v>
      </c>
      <c r="AK560" s="41">
        <f t="shared" si="238"/>
        <v>2320000</v>
      </c>
      <c r="AM560" s="30"/>
    </row>
    <row r="561" spans="1:39">
      <c r="A561" s="14">
        <v>2</v>
      </c>
      <c r="B561" s="1">
        <v>5</v>
      </c>
      <c r="C561" s="1">
        <v>1</v>
      </c>
      <c r="G561" s="21" t="s">
        <v>468</v>
      </c>
      <c r="H561" s="7">
        <f>+H562+H564+H566+H568</f>
        <v>150000</v>
      </c>
      <c r="I561" s="7">
        <f t="shared" ref="I561:AI561" si="244">+I562+I564+I566+I568</f>
        <v>0</v>
      </c>
      <c r="J561" s="7">
        <f t="shared" si="244"/>
        <v>0</v>
      </c>
      <c r="K561" s="7">
        <f t="shared" si="244"/>
        <v>0</v>
      </c>
      <c r="L561" s="7">
        <f t="shared" si="244"/>
        <v>0</v>
      </c>
      <c r="M561" s="7">
        <f t="shared" si="244"/>
        <v>0</v>
      </c>
      <c r="N561" s="7">
        <f t="shared" si="244"/>
        <v>0</v>
      </c>
      <c r="O561" s="7">
        <f t="shared" si="244"/>
        <v>0</v>
      </c>
      <c r="P561" s="7">
        <f t="shared" si="244"/>
        <v>0</v>
      </c>
      <c r="Q561" s="7">
        <f t="shared" si="244"/>
        <v>0</v>
      </c>
      <c r="R561" s="7">
        <f t="shared" si="244"/>
        <v>0</v>
      </c>
      <c r="S561" s="7">
        <f t="shared" si="244"/>
        <v>0</v>
      </c>
      <c r="T561" s="7">
        <f t="shared" si="244"/>
        <v>0</v>
      </c>
      <c r="U561" s="7">
        <f t="shared" si="244"/>
        <v>0</v>
      </c>
      <c r="V561" s="7">
        <f t="shared" si="244"/>
        <v>0</v>
      </c>
      <c r="W561" s="7">
        <f t="shared" si="244"/>
        <v>0</v>
      </c>
      <c r="X561" s="7">
        <f t="shared" si="244"/>
        <v>0</v>
      </c>
      <c r="Y561" s="7">
        <f t="shared" si="244"/>
        <v>0</v>
      </c>
      <c r="Z561" s="7">
        <f t="shared" si="244"/>
        <v>0</v>
      </c>
      <c r="AA561" s="7">
        <f t="shared" si="244"/>
        <v>0</v>
      </c>
      <c r="AB561" s="7">
        <f t="shared" si="244"/>
        <v>0</v>
      </c>
      <c r="AC561" s="7">
        <f t="shared" si="244"/>
        <v>0</v>
      </c>
      <c r="AD561" s="7">
        <f t="shared" si="244"/>
        <v>0</v>
      </c>
      <c r="AE561" s="7">
        <f t="shared" si="244"/>
        <v>0</v>
      </c>
      <c r="AF561" s="7">
        <f t="shared" si="244"/>
        <v>0</v>
      </c>
      <c r="AG561" s="7">
        <f t="shared" si="244"/>
        <v>0</v>
      </c>
      <c r="AH561" s="7">
        <f t="shared" si="244"/>
        <v>70000</v>
      </c>
      <c r="AI561" s="7">
        <f t="shared" si="244"/>
        <v>0</v>
      </c>
      <c r="AJ561" s="7">
        <f t="shared" si="243"/>
        <v>220000</v>
      </c>
      <c r="AK561" s="41">
        <f t="shared" si="238"/>
        <v>150000</v>
      </c>
      <c r="AM561" s="30"/>
    </row>
    <row r="562" spans="1:39">
      <c r="A562" s="14">
        <v>2</v>
      </c>
      <c r="B562" s="1">
        <v>5</v>
      </c>
      <c r="C562" s="1">
        <v>1</v>
      </c>
      <c r="D562" s="1">
        <v>511</v>
      </c>
      <c r="G562" s="21" t="s">
        <v>469</v>
      </c>
      <c r="H562" s="6">
        <f>+H563</f>
        <v>150000</v>
      </c>
      <c r="I562" s="6">
        <f t="shared" ref="I562:AI562" si="245">+I563</f>
        <v>0</v>
      </c>
      <c r="J562" s="6">
        <f t="shared" si="245"/>
        <v>0</v>
      </c>
      <c r="K562" s="6">
        <f t="shared" si="245"/>
        <v>0</v>
      </c>
      <c r="L562" s="6">
        <f t="shared" si="245"/>
        <v>0</v>
      </c>
      <c r="M562" s="6">
        <f t="shared" si="245"/>
        <v>0</v>
      </c>
      <c r="N562" s="6">
        <f t="shared" si="245"/>
        <v>0</v>
      </c>
      <c r="O562" s="6">
        <f t="shared" si="245"/>
        <v>0</v>
      </c>
      <c r="P562" s="6">
        <f t="shared" si="245"/>
        <v>0</v>
      </c>
      <c r="Q562" s="6">
        <f t="shared" si="245"/>
        <v>0</v>
      </c>
      <c r="R562" s="6">
        <f t="shared" si="245"/>
        <v>0</v>
      </c>
      <c r="S562" s="6">
        <f t="shared" si="245"/>
        <v>0</v>
      </c>
      <c r="T562" s="6">
        <f t="shared" si="245"/>
        <v>0</v>
      </c>
      <c r="U562" s="6">
        <f t="shared" si="245"/>
        <v>0</v>
      </c>
      <c r="V562" s="6">
        <f t="shared" si="245"/>
        <v>0</v>
      </c>
      <c r="W562" s="6">
        <f t="shared" si="245"/>
        <v>0</v>
      </c>
      <c r="X562" s="6">
        <f t="shared" si="245"/>
        <v>0</v>
      </c>
      <c r="Y562" s="6">
        <f t="shared" si="245"/>
        <v>0</v>
      </c>
      <c r="Z562" s="6">
        <f t="shared" si="245"/>
        <v>0</v>
      </c>
      <c r="AA562" s="6">
        <f t="shared" si="245"/>
        <v>0</v>
      </c>
      <c r="AB562" s="6">
        <f t="shared" si="245"/>
        <v>0</v>
      </c>
      <c r="AC562" s="6">
        <f t="shared" si="245"/>
        <v>0</v>
      </c>
      <c r="AD562" s="6">
        <f t="shared" si="245"/>
        <v>0</v>
      </c>
      <c r="AE562" s="6">
        <f t="shared" si="245"/>
        <v>0</v>
      </c>
      <c r="AF562" s="6">
        <f t="shared" si="245"/>
        <v>0</v>
      </c>
      <c r="AG562" s="6">
        <f t="shared" si="245"/>
        <v>0</v>
      </c>
      <c r="AH562" s="6">
        <f t="shared" si="245"/>
        <v>30000</v>
      </c>
      <c r="AI562" s="6">
        <f t="shared" si="245"/>
        <v>0</v>
      </c>
      <c r="AJ562" s="6">
        <f t="shared" si="243"/>
        <v>180000</v>
      </c>
      <c r="AK562" s="41">
        <f t="shared" si="238"/>
        <v>150000</v>
      </c>
      <c r="AM562" s="30"/>
    </row>
    <row r="563" spans="1:39">
      <c r="A563" s="14">
        <v>2</v>
      </c>
      <c r="B563" s="1">
        <v>5</v>
      </c>
      <c r="C563" s="1">
        <v>1</v>
      </c>
      <c r="D563" s="1">
        <v>511</v>
      </c>
      <c r="E563" s="1">
        <v>1</v>
      </c>
      <c r="G563" s="17" t="s">
        <v>470</v>
      </c>
      <c r="H563" s="8">
        <v>150000</v>
      </c>
      <c r="I563" s="8"/>
      <c r="J563" s="8"/>
      <c r="K563" s="8"/>
      <c r="L563" s="8"/>
      <c r="M563" s="8">
        <v>0</v>
      </c>
      <c r="N563" s="8"/>
      <c r="O563" s="8"/>
      <c r="P563" s="8"/>
      <c r="Q563" s="8"/>
      <c r="R563" s="8"/>
      <c r="S563" s="8"/>
      <c r="T563" s="8"/>
      <c r="U563" s="8"/>
      <c r="V563" s="8"/>
      <c r="W563" s="8"/>
      <c r="X563" s="8"/>
      <c r="Y563" s="8"/>
      <c r="Z563" s="8"/>
      <c r="AA563" s="8"/>
      <c r="AB563" s="8"/>
      <c r="AC563" s="8"/>
      <c r="AD563" s="8"/>
      <c r="AE563" s="8"/>
      <c r="AF563" s="8"/>
      <c r="AG563" s="8"/>
      <c r="AH563" s="8">
        <v>30000</v>
      </c>
      <c r="AI563" s="8"/>
      <c r="AJ563" s="8">
        <f t="shared" si="243"/>
        <v>180000</v>
      </c>
      <c r="AK563" s="41">
        <f t="shared" si="238"/>
        <v>150000</v>
      </c>
      <c r="AM563" s="30"/>
    </row>
    <row r="564" spans="1:39">
      <c r="A564" s="14">
        <v>2</v>
      </c>
      <c r="B564" s="1">
        <v>5</v>
      </c>
      <c r="C564" s="1">
        <v>1</v>
      </c>
      <c r="D564" s="1">
        <v>512</v>
      </c>
      <c r="G564" s="21" t="s">
        <v>471</v>
      </c>
      <c r="H564" s="6">
        <f>+H565</f>
        <v>0</v>
      </c>
      <c r="I564" s="6">
        <f t="shared" ref="I564:AI564" si="246">+I565</f>
        <v>0</v>
      </c>
      <c r="J564" s="6">
        <f t="shared" si="246"/>
        <v>0</v>
      </c>
      <c r="K564" s="6">
        <f t="shared" si="246"/>
        <v>0</v>
      </c>
      <c r="L564" s="6">
        <f t="shared" si="246"/>
        <v>0</v>
      </c>
      <c r="M564" s="6">
        <f t="shared" si="246"/>
        <v>0</v>
      </c>
      <c r="N564" s="6">
        <f t="shared" si="246"/>
        <v>0</v>
      </c>
      <c r="O564" s="6">
        <f t="shared" si="246"/>
        <v>0</v>
      </c>
      <c r="P564" s="6">
        <f t="shared" si="246"/>
        <v>0</v>
      </c>
      <c r="Q564" s="6">
        <f t="shared" si="246"/>
        <v>0</v>
      </c>
      <c r="R564" s="6">
        <f t="shared" si="246"/>
        <v>0</v>
      </c>
      <c r="S564" s="6">
        <f t="shared" si="246"/>
        <v>0</v>
      </c>
      <c r="T564" s="6">
        <f t="shared" si="246"/>
        <v>0</v>
      </c>
      <c r="U564" s="6">
        <f t="shared" si="246"/>
        <v>0</v>
      </c>
      <c r="V564" s="6">
        <f t="shared" si="246"/>
        <v>0</v>
      </c>
      <c r="W564" s="6">
        <f t="shared" si="246"/>
        <v>0</v>
      </c>
      <c r="X564" s="6">
        <f t="shared" si="246"/>
        <v>0</v>
      </c>
      <c r="Y564" s="6">
        <f t="shared" si="246"/>
        <v>0</v>
      </c>
      <c r="Z564" s="6">
        <f t="shared" si="246"/>
        <v>0</v>
      </c>
      <c r="AA564" s="6">
        <f t="shared" si="246"/>
        <v>0</v>
      </c>
      <c r="AB564" s="6">
        <f t="shared" si="246"/>
        <v>0</v>
      </c>
      <c r="AC564" s="6">
        <f t="shared" si="246"/>
        <v>0</v>
      </c>
      <c r="AD564" s="6">
        <f t="shared" si="246"/>
        <v>0</v>
      </c>
      <c r="AE564" s="6">
        <f t="shared" si="246"/>
        <v>0</v>
      </c>
      <c r="AF564" s="6">
        <f t="shared" si="246"/>
        <v>0</v>
      </c>
      <c r="AG564" s="6">
        <f t="shared" si="246"/>
        <v>0</v>
      </c>
      <c r="AH564" s="6">
        <f t="shared" si="246"/>
        <v>0</v>
      </c>
      <c r="AI564" s="6">
        <f t="shared" si="246"/>
        <v>0</v>
      </c>
      <c r="AJ564" s="6">
        <f t="shared" si="243"/>
        <v>0</v>
      </c>
      <c r="AK564" s="41">
        <f t="shared" si="238"/>
        <v>0</v>
      </c>
      <c r="AM564" s="30"/>
    </row>
    <row r="565" spans="1:39">
      <c r="A565" s="14">
        <v>2</v>
      </c>
      <c r="B565" s="1">
        <v>5</v>
      </c>
      <c r="C565" s="1">
        <v>1</v>
      </c>
      <c r="D565" s="1">
        <v>512</v>
      </c>
      <c r="E565" s="1">
        <v>1</v>
      </c>
      <c r="G565" s="17" t="s">
        <v>471</v>
      </c>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f t="shared" si="243"/>
        <v>0</v>
      </c>
      <c r="AK565" s="41">
        <f t="shared" si="238"/>
        <v>0</v>
      </c>
      <c r="AM565" s="30"/>
    </row>
    <row r="566" spans="1:39">
      <c r="A566" s="14">
        <v>2</v>
      </c>
      <c r="B566" s="1">
        <v>5</v>
      </c>
      <c r="C566" s="1">
        <v>1</v>
      </c>
      <c r="D566" s="1">
        <v>515</v>
      </c>
      <c r="G566" s="21" t="s">
        <v>472</v>
      </c>
      <c r="H566" s="6">
        <f>+H567</f>
        <v>0</v>
      </c>
      <c r="I566" s="6">
        <f t="shared" ref="I566:AI566" si="247">+I567</f>
        <v>0</v>
      </c>
      <c r="J566" s="6">
        <f t="shared" si="247"/>
        <v>0</v>
      </c>
      <c r="K566" s="6">
        <f t="shared" si="247"/>
        <v>0</v>
      </c>
      <c r="L566" s="6">
        <f t="shared" si="247"/>
        <v>0</v>
      </c>
      <c r="M566" s="6">
        <f t="shared" si="247"/>
        <v>0</v>
      </c>
      <c r="N566" s="6">
        <f t="shared" si="247"/>
        <v>0</v>
      </c>
      <c r="O566" s="6">
        <f t="shared" si="247"/>
        <v>0</v>
      </c>
      <c r="P566" s="6">
        <f t="shared" si="247"/>
        <v>0</v>
      </c>
      <c r="Q566" s="6">
        <f t="shared" si="247"/>
        <v>0</v>
      </c>
      <c r="R566" s="6">
        <f t="shared" si="247"/>
        <v>0</v>
      </c>
      <c r="S566" s="6">
        <f t="shared" si="247"/>
        <v>0</v>
      </c>
      <c r="T566" s="6">
        <f t="shared" si="247"/>
        <v>0</v>
      </c>
      <c r="U566" s="6">
        <f t="shared" si="247"/>
        <v>0</v>
      </c>
      <c r="V566" s="6">
        <f t="shared" si="247"/>
        <v>0</v>
      </c>
      <c r="W566" s="6">
        <f t="shared" si="247"/>
        <v>0</v>
      </c>
      <c r="X566" s="6">
        <f t="shared" si="247"/>
        <v>0</v>
      </c>
      <c r="Y566" s="6">
        <f t="shared" si="247"/>
        <v>0</v>
      </c>
      <c r="Z566" s="6">
        <f t="shared" si="247"/>
        <v>0</v>
      </c>
      <c r="AA566" s="6">
        <f t="shared" si="247"/>
        <v>0</v>
      </c>
      <c r="AB566" s="6">
        <f t="shared" si="247"/>
        <v>0</v>
      </c>
      <c r="AC566" s="6">
        <f t="shared" si="247"/>
        <v>0</v>
      </c>
      <c r="AD566" s="6">
        <f t="shared" si="247"/>
        <v>0</v>
      </c>
      <c r="AE566" s="6">
        <f t="shared" si="247"/>
        <v>0</v>
      </c>
      <c r="AF566" s="6">
        <f t="shared" si="247"/>
        <v>0</v>
      </c>
      <c r="AG566" s="6">
        <f t="shared" si="247"/>
        <v>0</v>
      </c>
      <c r="AH566" s="6">
        <f t="shared" si="247"/>
        <v>40000</v>
      </c>
      <c r="AI566" s="6">
        <f t="shared" si="247"/>
        <v>0</v>
      </c>
      <c r="AJ566" s="6">
        <f t="shared" si="243"/>
        <v>40000</v>
      </c>
      <c r="AK566" s="41">
        <f t="shared" si="238"/>
        <v>0</v>
      </c>
      <c r="AM566" s="30"/>
    </row>
    <row r="567" spans="1:39">
      <c r="A567" s="14">
        <v>2</v>
      </c>
      <c r="B567" s="1">
        <v>5</v>
      </c>
      <c r="C567" s="1">
        <v>1</v>
      </c>
      <c r="D567" s="1">
        <v>515</v>
      </c>
      <c r="E567" s="1">
        <v>1</v>
      </c>
      <c r="G567" s="17" t="s">
        <v>473</v>
      </c>
      <c r="H567" s="8">
        <v>0</v>
      </c>
      <c r="I567" s="8"/>
      <c r="J567" s="8"/>
      <c r="K567" s="8"/>
      <c r="L567" s="8"/>
      <c r="M567" s="8">
        <v>0</v>
      </c>
      <c r="N567" s="8"/>
      <c r="O567" s="8"/>
      <c r="P567" s="8"/>
      <c r="Q567" s="8"/>
      <c r="R567" s="8"/>
      <c r="S567" s="8"/>
      <c r="T567" s="8"/>
      <c r="U567" s="8"/>
      <c r="V567" s="8"/>
      <c r="W567" s="8"/>
      <c r="X567" s="8"/>
      <c r="Y567" s="8"/>
      <c r="Z567" s="8"/>
      <c r="AA567" s="8"/>
      <c r="AB567" s="8"/>
      <c r="AC567" s="8"/>
      <c r="AD567" s="8">
        <v>0</v>
      </c>
      <c r="AE567" s="8"/>
      <c r="AF567" s="8"/>
      <c r="AG567" s="8"/>
      <c r="AH567" s="8">
        <v>40000</v>
      </c>
      <c r="AI567" s="8"/>
      <c r="AJ567" s="8">
        <f t="shared" si="243"/>
        <v>40000</v>
      </c>
      <c r="AK567" s="41">
        <f t="shared" si="238"/>
        <v>0</v>
      </c>
      <c r="AM567" s="30"/>
    </row>
    <row r="568" spans="1:39">
      <c r="A568" s="14">
        <v>2</v>
      </c>
      <c r="B568" s="1">
        <v>5</v>
      </c>
      <c r="C568" s="1">
        <v>1</v>
      </c>
      <c r="D568" s="1">
        <v>519</v>
      </c>
      <c r="G568" s="21" t="s">
        <v>474</v>
      </c>
      <c r="H568" s="6">
        <f>+H569+H570</f>
        <v>0</v>
      </c>
      <c r="I568" s="6">
        <f t="shared" ref="I568:AI568" si="248">+I569+I570</f>
        <v>0</v>
      </c>
      <c r="J568" s="6">
        <f t="shared" si="248"/>
        <v>0</v>
      </c>
      <c r="K568" s="6">
        <f t="shared" si="248"/>
        <v>0</v>
      </c>
      <c r="L568" s="6">
        <f t="shared" si="248"/>
        <v>0</v>
      </c>
      <c r="M568" s="6">
        <f t="shared" si="248"/>
        <v>0</v>
      </c>
      <c r="N568" s="6">
        <f t="shared" si="248"/>
        <v>0</v>
      </c>
      <c r="O568" s="6">
        <f t="shared" si="248"/>
        <v>0</v>
      </c>
      <c r="P568" s="6">
        <f t="shared" si="248"/>
        <v>0</v>
      </c>
      <c r="Q568" s="6">
        <f t="shared" si="248"/>
        <v>0</v>
      </c>
      <c r="R568" s="6">
        <f t="shared" si="248"/>
        <v>0</v>
      </c>
      <c r="S568" s="6">
        <f t="shared" si="248"/>
        <v>0</v>
      </c>
      <c r="T568" s="6">
        <f t="shared" si="248"/>
        <v>0</v>
      </c>
      <c r="U568" s="6">
        <f t="shared" si="248"/>
        <v>0</v>
      </c>
      <c r="V568" s="6">
        <f t="shared" si="248"/>
        <v>0</v>
      </c>
      <c r="W568" s="6">
        <f t="shared" si="248"/>
        <v>0</v>
      </c>
      <c r="X568" s="6">
        <f t="shared" si="248"/>
        <v>0</v>
      </c>
      <c r="Y568" s="6">
        <f t="shared" si="248"/>
        <v>0</v>
      </c>
      <c r="Z568" s="6">
        <f t="shared" si="248"/>
        <v>0</v>
      </c>
      <c r="AA568" s="6">
        <f t="shared" si="248"/>
        <v>0</v>
      </c>
      <c r="AB568" s="6">
        <f t="shared" si="248"/>
        <v>0</v>
      </c>
      <c r="AC568" s="6">
        <f t="shared" si="248"/>
        <v>0</v>
      </c>
      <c r="AD568" s="6">
        <f t="shared" si="248"/>
        <v>0</v>
      </c>
      <c r="AE568" s="6">
        <f t="shared" si="248"/>
        <v>0</v>
      </c>
      <c r="AF568" s="6">
        <f t="shared" si="248"/>
        <v>0</v>
      </c>
      <c r="AG568" s="6">
        <f t="shared" si="248"/>
        <v>0</v>
      </c>
      <c r="AH568" s="6">
        <f t="shared" si="248"/>
        <v>0</v>
      </c>
      <c r="AI568" s="6">
        <f t="shared" si="248"/>
        <v>0</v>
      </c>
      <c r="AJ568" s="6">
        <f t="shared" si="243"/>
        <v>0</v>
      </c>
      <c r="AK568" s="41">
        <f t="shared" si="238"/>
        <v>0</v>
      </c>
      <c r="AM568" s="30"/>
    </row>
    <row r="569" spans="1:39">
      <c r="A569" s="14">
        <v>2</v>
      </c>
      <c r="B569" s="1">
        <v>5</v>
      </c>
      <c r="C569" s="1">
        <v>1</v>
      </c>
      <c r="D569" s="1">
        <v>519</v>
      </c>
      <c r="E569" s="1">
        <v>1</v>
      </c>
      <c r="G569" s="17" t="s">
        <v>475</v>
      </c>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f t="shared" si="243"/>
        <v>0</v>
      </c>
      <c r="AK569" s="41">
        <f t="shared" si="238"/>
        <v>0</v>
      </c>
      <c r="AM569" s="30"/>
    </row>
    <row r="570" spans="1:39">
      <c r="A570" s="14">
        <v>2</v>
      </c>
      <c r="B570" s="1">
        <v>5</v>
      </c>
      <c r="C570" s="1">
        <v>1</v>
      </c>
      <c r="D570" s="1">
        <v>519</v>
      </c>
      <c r="E570" s="1">
        <v>1</v>
      </c>
      <c r="G570" s="17" t="s">
        <v>476</v>
      </c>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f t="shared" si="243"/>
        <v>0</v>
      </c>
      <c r="AK570" s="41">
        <f t="shared" si="238"/>
        <v>0</v>
      </c>
      <c r="AM570" s="30"/>
    </row>
    <row r="571" spans="1:39">
      <c r="A571" s="14">
        <v>2</v>
      </c>
      <c r="B571" s="1">
        <v>5</v>
      </c>
      <c r="C571" s="1">
        <v>2</v>
      </c>
      <c r="G571" s="21" t="s">
        <v>477</v>
      </c>
      <c r="H571" s="7">
        <f>+H572+H574+H576+H578</f>
        <v>0</v>
      </c>
      <c r="I571" s="7">
        <f t="shared" ref="I571:AI571" si="249">+I572+I574+I576+I578</f>
        <v>0</v>
      </c>
      <c r="J571" s="7">
        <f t="shared" si="249"/>
        <v>0</v>
      </c>
      <c r="K571" s="7">
        <f t="shared" si="249"/>
        <v>0</v>
      </c>
      <c r="L571" s="7">
        <f t="shared" si="249"/>
        <v>0</v>
      </c>
      <c r="M571" s="7">
        <f t="shared" si="249"/>
        <v>0</v>
      </c>
      <c r="N571" s="7">
        <f t="shared" si="249"/>
        <v>0</v>
      </c>
      <c r="O571" s="7">
        <f t="shared" si="249"/>
        <v>0</v>
      </c>
      <c r="P571" s="7">
        <f t="shared" si="249"/>
        <v>0</v>
      </c>
      <c r="Q571" s="7">
        <f t="shared" si="249"/>
        <v>0</v>
      </c>
      <c r="R571" s="7">
        <f t="shared" si="249"/>
        <v>0</v>
      </c>
      <c r="S571" s="7">
        <f t="shared" si="249"/>
        <v>0</v>
      </c>
      <c r="T571" s="7">
        <f t="shared" si="249"/>
        <v>0</v>
      </c>
      <c r="U571" s="7">
        <f t="shared" si="249"/>
        <v>0</v>
      </c>
      <c r="V571" s="7">
        <f t="shared" si="249"/>
        <v>0</v>
      </c>
      <c r="W571" s="7">
        <f t="shared" si="249"/>
        <v>0</v>
      </c>
      <c r="X571" s="7">
        <f t="shared" si="249"/>
        <v>0</v>
      </c>
      <c r="Y571" s="7">
        <f t="shared" si="249"/>
        <v>0</v>
      </c>
      <c r="Z571" s="7">
        <f t="shared" si="249"/>
        <v>0</v>
      </c>
      <c r="AA571" s="7">
        <f t="shared" si="249"/>
        <v>0</v>
      </c>
      <c r="AB571" s="7">
        <f t="shared" si="249"/>
        <v>0</v>
      </c>
      <c r="AC571" s="7">
        <f t="shared" si="249"/>
        <v>0</v>
      </c>
      <c r="AD571" s="7">
        <f t="shared" si="249"/>
        <v>0</v>
      </c>
      <c r="AE571" s="7">
        <f t="shared" si="249"/>
        <v>0</v>
      </c>
      <c r="AF571" s="7">
        <f t="shared" si="249"/>
        <v>0</v>
      </c>
      <c r="AG571" s="7">
        <f t="shared" si="249"/>
        <v>0</v>
      </c>
      <c r="AH571" s="7">
        <f t="shared" si="249"/>
        <v>0</v>
      </c>
      <c r="AI571" s="7">
        <f t="shared" si="249"/>
        <v>0</v>
      </c>
      <c r="AJ571" s="7">
        <f t="shared" si="243"/>
        <v>0</v>
      </c>
      <c r="AK571" s="41">
        <f t="shared" si="238"/>
        <v>0</v>
      </c>
      <c r="AM571" s="30"/>
    </row>
    <row r="572" spans="1:39">
      <c r="A572" s="14">
        <v>2</v>
      </c>
      <c r="B572" s="1">
        <v>5</v>
      </c>
      <c r="C572" s="1">
        <v>2</v>
      </c>
      <c r="D572" s="1">
        <v>520</v>
      </c>
      <c r="G572" s="21" t="s">
        <v>478</v>
      </c>
      <c r="H572" s="6">
        <f>+H573</f>
        <v>0</v>
      </c>
      <c r="I572" s="6">
        <f t="shared" ref="I572:AI572" si="250">+I573</f>
        <v>0</v>
      </c>
      <c r="J572" s="6">
        <f t="shared" si="250"/>
        <v>0</v>
      </c>
      <c r="K572" s="6">
        <f t="shared" si="250"/>
        <v>0</v>
      </c>
      <c r="L572" s="6">
        <f t="shared" si="250"/>
        <v>0</v>
      </c>
      <c r="M572" s="6">
        <f t="shared" si="250"/>
        <v>0</v>
      </c>
      <c r="N572" s="6">
        <f t="shared" si="250"/>
        <v>0</v>
      </c>
      <c r="O572" s="6">
        <f t="shared" si="250"/>
        <v>0</v>
      </c>
      <c r="P572" s="6">
        <f t="shared" si="250"/>
        <v>0</v>
      </c>
      <c r="Q572" s="6">
        <f t="shared" si="250"/>
        <v>0</v>
      </c>
      <c r="R572" s="6">
        <f t="shared" si="250"/>
        <v>0</v>
      </c>
      <c r="S572" s="6">
        <f t="shared" si="250"/>
        <v>0</v>
      </c>
      <c r="T572" s="6">
        <f t="shared" si="250"/>
        <v>0</v>
      </c>
      <c r="U572" s="6">
        <f t="shared" si="250"/>
        <v>0</v>
      </c>
      <c r="V572" s="6">
        <f t="shared" si="250"/>
        <v>0</v>
      </c>
      <c r="W572" s="6">
        <f t="shared" si="250"/>
        <v>0</v>
      </c>
      <c r="X572" s="6">
        <f t="shared" si="250"/>
        <v>0</v>
      </c>
      <c r="Y572" s="6">
        <f t="shared" si="250"/>
        <v>0</v>
      </c>
      <c r="Z572" s="6">
        <f t="shared" si="250"/>
        <v>0</v>
      </c>
      <c r="AA572" s="6">
        <f t="shared" si="250"/>
        <v>0</v>
      </c>
      <c r="AB572" s="6">
        <f t="shared" si="250"/>
        <v>0</v>
      </c>
      <c r="AC572" s="6">
        <f t="shared" si="250"/>
        <v>0</v>
      </c>
      <c r="AD572" s="6">
        <f t="shared" si="250"/>
        <v>0</v>
      </c>
      <c r="AE572" s="6">
        <f t="shared" si="250"/>
        <v>0</v>
      </c>
      <c r="AF572" s="6">
        <f t="shared" si="250"/>
        <v>0</v>
      </c>
      <c r="AG572" s="6">
        <f t="shared" si="250"/>
        <v>0</v>
      </c>
      <c r="AH572" s="6">
        <f t="shared" si="250"/>
        <v>0</v>
      </c>
      <c r="AI572" s="6">
        <f t="shared" si="250"/>
        <v>0</v>
      </c>
      <c r="AJ572" s="6">
        <f t="shared" si="243"/>
        <v>0</v>
      </c>
      <c r="AK572" s="41">
        <f t="shared" si="238"/>
        <v>0</v>
      </c>
      <c r="AM572" s="30"/>
    </row>
    <row r="573" spans="1:39">
      <c r="A573" s="14">
        <v>2</v>
      </c>
      <c r="B573" s="1">
        <v>5</v>
      </c>
      <c r="C573" s="1">
        <v>2</v>
      </c>
      <c r="D573" s="1">
        <v>520</v>
      </c>
      <c r="E573" s="1">
        <v>1</v>
      </c>
      <c r="G573" s="17" t="s">
        <v>478</v>
      </c>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f t="shared" si="243"/>
        <v>0</v>
      </c>
      <c r="AK573" s="41">
        <f t="shared" si="238"/>
        <v>0</v>
      </c>
      <c r="AM573" s="30"/>
    </row>
    <row r="574" spans="1:39">
      <c r="A574" s="14">
        <v>2</v>
      </c>
      <c r="B574" s="1">
        <v>5</v>
      </c>
      <c r="C574" s="1">
        <v>2</v>
      </c>
      <c r="D574" s="1">
        <v>521</v>
      </c>
      <c r="G574" s="21" t="s">
        <v>479</v>
      </c>
      <c r="H574" s="6">
        <f>+H575</f>
        <v>0</v>
      </c>
      <c r="I574" s="6">
        <f t="shared" ref="I574:AI574" si="251">+I575</f>
        <v>0</v>
      </c>
      <c r="J574" s="6">
        <f t="shared" si="251"/>
        <v>0</v>
      </c>
      <c r="K574" s="6">
        <f t="shared" si="251"/>
        <v>0</v>
      </c>
      <c r="L574" s="6">
        <f t="shared" si="251"/>
        <v>0</v>
      </c>
      <c r="M574" s="6">
        <f t="shared" si="251"/>
        <v>0</v>
      </c>
      <c r="N574" s="6">
        <f t="shared" si="251"/>
        <v>0</v>
      </c>
      <c r="O574" s="6">
        <f t="shared" si="251"/>
        <v>0</v>
      </c>
      <c r="P574" s="6">
        <f t="shared" si="251"/>
        <v>0</v>
      </c>
      <c r="Q574" s="6">
        <f t="shared" si="251"/>
        <v>0</v>
      </c>
      <c r="R574" s="6">
        <f t="shared" si="251"/>
        <v>0</v>
      </c>
      <c r="S574" s="6">
        <f t="shared" si="251"/>
        <v>0</v>
      </c>
      <c r="T574" s="6">
        <f t="shared" si="251"/>
        <v>0</v>
      </c>
      <c r="U574" s="6">
        <f t="shared" si="251"/>
        <v>0</v>
      </c>
      <c r="V574" s="6">
        <f t="shared" si="251"/>
        <v>0</v>
      </c>
      <c r="W574" s="6">
        <f t="shared" si="251"/>
        <v>0</v>
      </c>
      <c r="X574" s="6">
        <f t="shared" si="251"/>
        <v>0</v>
      </c>
      <c r="Y574" s="6">
        <f t="shared" si="251"/>
        <v>0</v>
      </c>
      <c r="Z574" s="6">
        <f t="shared" si="251"/>
        <v>0</v>
      </c>
      <c r="AA574" s="6">
        <f t="shared" si="251"/>
        <v>0</v>
      </c>
      <c r="AB574" s="6">
        <f t="shared" si="251"/>
        <v>0</v>
      </c>
      <c r="AC574" s="6">
        <f t="shared" si="251"/>
        <v>0</v>
      </c>
      <c r="AD574" s="6">
        <f t="shared" si="251"/>
        <v>0</v>
      </c>
      <c r="AE574" s="6">
        <f t="shared" si="251"/>
        <v>0</v>
      </c>
      <c r="AF574" s="6">
        <f t="shared" si="251"/>
        <v>0</v>
      </c>
      <c r="AG574" s="6">
        <f t="shared" si="251"/>
        <v>0</v>
      </c>
      <c r="AH574" s="6">
        <f t="shared" si="251"/>
        <v>0</v>
      </c>
      <c r="AI574" s="6">
        <f t="shared" si="251"/>
        <v>0</v>
      </c>
      <c r="AJ574" s="6">
        <f t="shared" si="243"/>
        <v>0</v>
      </c>
      <c r="AK574" s="41">
        <f t="shared" si="238"/>
        <v>0</v>
      </c>
      <c r="AM574" s="30"/>
    </row>
    <row r="575" spans="1:39">
      <c r="A575" s="14">
        <v>2</v>
      </c>
      <c r="B575" s="1">
        <v>5</v>
      </c>
      <c r="C575" s="1">
        <v>2</v>
      </c>
      <c r="D575" s="1">
        <v>521</v>
      </c>
      <c r="E575" s="1">
        <v>1</v>
      </c>
      <c r="G575" s="17" t="s">
        <v>479</v>
      </c>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f t="shared" si="243"/>
        <v>0</v>
      </c>
      <c r="AK575" s="41">
        <f t="shared" si="238"/>
        <v>0</v>
      </c>
      <c r="AM575" s="30"/>
    </row>
    <row r="576" spans="1:39">
      <c r="A576" s="14">
        <v>2</v>
      </c>
      <c r="B576" s="1">
        <v>5</v>
      </c>
      <c r="C576" s="1">
        <v>2</v>
      </c>
      <c r="D576" s="1">
        <v>523</v>
      </c>
      <c r="G576" s="21" t="s">
        <v>480</v>
      </c>
      <c r="H576" s="6">
        <f>+H577</f>
        <v>0</v>
      </c>
      <c r="I576" s="6">
        <f t="shared" ref="I576:AI576" si="252">+I577</f>
        <v>0</v>
      </c>
      <c r="J576" s="6">
        <f t="shared" si="252"/>
        <v>0</v>
      </c>
      <c r="K576" s="6">
        <f t="shared" si="252"/>
        <v>0</v>
      </c>
      <c r="L576" s="6">
        <f t="shared" si="252"/>
        <v>0</v>
      </c>
      <c r="M576" s="6">
        <f t="shared" si="252"/>
        <v>0</v>
      </c>
      <c r="N576" s="6">
        <f t="shared" si="252"/>
        <v>0</v>
      </c>
      <c r="O576" s="6">
        <f t="shared" si="252"/>
        <v>0</v>
      </c>
      <c r="P576" s="6">
        <f t="shared" si="252"/>
        <v>0</v>
      </c>
      <c r="Q576" s="6">
        <f t="shared" si="252"/>
        <v>0</v>
      </c>
      <c r="R576" s="6">
        <f t="shared" si="252"/>
        <v>0</v>
      </c>
      <c r="S576" s="6">
        <f t="shared" si="252"/>
        <v>0</v>
      </c>
      <c r="T576" s="6">
        <f t="shared" si="252"/>
        <v>0</v>
      </c>
      <c r="U576" s="6">
        <f t="shared" si="252"/>
        <v>0</v>
      </c>
      <c r="V576" s="6">
        <f t="shared" si="252"/>
        <v>0</v>
      </c>
      <c r="W576" s="6">
        <f t="shared" si="252"/>
        <v>0</v>
      </c>
      <c r="X576" s="6">
        <f t="shared" si="252"/>
        <v>0</v>
      </c>
      <c r="Y576" s="6">
        <f t="shared" si="252"/>
        <v>0</v>
      </c>
      <c r="Z576" s="6">
        <f t="shared" si="252"/>
        <v>0</v>
      </c>
      <c r="AA576" s="6">
        <f t="shared" si="252"/>
        <v>0</v>
      </c>
      <c r="AB576" s="6">
        <f t="shared" si="252"/>
        <v>0</v>
      </c>
      <c r="AC576" s="6">
        <f t="shared" si="252"/>
        <v>0</v>
      </c>
      <c r="AD576" s="6">
        <f t="shared" si="252"/>
        <v>0</v>
      </c>
      <c r="AE576" s="6">
        <f t="shared" si="252"/>
        <v>0</v>
      </c>
      <c r="AF576" s="6">
        <f t="shared" si="252"/>
        <v>0</v>
      </c>
      <c r="AG576" s="6">
        <f t="shared" si="252"/>
        <v>0</v>
      </c>
      <c r="AH576" s="6">
        <f t="shared" si="252"/>
        <v>0</v>
      </c>
      <c r="AI576" s="6">
        <f t="shared" si="252"/>
        <v>0</v>
      </c>
      <c r="AJ576" s="6">
        <f t="shared" si="243"/>
        <v>0</v>
      </c>
      <c r="AK576" s="41">
        <f t="shared" si="238"/>
        <v>0</v>
      </c>
      <c r="AM576" s="30"/>
    </row>
    <row r="577" spans="1:39">
      <c r="A577" s="14">
        <v>2</v>
      </c>
      <c r="B577" s="1">
        <v>5</v>
      </c>
      <c r="C577" s="1">
        <v>2</v>
      </c>
      <c r="D577" s="1">
        <v>523</v>
      </c>
      <c r="E577" s="1">
        <v>1</v>
      </c>
      <c r="G577" s="17" t="s">
        <v>480</v>
      </c>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f t="shared" si="243"/>
        <v>0</v>
      </c>
      <c r="AK577" s="41">
        <f t="shared" si="238"/>
        <v>0</v>
      </c>
      <c r="AM577" s="30"/>
    </row>
    <row r="578" spans="1:39">
      <c r="A578" s="14">
        <v>2</v>
      </c>
      <c r="B578" s="1">
        <v>5</v>
      </c>
      <c r="C578" s="1">
        <v>2</v>
      </c>
      <c r="D578" s="1">
        <v>529</v>
      </c>
      <c r="G578" s="21" t="s">
        <v>481</v>
      </c>
      <c r="H578" s="6">
        <f>+H579</f>
        <v>0</v>
      </c>
      <c r="I578" s="6">
        <f t="shared" ref="I578:AI578" si="253">+I579</f>
        <v>0</v>
      </c>
      <c r="J578" s="6">
        <f t="shared" si="253"/>
        <v>0</v>
      </c>
      <c r="K578" s="6">
        <f t="shared" si="253"/>
        <v>0</v>
      </c>
      <c r="L578" s="6">
        <f t="shared" si="253"/>
        <v>0</v>
      </c>
      <c r="M578" s="6">
        <f t="shared" si="253"/>
        <v>0</v>
      </c>
      <c r="N578" s="6">
        <f t="shared" si="253"/>
        <v>0</v>
      </c>
      <c r="O578" s="6">
        <f t="shared" si="253"/>
        <v>0</v>
      </c>
      <c r="P578" s="6">
        <f t="shared" si="253"/>
        <v>0</v>
      </c>
      <c r="Q578" s="6">
        <f t="shared" si="253"/>
        <v>0</v>
      </c>
      <c r="R578" s="6">
        <f t="shared" si="253"/>
        <v>0</v>
      </c>
      <c r="S578" s="6">
        <f t="shared" si="253"/>
        <v>0</v>
      </c>
      <c r="T578" s="6">
        <f t="shared" si="253"/>
        <v>0</v>
      </c>
      <c r="U578" s="6">
        <f t="shared" si="253"/>
        <v>0</v>
      </c>
      <c r="V578" s="6">
        <f t="shared" si="253"/>
        <v>0</v>
      </c>
      <c r="W578" s="6">
        <f t="shared" si="253"/>
        <v>0</v>
      </c>
      <c r="X578" s="6">
        <f t="shared" si="253"/>
        <v>0</v>
      </c>
      <c r="Y578" s="6">
        <f t="shared" si="253"/>
        <v>0</v>
      </c>
      <c r="Z578" s="6">
        <f t="shared" si="253"/>
        <v>0</v>
      </c>
      <c r="AA578" s="6">
        <f t="shared" si="253"/>
        <v>0</v>
      </c>
      <c r="AB578" s="6">
        <f t="shared" si="253"/>
        <v>0</v>
      </c>
      <c r="AC578" s="6">
        <f t="shared" si="253"/>
        <v>0</v>
      </c>
      <c r="AD578" s="6">
        <f t="shared" si="253"/>
        <v>0</v>
      </c>
      <c r="AE578" s="6">
        <f t="shared" si="253"/>
        <v>0</v>
      </c>
      <c r="AF578" s="6">
        <f t="shared" si="253"/>
        <v>0</v>
      </c>
      <c r="AG578" s="6">
        <f t="shared" si="253"/>
        <v>0</v>
      </c>
      <c r="AH578" s="6">
        <f t="shared" si="253"/>
        <v>0</v>
      </c>
      <c r="AI578" s="6">
        <f t="shared" si="253"/>
        <v>0</v>
      </c>
      <c r="AJ578" s="6">
        <f t="shared" si="243"/>
        <v>0</v>
      </c>
      <c r="AK578" s="41">
        <f t="shared" si="238"/>
        <v>0</v>
      </c>
      <c r="AM578" s="30"/>
    </row>
    <row r="579" spans="1:39">
      <c r="A579" s="14">
        <v>2</v>
      </c>
      <c r="B579" s="1">
        <v>5</v>
      </c>
      <c r="C579" s="1">
        <v>2</v>
      </c>
      <c r="D579" s="1">
        <v>529</v>
      </c>
      <c r="E579" s="1">
        <v>1</v>
      </c>
      <c r="G579" s="17" t="s">
        <v>482</v>
      </c>
      <c r="H579" s="8">
        <v>0</v>
      </c>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f t="shared" si="243"/>
        <v>0</v>
      </c>
      <c r="AK579" s="41">
        <f t="shared" si="238"/>
        <v>0</v>
      </c>
      <c r="AM579" s="30"/>
    </row>
    <row r="580" spans="1:39">
      <c r="A580" s="14">
        <v>2</v>
      </c>
      <c r="B580" s="1">
        <v>5</v>
      </c>
      <c r="C580" s="1">
        <v>3</v>
      </c>
      <c r="G580" s="21" t="s">
        <v>483</v>
      </c>
      <c r="H580" s="7">
        <f>+H581+H583</f>
        <v>0</v>
      </c>
      <c r="I580" s="7">
        <f t="shared" ref="I580:AI580" si="254">+I581+I583</f>
        <v>0</v>
      </c>
      <c r="J580" s="7">
        <f t="shared" si="254"/>
        <v>0</v>
      </c>
      <c r="K580" s="7">
        <f t="shared" si="254"/>
        <v>0</v>
      </c>
      <c r="L580" s="7">
        <f t="shared" si="254"/>
        <v>0</v>
      </c>
      <c r="M580" s="7">
        <f t="shared" si="254"/>
        <v>0</v>
      </c>
      <c r="N580" s="7">
        <f t="shared" si="254"/>
        <v>0</v>
      </c>
      <c r="O580" s="7">
        <f t="shared" si="254"/>
        <v>0</v>
      </c>
      <c r="P580" s="7">
        <f t="shared" si="254"/>
        <v>0</v>
      </c>
      <c r="Q580" s="7">
        <f t="shared" si="254"/>
        <v>0</v>
      </c>
      <c r="R580" s="7">
        <f t="shared" si="254"/>
        <v>0</v>
      </c>
      <c r="S580" s="7">
        <f t="shared" si="254"/>
        <v>0</v>
      </c>
      <c r="T580" s="7">
        <f t="shared" si="254"/>
        <v>0</v>
      </c>
      <c r="U580" s="7">
        <f t="shared" si="254"/>
        <v>0</v>
      </c>
      <c r="V580" s="7">
        <f t="shared" si="254"/>
        <v>0</v>
      </c>
      <c r="W580" s="7">
        <f t="shared" si="254"/>
        <v>0</v>
      </c>
      <c r="X580" s="7">
        <f t="shared" si="254"/>
        <v>0</v>
      </c>
      <c r="Y580" s="7">
        <f t="shared" si="254"/>
        <v>0</v>
      </c>
      <c r="Z580" s="7">
        <f t="shared" si="254"/>
        <v>0</v>
      </c>
      <c r="AA580" s="7">
        <f t="shared" si="254"/>
        <v>0</v>
      </c>
      <c r="AB580" s="7">
        <f t="shared" si="254"/>
        <v>0</v>
      </c>
      <c r="AC580" s="7">
        <f t="shared" si="254"/>
        <v>0</v>
      </c>
      <c r="AD580" s="7">
        <f t="shared" si="254"/>
        <v>0</v>
      </c>
      <c r="AE580" s="7">
        <f t="shared" si="254"/>
        <v>0</v>
      </c>
      <c r="AF580" s="7">
        <f t="shared" si="254"/>
        <v>0</v>
      </c>
      <c r="AG580" s="7">
        <f t="shared" si="254"/>
        <v>0</v>
      </c>
      <c r="AH580" s="7">
        <f t="shared" si="254"/>
        <v>0</v>
      </c>
      <c r="AI580" s="7">
        <f t="shared" si="254"/>
        <v>0</v>
      </c>
      <c r="AJ580" s="7">
        <f t="shared" si="243"/>
        <v>0</v>
      </c>
      <c r="AK580" s="41">
        <f t="shared" si="238"/>
        <v>0</v>
      </c>
      <c r="AM580" s="30"/>
    </row>
    <row r="581" spans="1:39">
      <c r="A581" s="14">
        <v>2</v>
      </c>
      <c r="B581" s="1">
        <v>5</v>
      </c>
      <c r="C581" s="1">
        <v>3</v>
      </c>
      <c r="D581" s="1">
        <v>530</v>
      </c>
      <c r="G581" s="21" t="s">
        <v>484</v>
      </c>
      <c r="H581" s="6">
        <f>+H582</f>
        <v>0</v>
      </c>
      <c r="I581" s="6">
        <f t="shared" ref="I581:AI581" si="255">+I582</f>
        <v>0</v>
      </c>
      <c r="J581" s="6">
        <f t="shared" si="255"/>
        <v>0</v>
      </c>
      <c r="K581" s="6">
        <f t="shared" si="255"/>
        <v>0</v>
      </c>
      <c r="L581" s="6">
        <f t="shared" si="255"/>
        <v>0</v>
      </c>
      <c r="M581" s="6">
        <f t="shared" si="255"/>
        <v>0</v>
      </c>
      <c r="N581" s="6">
        <f t="shared" si="255"/>
        <v>0</v>
      </c>
      <c r="O581" s="6">
        <f t="shared" si="255"/>
        <v>0</v>
      </c>
      <c r="P581" s="6">
        <f t="shared" si="255"/>
        <v>0</v>
      </c>
      <c r="Q581" s="6">
        <f t="shared" si="255"/>
        <v>0</v>
      </c>
      <c r="R581" s="6">
        <f t="shared" si="255"/>
        <v>0</v>
      </c>
      <c r="S581" s="6">
        <f t="shared" si="255"/>
        <v>0</v>
      </c>
      <c r="T581" s="6">
        <f t="shared" si="255"/>
        <v>0</v>
      </c>
      <c r="U581" s="6">
        <f t="shared" si="255"/>
        <v>0</v>
      </c>
      <c r="V581" s="6">
        <f t="shared" si="255"/>
        <v>0</v>
      </c>
      <c r="W581" s="6">
        <f t="shared" si="255"/>
        <v>0</v>
      </c>
      <c r="X581" s="6">
        <f t="shared" si="255"/>
        <v>0</v>
      </c>
      <c r="Y581" s="6">
        <f t="shared" si="255"/>
        <v>0</v>
      </c>
      <c r="Z581" s="6">
        <f t="shared" si="255"/>
        <v>0</v>
      </c>
      <c r="AA581" s="6">
        <f t="shared" si="255"/>
        <v>0</v>
      </c>
      <c r="AB581" s="6">
        <f t="shared" si="255"/>
        <v>0</v>
      </c>
      <c r="AC581" s="6">
        <f t="shared" si="255"/>
        <v>0</v>
      </c>
      <c r="AD581" s="6">
        <f t="shared" si="255"/>
        <v>0</v>
      </c>
      <c r="AE581" s="6">
        <f t="shared" si="255"/>
        <v>0</v>
      </c>
      <c r="AF581" s="6">
        <f t="shared" si="255"/>
        <v>0</v>
      </c>
      <c r="AG581" s="6">
        <f t="shared" si="255"/>
        <v>0</v>
      </c>
      <c r="AH581" s="6">
        <f t="shared" si="255"/>
        <v>0</v>
      </c>
      <c r="AI581" s="6">
        <f t="shared" si="255"/>
        <v>0</v>
      </c>
      <c r="AJ581" s="6">
        <f t="shared" si="243"/>
        <v>0</v>
      </c>
      <c r="AK581" s="41">
        <f t="shared" si="238"/>
        <v>0</v>
      </c>
      <c r="AM581" s="30"/>
    </row>
    <row r="582" spans="1:39">
      <c r="A582" s="14">
        <v>2</v>
      </c>
      <c r="B582" s="1">
        <v>5</v>
      </c>
      <c r="C582" s="1">
        <v>3</v>
      </c>
      <c r="D582" s="1">
        <v>530</v>
      </c>
      <c r="E582" s="1">
        <v>1</v>
      </c>
      <c r="G582" s="17" t="s">
        <v>484</v>
      </c>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f t="shared" si="243"/>
        <v>0</v>
      </c>
      <c r="AK582" s="41">
        <f t="shared" si="238"/>
        <v>0</v>
      </c>
      <c r="AM582" s="30"/>
    </row>
    <row r="583" spans="1:39">
      <c r="A583" s="14">
        <v>2</v>
      </c>
      <c r="B583" s="1">
        <v>5</v>
      </c>
      <c r="C583" s="1">
        <v>3</v>
      </c>
      <c r="D583" s="1">
        <v>532</v>
      </c>
      <c r="G583" s="21" t="s">
        <v>485</v>
      </c>
      <c r="H583" s="6">
        <f>+H584</f>
        <v>0</v>
      </c>
      <c r="I583" s="6">
        <f t="shared" ref="I583:AI583" si="256">+I584</f>
        <v>0</v>
      </c>
      <c r="J583" s="6">
        <f t="shared" si="256"/>
        <v>0</v>
      </c>
      <c r="K583" s="6">
        <f t="shared" si="256"/>
        <v>0</v>
      </c>
      <c r="L583" s="6">
        <f t="shared" si="256"/>
        <v>0</v>
      </c>
      <c r="M583" s="6">
        <f t="shared" si="256"/>
        <v>0</v>
      </c>
      <c r="N583" s="6">
        <f t="shared" si="256"/>
        <v>0</v>
      </c>
      <c r="O583" s="6">
        <f t="shared" si="256"/>
        <v>0</v>
      </c>
      <c r="P583" s="6">
        <f t="shared" si="256"/>
        <v>0</v>
      </c>
      <c r="Q583" s="6">
        <f t="shared" si="256"/>
        <v>0</v>
      </c>
      <c r="R583" s="6">
        <f t="shared" si="256"/>
        <v>0</v>
      </c>
      <c r="S583" s="6">
        <f t="shared" si="256"/>
        <v>0</v>
      </c>
      <c r="T583" s="6">
        <f t="shared" si="256"/>
        <v>0</v>
      </c>
      <c r="U583" s="6">
        <f t="shared" si="256"/>
        <v>0</v>
      </c>
      <c r="V583" s="6">
        <f t="shared" si="256"/>
        <v>0</v>
      </c>
      <c r="W583" s="6">
        <f t="shared" si="256"/>
        <v>0</v>
      </c>
      <c r="X583" s="6">
        <f t="shared" si="256"/>
        <v>0</v>
      </c>
      <c r="Y583" s="6">
        <f t="shared" si="256"/>
        <v>0</v>
      </c>
      <c r="Z583" s="6">
        <f t="shared" si="256"/>
        <v>0</v>
      </c>
      <c r="AA583" s="6">
        <f t="shared" si="256"/>
        <v>0</v>
      </c>
      <c r="AB583" s="6">
        <f t="shared" si="256"/>
        <v>0</v>
      </c>
      <c r="AC583" s="6">
        <f t="shared" si="256"/>
        <v>0</v>
      </c>
      <c r="AD583" s="6">
        <f t="shared" si="256"/>
        <v>0</v>
      </c>
      <c r="AE583" s="6">
        <f t="shared" si="256"/>
        <v>0</v>
      </c>
      <c r="AF583" s="6">
        <f t="shared" si="256"/>
        <v>0</v>
      </c>
      <c r="AG583" s="6">
        <f t="shared" si="256"/>
        <v>0</v>
      </c>
      <c r="AH583" s="6">
        <f t="shared" si="256"/>
        <v>0</v>
      </c>
      <c r="AI583" s="6">
        <f t="shared" si="256"/>
        <v>0</v>
      </c>
      <c r="AJ583" s="6">
        <f t="shared" si="243"/>
        <v>0</v>
      </c>
      <c r="AK583" s="41">
        <f t="shared" si="238"/>
        <v>0</v>
      </c>
      <c r="AM583" s="30"/>
    </row>
    <row r="584" spans="1:39">
      <c r="A584" s="14">
        <v>2</v>
      </c>
      <c r="B584" s="1">
        <v>5</v>
      </c>
      <c r="C584" s="1">
        <v>3</v>
      </c>
      <c r="D584" s="1">
        <v>532</v>
      </c>
      <c r="E584" s="1">
        <v>1</v>
      </c>
      <c r="G584" s="17" t="s">
        <v>485</v>
      </c>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f t="shared" si="243"/>
        <v>0</v>
      </c>
      <c r="AK584" s="41">
        <f t="shared" si="238"/>
        <v>0</v>
      </c>
      <c r="AM584" s="30"/>
    </row>
    <row r="585" spans="1:39">
      <c r="A585" s="14">
        <v>2</v>
      </c>
      <c r="B585" s="1">
        <v>5</v>
      </c>
      <c r="C585" s="1">
        <v>4</v>
      </c>
      <c r="G585" s="21" t="s">
        <v>486</v>
      </c>
      <c r="H585" s="7">
        <f>+H586+H588+H590+H592+H594+H596</f>
        <v>0</v>
      </c>
      <c r="I585" s="7">
        <f t="shared" ref="I585:AI585" si="257">+I586+I588+I590+I592+I594+I596</f>
        <v>0</v>
      </c>
      <c r="J585" s="7">
        <f t="shared" si="257"/>
        <v>0</v>
      </c>
      <c r="K585" s="7">
        <f t="shared" si="257"/>
        <v>0</v>
      </c>
      <c r="L585" s="7">
        <f t="shared" si="257"/>
        <v>0</v>
      </c>
      <c r="M585" s="7">
        <f t="shared" si="257"/>
        <v>0</v>
      </c>
      <c r="N585" s="7">
        <f t="shared" si="257"/>
        <v>0</v>
      </c>
      <c r="O585" s="7">
        <f t="shared" si="257"/>
        <v>0</v>
      </c>
      <c r="P585" s="7">
        <f t="shared" si="257"/>
        <v>0</v>
      </c>
      <c r="Q585" s="7">
        <f t="shared" si="257"/>
        <v>0</v>
      </c>
      <c r="R585" s="7">
        <f t="shared" si="257"/>
        <v>0</v>
      </c>
      <c r="S585" s="7">
        <f t="shared" si="257"/>
        <v>0</v>
      </c>
      <c r="T585" s="7">
        <f t="shared" si="257"/>
        <v>0</v>
      </c>
      <c r="U585" s="7">
        <f t="shared" si="257"/>
        <v>0</v>
      </c>
      <c r="V585" s="7">
        <f t="shared" si="257"/>
        <v>0</v>
      </c>
      <c r="W585" s="7">
        <f t="shared" si="257"/>
        <v>0</v>
      </c>
      <c r="X585" s="7">
        <f t="shared" si="257"/>
        <v>0</v>
      </c>
      <c r="Y585" s="7">
        <f t="shared" si="257"/>
        <v>0</v>
      </c>
      <c r="Z585" s="7">
        <f t="shared" si="257"/>
        <v>0</v>
      </c>
      <c r="AA585" s="7">
        <f t="shared" si="257"/>
        <v>0</v>
      </c>
      <c r="AB585" s="7">
        <f t="shared" si="257"/>
        <v>0</v>
      </c>
      <c r="AC585" s="7">
        <f t="shared" si="257"/>
        <v>0</v>
      </c>
      <c r="AD585" s="7">
        <f t="shared" si="257"/>
        <v>0</v>
      </c>
      <c r="AE585" s="7">
        <f t="shared" si="257"/>
        <v>0</v>
      </c>
      <c r="AF585" s="7">
        <f t="shared" si="257"/>
        <v>0</v>
      </c>
      <c r="AG585" s="7">
        <f t="shared" si="257"/>
        <v>0</v>
      </c>
      <c r="AH585" s="7">
        <f t="shared" si="257"/>
        <v>0</v>
      </c>
      <c r="AI585" s="7">
        <f t="shared" si="257"/>
        <v>0</v>
      </c>
      <c r="AJ585" s="7">
        <f t="shared" si="243"/>
        <v>0</v>
      </c>
      <c r="AK585" s="41">
        <f t="shared" si="238"/>
        <v>0</v>
      </c>
      <c r="AM585" s="30"/>
    </row>
    <row r="586" spans="1:39">
      <c r="A586" s="14">
        <v>2</v>
      </c>
      <c r="B586" s="1">
        <v>5</v>
      </c>
      <c r="C586" s="1">
        <v>4</v>
      </c>
      <c r="D586" s="1">
        <v>541</v>
      </c>
      <c r="G586" s="21" t="s">
        <v>487</v>
      </c>
      <c r="H586" s="6">
        <f>+H587</f>
        <v>0</v>
      </c>
      <c r="I586" s="6">
        <f t="shared" ref="I586:AI586" si="258">+I587</f>
        <v>0</v>
      </c>
      <c r="J586" s="6">
        <f t="shared" si="258"/>
        <v>0</v>
      </c>
      <c r="K586" s="6">
        <f t="shared" si="258"/>
        <v>0</v>
      </c>
      <c r="L586" s="6">
        <f t="shared" si="258"/>
        <v>0</v>
      </c>
      <c r="M586" s="6">
        <f t="shared" si="258"/>
        <v>0</v>
      </c>
      <c r="N586" s="6">
        <f t="shared" si="258"/>
        <v>0</v>
      </c>
      <c r="O586" s="6">
        <f t="shared" si="258"/>
        <v>0</v>
      </c>
      <c r="P586" s="6">
        <f t="shared" si="258"/>
        <v>0</v>
      </c>
      <c r="Q586" s="6">
        <f t="shared" si="258"/>
        <v>0</v>
      </c>
      <c r="R586" s="6">
        <f t="shared" si="258"/>
        <v>0</v>
      </c>
      <c r="S586" s="6">
        <f t="shared" si="258"/>
        <v>0</v>
      </c>
      <c r="T586" s="6">
        <f t="shared" si="258"/>
        <v>0</v>
      </c>
      <c r="U586" s="6">
        <f t="shared" si="258"/>
        <v>0</v>
      </c>
      <c r="V586" s="6">
        <f t="shared" si="258"/>
        <v>0</v>
      </c>
      <c r="W586" s="6">
        <f t="shared" si="258"/>
        <v>0</v>
      </c>
      <c r="X586" s="6">
        <f t="shared" si="258"/>
        <v>0</v>
      </c>
      <c r="Y586" s="6">
        <f t="shared" si="258"/>
        <v>0</v>
      </c>
      <c r="Z586" s="6">
        <f t="shared" si="258"/>
        <v>0</v>
      </c>
      <c r="AA586" s="6">
        <f t="shared" si="258"/>
        <v>0</v>
      </c>
      <c r="AB586" s="6">
        <f t="shared" si="258"/>
        <v>0</v>
      </c>
      <c r="AC586" s="6">
        <f t="shared" si="258"/>
        <v>0</v>
      </c>
      <c r="AD586" s="6">
        <f t="shared" si="258"/>
        <v>0</v>
      </c>
      <c r="AE586" s="6">
        <f t="shared" si="258"/>
        <v>0</v>
      </c>
      <c r="AF586" s="6">
        <f t="shared" si="258"/>
        <v>0</v>
      </c>
      <c r="AG586" s="6">
        <f t="shared" si="258"/>
        <v>0</v>
      </c>
      <c r="AH586" s="6">
        <f t="shared" si="258"/>
        <v>0</v>
      </c>
      <c r="AI586" s="6">
        <f t="shared" si="258"/>
        <v>0</v>
      </c>
      <c r="AJ586" s="6">
        <f t="shared" si="243"/>
        <v>0</v>
      </c>
      <c r="AK586" s="41">
        <f t="shared" si="238"/>
        <v>0</v>
      </c>
      <c r="AM586" s="30"/>
    </row>
    <row r="587" spans="1:39">
      <c r="A587" s="14">
        <v>2</v>
      </c>
      <c r="B587" s="1">
        <v>5</v>
      </c>
      <c r="C587" s="1">
        <v>4</v>
      </c>
      <c r="D587" s="1">
        <v>541</v>
      </c>
      <c r="E587" s="1">
        <v>1</v>
      </c>
      <c r="G587" s="17" t="s">
        <v>488</v>
      </c>
      <c r="H587" s="8"/>
      <c r="I587" s="8"/>
      <c r="J587" s="8"/>
      <c r="K587" s="8"/>
      <c r="L587" s="8"/>
      <c r="M587" s="8"/>
      <c r="N587" s="8"/>
      <c r="O587" s="8"/>
      <c r="P587" s="8"/>
      <c r="Q587" s="8"/>
      <c r="R587" s="8"/>
      <c r="S587" s="8"/>
      <c r="T587" s="8"/>
      <c r="U587" s="8"/>
      <c r="V587" s="8"/>
      <c r="W587" s="8">
        <v>0</v>
      </c>
      <c r="X587" s="8"/>
      <c r="Y587" s="8"/>
      <c r="Z587" s="8"/>
      <c r="AA587" s="8"/>
      <c r="AB587" s="8"/>
      <c r="AC587" s="8"/>
      <c r="AD587" s="8">
        <v>0</v>
      </c>
      <c r="AE587" s="8"/>
      <c r="AF587" s="849">
        <v>0</v>
      </c>
      <c r="AG587" s="849">
        <v>0</v>
      </c>
      <c r="AH587" s="849">
        <v>0</v>
      </c>
      <c r="AI587" s="8"/>
      <c r="AJ587" s="8">
        <f t="shared" si="243"/>
        <v>0</v>
      </c>
      <c r="AK587" s="41">
        <f t="shared" si="238"/>
        <v>0</v>
      </c>
      <c r="AM587" s="30"/>
    </row>
    <row r="588" spans="1:39">
      <c r="A588" s="14">
        <v>2</v>
      </c>
      <c r="B588" s="1">
        <v>5</v>
      </c>
      <c r="C588" s="1">
        <v>4</v>
      </c>
      <c r="D588" s="1">
        <v>542</v>
      </c>
      <c r="G588" s="21" t="s">
        <v>489</v>
      </c>
      <c r="H588" s="6">
        <f>+H589</f>
        <v>0</v>
      </c>
      <c r="I588" s="6">
        <f t="shared" ref="I588:AI588" si="259">+I589</f>
        <v>0</v>
      </c>
      <c r="J588" s="6">
        <f t="shared" si="259"/>
        <v>0</v>
      </c>
      <c r="K588" s="6">
        <f t="shared" si="259"/>
        <v>0</v>
      </c>
      <c r="L588" s="6">
        <f t="shared" si="259"/>
        <v>0</v>
      </c>
      <c r="M588" s="6">
        <f t="shared" si="259"/>
        <v>0</v>
      </c>
      <c r="N588" s="6">
        <f t="shared" si="259"/>
        <v>0</v>
      </c>
      <c r="O588" s="6">
        <f t="shared" si="259"/>
        <v>0</v>
      </c>
      <c r="P588" s="6">
        <f t="shared" si="259"/>
        <v>0</v>
      </c>
      <c r="Q588" s="6">
        <f t="shared" si="259"/>
        <v>0</v>
      </c>
      <c r="R588" s="6">
        <f t="shared" si="259"/>
        <v>0</v>
      </c>
      <c r="S588" s="6">
        <f t="shared" si="259"/>
        <v>0</v>
      </c>
      <c r="T588" s="6">
        <f t="shared" si="259"/>
        <v>0</v>
      </c>
      <c r="U588" s="6">
        <f t="shared" si="259"/>
        <v>0</v>
      </c>
      <c r="V588" s="6">
        <f t="shared" si="259"/>
        <v>0</v>
      </c>
      <c r="W588" s="6">
        <f t="shared" si="259"/>
        <v>0</v>
      </c>
      <c r="X588" s="6">
        <f t="shared" si="259"/>
        <v>0</v>
      </c>
      <c r="Y588" s="6">
        <f t="shared" si="259"/>
        <v>0</v>
      </c>
      <c r="Z588" s="6">
        <f t="shared" si="259"/>
        <v>0</v>
      </c>
      <c r="AA588" s="6">
        <f t="shared" si="259"/>
        <v>0</v>
      </c>
      <c r="AB588" s="6">
        <f t="shared" si="259"/>
        <v>0</v>
      </c>
      <c r="AC588" s="6">
        <f t="shared" si="259"/>
        <v>0</v>
      </c>
      <c r="AD588" s="6">
        <f t="shared" si="259"/>
        <v>0</v>
      </c>
      <c r="AE588" s="6">
        <f t="shared" si="259"/>
        <v>0</v>
      </c>
      <c r="AF588" s="6">
        <f t="shared" si="259"/>
        <v>0</v>
      </c>
      <c r="AG588" s="6">
        <f t="shared" si="259"/>
        <v>0</v>
      </c>
      <c r="AH588" s="6">
        <f t="shared" si="259"/>
        <v>0</v>
      </c>
      <c r="AI588" s="6">
        <f t="shared" si="259"/>
        <v>0</v>
      </c>
      <c r="AJ588" s="6">
        <f t="shared" si="243"/>
        <v>0</v>
      </c>
      <c r="AK588" s="41">
        <f t="shared" si="238"/>
        <v>0</v>
      </c>
      <c r="AM588" s="30"/>
    </row>
    <row r="589" spans="1:39">
      <c r="A589" s="14">
        <v>2</v>
      </c>
      <c r="B589" s="1">
        <v>5</v>
      </c>
      <c r="C589" s="1">
        <v>4</v>
      </c>
      <c r="D589" s="1">
        <v>542</v>
      </c>
      <c r="E589" s="1">
        <v>1</v>
      </c>
      <c r="G589" s="17" t="s">
        <v>489</v>
      </c>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f t="shared" si="243"/>
        <v>0</v>
      </c>
      <c r="AK589" s="41">
        <f t="shared" si="238"/>
        <v>0</v>
      </c>
      <c r="AM589" s="30"/>
    </row>
    <row r="590" spans="1:39">
      <c r="A590" s="14">
        <v>2</v>
      </c>
      <c r="B590" s="1">
        <v>5</v>
      </c>
      <c r="C590" s="1">
        <v>4</v>
      </c>
      <c r="D590" s="1">
        <v>543</v>
      </c>
      <c r="G590" s="21" t="s">
        <v>490</v>
      </c>
      <c r="H590" s="6">
        <f>+H591</f>
        <v>0</v>
      </c>
      <c r="I590" s="6">
        <f t="shared" ref="I590:AI590" si="260">+I591</f>
        <v>0</v>
      </c>
      <c r="J590" s="6">
        <f t="shared" si="260"/>
        <v>0</v>
      </c>
      <c r="K590" s="6">
        <f t="shared" si="260"/>
        <v>0</v>
      </c>
      <c r="L590" s="6">
        <f t="shared" si="260"/>
        <v>0</v>
      </c>
      <c r="M590" s="6">
        <f t="shared" si="260"/>
        <v>0</v>
      </c>
      <c r="N590" s="6">
        <f t="shared" si="260"/>
        <v>0</v>
      </c>
      <c r="O590" s="6">
        <f t="shared" si="260"/>
        <v>0</v>
      </c>
      <c r="P590" s="6">
        <f t="shared" si="260"/>
        <v>0</v>
      </c>
      <c r="Q590" s="6">
        <f t="shared" si="260"/>
        <v>0</v>
      </c>
      <c r="R590" s="6">
        <f t="shared" si="260"/>
        <v>0</v>
      </c>
      <c r="S590" s="6">
        <f t="shared" si="260"/>
        <v>0</v>
      </c>
      <c r="T590" s="6">
        <f t="shared" si="260"/>
        <v>0</v>
      </c>
      <c r="U590" s="6">
        <f t="shared" si="260"/>
        <v>0</v>
      </c>
      <c r="V590" s="6">
        <f t="shared" si="260"/>
        <v>0</v>
      </c>
      <c r="W590" s="6">
        <f t="shared" si="260"/>
        <v>0</v>
      </c>
      <c r="X590" s="6">
        <f t="shared" si="260"/>
        <v>0</v>
      </c>
      <c r="Y590" s="6">
        <f t="shared" si="260"/>
        <v>0</v>
      </c>
      <c r="Z590" s="6">
        <f t="shared" si="260"/>
        <v>0</v>
      </c>
      <c r="AA590" s="6">
        <f t="shared" si="260"/>
        <v>0</v>
      </c>
      <c r="AB590" s="6">
        <f t="shared" si="260"/>
        <v>0</v>
      </c>
      <c r="AC590" s="6">
        <f t="shared" si="260"/>
        <v>0</v>
      </c>
      <c r="AD590" s="6">
        <f t="shared" si="260"/>
        <v>0</v>
      </c>
      <c r="AE590" s="6">
        <f t="shared" si="260"/>
        <v>0</v>
      </c>
      <c r="AF590" s="6">
        <f t="shared" si="260"/>
        <v>0</v>
      </c>
      <c r="AG590" s="6">
        <f t="shared" si="260"/>
        <v>0</v>
      </c>
      <c r="AH590" s="6">
        <f t="shared" si="260"/>
        <v>0</v>
      </c>
      <c r="AI590" s="6">
        <f t="shared" si="260"/>
        <v>0</v>
      </c>
      <c r="AJ590" s="6">
        <f t="shared" si="243"/>
        <v>0</v>
      </c>
      <c r="AK590" s="41">
        <f t="shared" si="238"/>
        <v>0</v>
      </c>
      <c r="AM590" s="30"/>
    </row>
    <row r="591" spans="1:39">
      <c r="A591" s="14">
        <v>2</v>
      </c>
      <c r="B591" s="1">
        <v>5</v>
      </c>
      <c r="C591" s="1">
        <v>4</v>
      </c>
      <c r="D591" s="1">
        <v>543</v>
      </c>
      <c r="E591" s="1">
        <v>1</v>
      </c>
      <c r="G591" s="17" t="s">
        <v>491</v>
      </c>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f t="shared" si="243"/>
        <v>0</v>
      </c>
      <c r="AK591" s="41">
        <f t="shared" si="238"/>
        <v>0</v>
      </c>
      <c r="AM591" s="30"/>
    </row>
    <row r="592" spans="1:39">
      <c r="A592" s="14">
        <v>2</v>
      </c>
      <c r="B592" s="1">
        <v>5</v>
      </c>
      <c r="C592" s="1">
        <v>4</v>
      </c>
      <c r="D592" s="1">
        <v>544</v>
      </c>
      <c r="G592" s="21" t="s">
        <v>492</v>
      </c>
      <c r="H592" s="6">
        <f>+H593</f>
        <v>0</v>
      </c>
      <c r="I592" s="6">
        <f t="shared" ref="I592:AI592" si="261">+I593</f>
        <v>0</v>
      </c>
      <c r="J592" s="6">
        <f t="shared" si="261"/>
        <v>0</v>
      </c>
      <c r="K592" s="6">
        <f t="shared" si="261"/>
        <v>0</v>
      </c>
      <c r="L592" s="6">
        <f t="shared" si="261"/>
        <v>0</v>
      </c>
      <c r="M592" s="6">
        <f t="shared" si="261"/>
        <v>0</v>
      </c>
      <c r="N592" s="6">
        <f t="shared" si="261"/>
        <v>0</v>
      </c>
      <c r="O592" s="6">
        <f t="shared" si="261"/>
        <v>0</v>
      </c>
      <c r="P592" s="6">
        <f t="shared" si="261"/>
        <v>0</v>
      </c>
      <c r="Q592" s="6">
        <f t="shared" si="261"/>
        <v>0</v>
      </c>
      <c r="R592" s="6">
        <f t="shared" si="261"/>
        <v>0</v>
      </c>
      <c r="S592" s="6">
        <f t="shared" si="261"/>
        <v>0</v>
      </c>
      <c r="T592" s="6">
        <f t="shared" si="261"/>
        <v>0</v>
      </c>
      <c r="U592" s="6">
        <f t="shared" si="261"/>
        <v>0</v>
      </c>
      <c r="V592" s="6">
        <f t="shared" si="261"/>
        <v>0</v>
      </c>
      <c r="W592" s="6">
        <f t="shared" si="261"/>
        <v>0</v>
      </c>
      <c r="X592" s="6">
        <f t="shared" si="261"/>
        <v>0</v>
      </c>
      <c r="Y592" s="6">
        <f t="shared" si="261"/>
        <v>0</v>
      </c>
      <c r="Z592" s="6">
        <f t="shared" si="261"/>
        <v>0</v>
      </c>
      <c r="AA592" s="6">
        <f t="shared" si="261"/>
        <v>0</v>
      </c>
      <c r="AB592" s="6">
        <f t="shared" si="261"/>
        <v>0</v>
      </c>
      <c r="AC592" s="6">
        <f t="shared" si="261"/>
        <v>0</v>
      </c>
      <c r="AD592" s="6">
        <f t="shared" si="261"/>
        <v>0</v>
      </c>
      <c r="AE592" s="6">
        <f t="shared" si="261"/>
        <v>0</v>
      </c>
      <c r="AF592" s="6">
        <f t="shared" si="261"/>
        <v>0</v>
      </c>
      <c r="AG592" s="6">
        <f t="shared" si="261"/>
        <v>0</v>
      </c>
      <c r="AH592" s="6">
        <f t="shared" si="261"/>
        <v>0</v>
      </c>
      <c r="AI592" s="6">
        <f t="shared" si="261"/>
        <v>0</v>
      </c>
      <c r="AJ592" s="6">
        <f t="shared" si="243"/>
        <v>0</v>
      </c>
      <c r="AK592" s="41">
        <f t="shared" si="238"/>
        <v>0</v>
      </c>
      <c r="AM592" s="30"/>
    </row>
    <row r="593" spans="1:39">
      <c r="A593" s="14">
        <v>2</v>
      </c>
      <c r="B593" s="1">
        <v>5</v>
      </c>
      <c r="C593" s="1">
        <v>4</v>
      </c>
      <c r="D593" s="1">
        <v>544</v>
      </c>
      <c r="E593" s="1">
        <v>1</v>
      </c>
      <c r="G593" s="17" t="s">
        <v>492</v>
      </c>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f t="shared" si="243"/>
        <v>0</v>
      </c>
      <c r="AK593" s="41">
        <f t="shared" si="238"/>
        <v>0</v>
      </c>
      <c r="AM593" s="30"/>
    </row>
    <row r="594" spans="1:39">
      <c r="A594" s="14">
        <v>2</v>
      </c>
      <c r="B594" s="1">
        <v>5</v>
      </c>
      <c r="C594" s="1">
        <v>4</v>
      </c>
      <c r="D594" s="1">
        <v>545</v>
      </c>
      <c r="G594" s="21" t="s">
        <v>493</v>
      </c>
      <c r="H594" s="6">
        <f>+H595</f>
        <v>0</v>
      </c>
      <c r="I594" s="6">
        <f t="shared" ref="I594:AI594" si="262">+I595</f>
        <v>0</v>
      </c>
      <c r="J594" s="6">
        <f t="shared" si="262"/>
        <v>0</v>
      </c>
      <c r="K594" s="6">
        <f t="shared" si="262"/>
        <v>0</v>
      </c>
      <c r="L594" s="6">
        <f t="shared" si="262"/>
        <v>0</v>
      </c>
      <c r="M594" s="6">
        <f t="shared" si="262"/>
        <v>0</v>
      </c>
      <c r="N594" s="6">
        <f t="shared" si="262"/>
        <v>0</v>
      </c>
      <c r="O594" s="6">
        <f t="shared" si="262"/>
        <v>0</v>
      </c>
      <c r="P594" s="6">
        <f t="shared" si="262"/>
        <v>0</v>
      </c>
      <c r="Q594" s="6">
        <f t="shared" si="262"/>
        <v>0</v>
      </c>
      <c r="R594" s="6">
        <f t="shared" si="262"/>
        <v>0</v>
      </c>
      <c r="S594" s="6">
        <f t="shared" si="262"/>
        <v>0</v>
      </c>
      <c r="T594" s="6">
        <f t="shared" si="262"/>
        <v>0</v>
      </c>
      <c r="U594" s="6">
        <f t="shared" si="262"/>
        <v>0</v>
      </c>
      <c r="V594" s="6">
        <f t="shared" si="262"/>
        <v>0</v>
      </c>
      <c r="W594" s="6">
        <f t="shared" si="262"/>
        <v>0</v>
      </c>
      <c r="X594" s="6">
        <f t="shared" si="262"/>
        <v>0</v>
      </c>
      <c r="Y594" s="6">
        <f t="shared" si="262"/>
        <v>0</v>
      </c>
      <c r="Z594" s="6">
        <f t="shared" si="262"/>
        <v>0</v>
      </c>
      <c r="AA594" s="6">
        <f t="shared" si="262"/>
        <v>0</v>
      </c>
      <c r="AB594" s="6">
        <f t="shared" si="262"/>
        <v>0</v>
      </c>
      <c r="AC594" s="6">
        <f t="shared" si="262"/>
        <v>0</v>
      </c>
      <c r="AD594" s="6">
        <f t="shared" si="262"/>
        <v>0</v>
      </c>
      <c r="AE594" s="6">
        <f t="shared" si="262"/>
        <v>0</v>
      </c>
      <c r="AF594" s="6">
        <f t="shared" si="262"/>
        <v>0</v>
      </c>
      <c r="AG594" s="6">
        <f t="shared" si="262"/>
        <v>0</v>
      </c>
      <c r="AH594" s="6">
        <f t="shared" si="262"/>
        <v>0</v>
      </c>
      <c r="AI594" s="6">
        <f t="shared" si="262"/>
        <v>0</v>
      </c>
      <c r="AJ594" s="6">
        <f t="shared" si="243"/>
        <v>0</v>
      </c>
      <c r="AK594" s="41">
        <f t="shared" si="238"/>
        <v>0</v>
      </c>
      <c r="AM594" s="30"/>
    </row>
    <row r="595" spans="1:39">
      <c r="A595" s="14">
        <v>2</v>
      </c>
      <c r="B595" s="1">
        <v>5</v>
      </c>
      <c r="C595" s="1">
        <v>4</v>
      </c>
      <c r="D595" s="1">
        <v>545</v>
      </c>
      <c r="E595" s="1">
        <v>1</v>
      </c>
      <c r="G595" s="17" t="s">
        <v>494</v>
      </c>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f t="shared" si="243"/>
        <v>0</v>
      </c>
      <c r="AK595" s="41">
        <f t="shared" si="238"/>
        <v>0</v>
      </c>
      <c r="AM595" s="30"/>
    </row>
    <row r="596" spans="1:39">
      <c r="A596" s="14">
        <v>2</v>
      </c>
      <c r="B596" s="1">
        <v>5</v>
      </c>
      <c r="C596" s="1">
        <v>4</v>
      </c>
      <c r="D596" s="1">
        <v>549</v>
      </c>
      <c r="G596" s="21" t="s">
        <v>495</v>
      </c>
      <c r="H596" s="6">
        <f>+H597+H598</f>
        <v>0</v>
      </c>
      <c r="I596" s="6">
        <f t="shared" ref="I596:AI596" si="263">+I597+I598</f>
        <v>0</v>
      </c>
      <c r="J596" s="6">
        <f t="shared" si="263"/>
        <v>0</v>
      </c>
      <c r="K596" s="6">
        <f t="shared" si="263"/>
        <v>0</v>
      </c>
      <c r="L596" s="6">
        <f t="shared" si="263"/>
        <v>0</v>
      </c>
      <c r="M596" s="6">
        <f t="shared" si="263"/>
        <v>0</v>
      </c>
      <c r="N596" s="6">
        <f t="shared" si="263"/>
        <v>0</v>
      </c>
      <c r="O596" s="6">
        <f t="shared" si="263"/>
        <v>0</v>
      </c>
      <c r="P596" s="6">
        <f t="shared" si="263"/>
        <v>0</v>
      </c>
      <c r="Q596" s="6">
        <f t="shared" si="263"/>
        <v>0</v>
      </c>
      <c r="R596" s="6">
        <f t="shared" si="263"/>
        <v>0</v>
      </c>
      <c r="S596" s="6">
        <f t="shared" si="263"/>
        <v>0</v>
      </c>
      <c r="T596" s="6">
        <f t="shared" si="263"/>
        <v>0</v>
      </c>
      <c r="U596" s="6">
        <f t="shared" si="263"/>
        <v>0</v>
      </c>
      <c r="V596" s="6">
        <f t="shared" si="263"/>
        <v>0</v>
      </c>
      <c r="W596" s="6">
        <f t="shared" si="263"/>
        <v>0</v>
      </c>
      <c r="X596" s="6">
        <f t="shared" si="263"/>
        <v>0</v>
      </c>
      <c r="Y596" s="6">
        <f t="shared" si="263"/>
        <v>0</v>
      </c>
      <c r="Z596" s="6">
        <f t="shared" si="263"/>
        <v>0</v>
      </c>
      <c r="AA596" s="6">
        <f t="shared" si="263"/>
        <v>0</v>
      </c>
      <c r="AB596" s="6">
        <f t="shared" si="263"/>
        <v>0</v>
      </c>
      <c r="AC596" s="6">
        <f t="shared" si="263"/>
        <v>0</v>
      </c>
      <c r="AD596" s="6">
        <f t="shared" si="263"/>
        <v>0</v>
      </c>
      <c r="AE596" s="6">
        <f t="shared" si="263"/>
        <v>0</v>
      </c>
      <c r="AF596" s="6">
        <f t="shared" si="263"/>
        <v>0</v>
      </c>
      <c r="AG596" s="6">
        <f t="shared" si="263"/>
        <v>0</v>
      </c>
      <c r="AH596" s="6">
        <f t="shared" si="263"/>
        <v>0</v>
      </c>
      <c r="AI596" s="6">
        <f t="shared" si="263"/>
        <v>0</v>
      </c>
      <c r="AJ596" s="6">
        <f t="shared" si="243"/>
        <v>0</v>
      </c>
      <c r="AK596" s="41">
        <f t="shared" si="238"/>
        <v>0</v>
      </c>
      <c r="AM596" s="30"/>
    </row>
    <row r="597" spans="1:39">
      <c r="A597" s="14">
        <v>2</v>
      </c>
      <c r="B597" s="1">
        <v>5</v>
      </c>
      <c r="C597" s="1">
        <v>4</v>
      </c>
      <c r="D597" s="1">
        <v>549</v>
      </c>
      <c r="E597" s="1">
        <v>1</v>
      </c>
      <c r="G597" s="17" t="s">
        <v>495</v>
      </c>
      <c r="H597" s="8"/>
      <c r="I597" s="8"/>
      <c r="J597" s="8"/>
      <c r="K597" s="8"/>
      <c r="L597" s="8"/>
      <c r="M597" s="8"/>
      <c r="N597" s="8"/>
      <c r="O597" s="8"/>
      <c r="P597" s="8"/>
      <c r="Q597" s="8"/>
      <c r="R597" s="8"/>
      <c r="S597" s="8"/>
      <c r="T597" s="8"/>
      <c r="U597" s="8"/>
      <c r="V597" s="8"/>
      <c r="W597" s="8">
        <v>0</v>
      </c>
      <c r="X597" s="8"/>
      <c r="Y597" s="8"/>
      <c r="Z597" s="8"/>
      <c r="AA597" s="8"/>
      <c r="AB597" s="8"/>
      <c r="AC597" s="8"/>
      <c r="AD597" s="8"/>
      <c r="AE597" s="8"/>
      <c r="AF597" s="8"/>
      <c r="AG597" s="8"/>
      <c r="AH597" s="8"/>
      <c r="AI597" s="8"/>
      <c r="AJ597" s="8">
        <f t="shared" si="243"/>
        <v>0</v>
      </c>
      <c r="AK597" s="41">
        <f t="shared" si="238"/>
        <v>0</v>
      </c>
      <c r="AM597" s="30"/>
    </row>
    <row r="598" spans="1:39">
      <c r="A598" s="14">
        <v>2</v>
      </c>
      <c r="B598" s="1">
        <v>5</v>
      </c>
      <c r="C598" s="1">
        <v>4</v>
      </c>
      <c r="D598" s="1">
        <v>549</v>
      </c>
      <c r="E598" s="1">
        <v>2</v>
      </c>
      <c r="G598" s="17" t="s">
        <v>496</v>
      </c>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f t="shared" si="243"/>
        <v>0</v>
      </c>
      <c r="AK598" s="41">
        <f t="shared" si="238"/>
        <v>0</v>
      </c>
      <c r="AM598" s="30"/>
    </row>
    <row r="599" spans="1:39">
      <c r="A599" s="14">
        <v>2</v>
      </c>
      <c r="B599" s="1">
        <v>5</v>
      </c>
      <c r="C599" s="1">
        <v>5</v>
      </c>
      <c r="G599" s="21" t="s">
        <v>497</v>
      </c>
      <c r="H599" s="7">
        <f>+H600</f>
        <v>0</v>
      </c>
      <c r="I599" s="7">
        <f t="shared" ref="I599:AI599" si="264">+I600</f>
        <v>0</v>
      </c>
      <c r="J599" s="7">
        <f t="shared" si="264"/>
        <v>0</v>
      </c>
      <c r="K599" s="7">
        <f t="shared" si="264"/>
        <v>0</v>
      </c>
      <c r="L599" s="7">
        <f t="shared" si="264"/>
        <v>0</v>
      </c>
      <c r="M599" s="7">
        <f t="shared" si="264"/>
        <v>0</v>
      </c>
      <c r="N599" s="7">
        <f t="shared" si="264"/>
        <v>0</v>
      </c>
      <c r="O599" s="7">
        <f t="shared" si="264"/>
        <v>0</v>
      </c>
      <c r="P599" s="7">
        <f t="shared" si="264"/>
        <v>0</v>
      </c>
      <c r="Q599" s="7">
        <f t="shared" si="264"/>
        <v>0</v>
      </c>
      <c r="R599" s="7">
        <f t="shared" si="264"/>
        <v>0</v>
      </c>
      <c r="S599" s="7">
        <f t="shared" si="264"/>
        <v>0</v>
      </c>
      <c r="T599" s="7">
        <f t="shared" si="264"/>
        <v>0</v>
      </c>
      <c r="U599" s="7">
        <f t="shared" si="264"/>
        <v>0</v>
      </c>
      <c r="V599" s="7">
        <f t="shared" si="264"/>
        <v>0</v>
      </c>
      <c r="W599" s="7">
        <f t="shared" si="264"/>
        <v>0</v>
      </c>
      <c r="X599" s="7">
        <f t="shared" si="264"/>
        <v>0</v>
      </c>
      <c r="Y599" s="7">
        <f t="shared" si="264"/>
        <v>0</v>
      </c>
      <c r="Z599" s="7">
        <f t="shared" si="264"/>
        <v>0</v>
      </c>
      <c r="AA599" s="7">
        <f t="shared" si="264"/>
        <v>0</v>
      </c>
      <c r="AB599" s="7">
        <f t="shared" si="264"/>
        <v>0</v>
      </c>
      <c r="AC599" s="7">
        <f t="shared" si="264"/>
        <v>0</v>
      </c>
      <c r="AD599" s="7">
        <f t="shared" si="264"/>
        <v>0</v>
      </c>
      <c r="AE599" s="7">
        <f t="shared" si="264"/>
        <v>0</v>
      </c>
      <c r="AF599" s="7">
        <f t="shared" si="264"/>
        <v>0</v>
      </c>
      <c r="AG599" s="7">
        <f t="shared" si="264"/>
        <v>0</v>
      </c>
      <c r="AH599" s="7">
        <f t="shared" si="264"/>
        <v>0</v>
      </c>
      <c r="AI599" s="7">
        <f t="shared" si="264"/>
        <v>0</v>
      </c>
      <c r="AJ599" s="7">
        <f t="shared" si="243"/>
        <v>0</v>
      </c>
      <c r="AK599" s="41">
        <f t="shared" si="238"/>
        <v>0</v>
      </c>
      <c r="AM599" s="30"/>
    </row>
    <row r="600" spans="1:39">
      <c r="A600" s="14">
        <v>2</v>
      </c>
      <c r="B600" s="1">
        <v>5</v>
      </c>
      <c r="C600" s="1">
        <v>5</v>
      </c>
      <c r="D600" s="1">
        <v>551</v>
      </c>
      <c r="G600" s="21" t="s">
        <v>497</v>
      </c>
      <c r="H600" s="6">
        <f>+H601+H602</f>
        <v>0</v>
      </c>
      <c r="I600" s="6">
        <f t="shared" ref="I600:AJ600" si="265">+I601+I602</f>
        <v>0</v>
      </c>
      <c r="J600" s="6">
        <f t="shared" si="265"/>
        <v>0</v>
      </c>
      <c r="K600" s="6">
        <f t="shared" si="265"/>
        <v>0</v>
      </c>
      <c r="L600" s="6">
        <f t="shared" si="265"/>
        <v>0</v>
      </c>
      <c r="M600" s="6">
        <f t="shared" si="265"/>
        <v>0</v>
      </c>
      <c r="N600" s="6">
        <f t="shared" si="265"/>
        <v>0</v>
      </c>
      <c r="O600" s="6">
        <f t="shared" si="265"/>
        <v>0</v>
      </c>
      <c r="P600" s="6">
        <f t="shared" si="265"/>
        <v>0</v>
      </c>
      <c r="Q600" s="6">
        <f t="shared" si="265"/>
        <v>0</v>
      </c>
      <c r="R600" s="6">
        <f t="shared" si="265"/>
        <v>0</v>
      </c>
      <c r="S600" s="6">
        <f t="shared" si="265"/>
        <v>0</v>
      </c>
      <c r="T600" s="6">
        <f t="shared" si="265"/>
        <v>0</v>
      </c>
      <c r="U600" s="6">
        <f t="shared" si="265"/>
        <v>0</v>
      </c>
      <c r="V600" s="6">
        <f t="shared" si="265"/>
        <v>0</v>
      </c>
      <c r="W600" s="6">
        <f t="shared" si="265"/>
        <v>0</v>
      </c>
      <c r="X600" s="6">
        <f t="shared" si="265"/>
        <v>0</v>
      </c>
      <c r="Y600" s="6">
        <f t="shared" si="265"/>
        <v>0</v>
      </c>
      <c r="Z600" s="6">
        <f t="shared" si="265"/>
        <v>0</v>
      </c>
      <c r="AA600" s="6">
        <f t="shared" si="265"/>
        <v>0</v>
      </c>
      <c r="AB600" s="6">
        <f t="shared" si="265"/>
        <v>0</v>
      </c>
      <c r="AC600" s="6">
        <f t="shared" si="265"/>
        <v>0</v>
      </c>
      <c r="AD600" s="6">
        <f t="shared" si="265"/>
        <v>0</v>
      </c>
      <c r="AE600" s="6">
        <f t="shared" si="265"/>
        <v>0</v>
      </c>
      <c r="AF600" s="6">
        <f t="shared" si="265"/>
        <v>0</v>
      </c>
      <c r="AG600" s="6">
        <f t="shared" si="265"/>
        <v>0</v>
      </c>
      <c r="AH600" s="6">
        <f t="shared" si="265"/>
        <v>0</v>
      </c>
      <c r="AI600" s="6">
        <f t="shared" si="265"/>
        <v>0</v>
      </c>
      <c r="AJ600" s="6">
        <f t="shared" si="265"/>
        <v>0</v>
      </c>
      <c r="AK600" s="41">
        <f t="shared" si="238"/>
        <v>0</v>
      </c>
      <c r="AM600" s="30"/>
    </row>
    <row r="601" spans="1:39">
      <c r="A601" s="14">
        <v>2</v>
      </c>
      <c r="B601" s="1">
        <v>5</v>
      </c>
      <c r="C601" s="1">
        <v>5</v>
      </c>
      <c r="D601" s="1">
        <v>551</v>
      </c>
      <c r="E601" s="1">
        <v>1</v>
      </c>
      <c r="G601" s="17" t="s">
        <v>498</v>
      </c>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f t="shared" si="243"/>
        <v>0</v>
      </c>
      <c r="AK601" s="41">
        <f t="shared" si="238"/>
        <v>0</v>
      </c>
      <c r="AM601" s="30"/>
    </row>
    <row r="602" spans="1:39">
      <c r="A602" s="14">
        <v>2</v>
      </c>
      <c r="B602" s="1">
        <v>5</v>
      </c>
      <c r="C602" s="1">
        <v>5</v>
      </c>
      <c r="D602" s="1">
        <v>551</v>
      </c>
      <c r="E602" s="1">
        <v>2</v>
      </c>
      <c r="G602" s="17" t="s">
        <v>499</v>
      </c>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f t="shared" si="243"/>
        <v>0</v>
      </c>
      <c r="AK602" s="41">
        <f t="shared" si="238"/>
        <v>0</v>
      </c>
      <c r="AM602" s="30"/>
    </row>
    <row r="603" spans="1:39">
      <c r="A603" s="480">
        <v>2</v>
      </c>
      <c r="B603" s="1">
        <v>5</v>
      </c>
      <c r="C603" s="1">
        <v>6</v>
      </c>
      <c r="G603" s="21" t="s">
        <v>500</v>
      </c>
      <c r="H603" s="7">
        <f>+H604+H606+H608+H610+H612+H614+H617+H620+H622</f>
        <v>50000</v>
      </c>
      <c r="I603" s="7">
        <f t="shared" ref="I603:AI603" si="266">+I604+I606+I608+I610+I612+I614+I617+I620+I622</f>
        <v>0</v>
      </c>
      <c r="J603" s="7">
        <f t="shared" si="266"/>
        <v>0</v>
      </c>
      <c r="K603" s="7">
        <f t="shared" si="266"/>
        <v>0</v>
      </c>
      <c r="L603" s="7">
        <f t="shared" si="266"/>
        <v>0</v>
      </c>
      <c r="M603" s="7">
        <f t="shared" si="266"/>
        <v>0</v>
      </c>
      <c r="N603" s="7">
        <f t="shared" si="266"/>
        <v>0</v>
      </c>
      <c r="O603" s="7">
        <f t="shared" si="266"/>
        <v>0</v>
      </c>
      <c r="P603" s="7">
        <f t="shared" si="266"/>
        <v>0</v>
      </c>
      <c r="Q603" s="7">
        <f t="shared" si="266"/>
        <v>0</v>
      </c>
      <c r="R603" s="7">
        <f t="shared" si="266"/>
        <v>0</v>
      </c>
      <c r="S603" s="7">
        <f t="shared" si="266"/>
        <v>120000</v>
      </c>
      <c r="T603" s="7">
        <f t="shared" si="266"/>
        <v>0</v>
      </c>
      <c r="U603" s="7">
        <f t="shared" si="266"/>
        <v>0</v>
      </c>
      <c r="V603" s="7">
        <f t="shared" si="266"/>
        <v>0</v>
      </c>
      <c r="W603" s="7">
        <f t="shared" si="266"/>
        <v>0</v>
      </c>
      <c r="X603" s="7">
        <f t="shared" si="266"/>
        <v>0</v>
      </c>
      <c r="Y603" s="7">
        <f t="shared" si="266"/>
        <v>0</v>
      </c>
      <c r="Z603" s="7">
        <f t="shared" si="266"/>
        <v>0</v>
      </c>
      <c r="AA603" s="7">
        <f t="shared" si="266"/>
        <v>0</v>
      </c>
      <c r="AB603" s="7">
        <f t="shared" si="266"/>
        <v>0</v>
      </c>
      <c r="AC603" s="7">
        <f t="shared" si="266"/>
        <v>0</v>
      </c>
      <c r="AD603" s="7">
        <f t="shared" si="266"/>
        <v>0</v>
      </c>
      <c r="AE603" s="7">
        <f t="shared" si="266"/>
        <v>0</v>
      </c>
      <c r="AF603" s="7">
        <f t="shared" si="266"/>
        <v>150000</v>
      </c>
      <c r="AG603" s="7">
        <f t="shared" si="266"/>
        <v>0</v>
      </c>
      <c r="AH603" s="7">
        <f t="shared" si="266"/>
        <v>0</v>
      </c>
      <c r="AI603" s="7">
        <f t="shared" si="266"/>
        <v>0</v>
      </c>
      <c r="AJ603" s="7">
        <f t="shared" si="243"/>
        <v>320000</v>
      </c>
      <c r="AK603" s="41">
        <f t="shared" si="238"/>
        <v>170000</v>
      </c>
      <c r="AM603" s="30"/>
    </row>
    <row r="604" spans="1:39">
      <c r="A604" s="480">
        <v>2</v>
      </c>
      <c r="B604" s="1">
        <v>5</v>
      </c>
      <c r="C604" s="1">
        <v>6</v>
      </c>
      <c r="D604" s="1">
        <v>561</v>
      </c>
      <c r="G604" s="21" t="s">
        <v>501</v>
      </c>
      <c r="H604" s="6">
        <f>+H605</f>
        <v>0</v>
      </c>
      <c r="I604" s="6">
        <f t="shared" ref="I604:AI604" si="267">+I605</f>
        <v>0</v>
      </c>
      <c r="J604" s="6">
        <f t="shared" si="267"/>
        <v>0</v>
      </c>
      <c r="K604" s="6">
        <f t="shared" si="267"/>
        <v>0</v>
      </c>
      <c r="L604" s="6">
        <f t="shared" si="267"/>
        <v>0</v>
      </c>
      <c r="M604" s="6">
        <f t="shared" si="267"/>
        <v>0</v>
      </c>
      <c r="N604" s="6">
        <f t="shared" si="267"/>
        <v>0</v>
      </c>
      <c r="O604" s="6">
        <f t="shared" si="267"/>
        <v>0</v>
      </c>
      <c r="P604" s="6">
        <f t="shared" si="267"/>
        <v>0</v>
      </c>
      <c r="Q604" s="6">
        <f t="shared" si="267"/>
        <v>0</v>
      </c>
      <c r="R604" s="6">
        <f t="shared" si="267"/>
        <v>0</v>
      </c>
      <c r="S604" s="6">
        <f t="shared" si="267"/>
        <v>0</v>
      </c>
      <c r="T604" s="6">
        <f t="shared" si="267"/>
        <v>0</v>
      </c>
      <c r="U604" s="6">
        <f t="shared" si="267"/>
        <v>0</v>
      </c>
      <c r="V604" s="6">
        <f t="shared" si="267"/>
        <v>0</v>
      </c>
      <c r="W604" s="6">
        <f t="shared" si="267"/>
        <v>0</v>
      </c>
      <c r="X604" s="6">
        <f t="shared" si="267"/>
        <v>0</v>
      </c>
      <c r="Y604" s="6">
        <f t="shared" si="267"/>
        <v>0</v>
      </c>
      <c r="Z604" s="6">
        <f t="shared" si="267"/>
        <v>0</v>
      </c>
      <c r="AA604" s="6">
        <f t="shared" si="267"/>
        <v>0</v>
      </c>
      <c r="AB604" s="6">
        <f t="shared" si="267"/>
        <v>0</v>
      </c>
      <c r="AC604" s="6">
        <f t="shared" si="267"/>
        <v>0</v>
      </c>
      <c r="AD604" s="6">
        <f t="shared" si="267"/>
        <v>0</v>
      </c>
      <c r="AE604" s="6">
        <f t="shared" si="267"/>
        <v>0</v>
      </c>
      <c r="AF604" s="6">
        <f t="shared" si="267"/>
        <v>0</v>
      </c>
      <c r="AG604" s="6">
        <f t="shared" si="267"/>
        <v>0</v>
      </c>
      <c r="AH604" s="6">
        <f t="shared" si="267"/>
        <v>0</v>
      </c>
      <c r="AI604" s="6">
        <f t="shared" si="267"/>
        <v>0</v>
      </c>
      <c r="AJ604" s="6">
        <f t="shared" si="243"/>
        <v>0</v>
      </c>
      <c r="AK604" s="41">
        <f t="shared" si="238"/>
        <v>0</v>
      </c>
      <c r="AM604" s="30"/>
    </row>
    <row r="605" spans="1:39">
      <c r="A605" s="480">
        <v>2</v>
      </c>
      <c r="B605" s="1">
        <v>5</v>
      </c>
      <c r="C605" s="1">
        <v>6</v>
      </c>
      <c r="D605" s="1">
        <v>561</v>
      </c>
      <c r="E605" s="1">
        <v>1</v>
      </c>
      <c r="G605" s="17" t="s">
        <v>501</v>
      </c>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f t="shared" si="243"/>
        <v>0</v>
      </c>
      <c r="AK605" s="41">
        <f t="shared" si="238"/>
        <v>0</v>
      </c>
      <c r="AM605" s="30"/>
    </row>
    <row r="606" spans="1:39">
      <c r="A606" s="480">
        <v>2</v>
      </c>
      <c r="B606" s="1">
        <v>5</v>
      </c>
      <c r="C606" s="1">
        <v>6</v>
      </c>
      <c r="D606" s="1">
        <v>562</v>
      </c>
      <c r="G606" s="21" t="s">
        <v>502</v>
      </c>
      <c r="H606" s="6">
        <f>+H607</f>
        <v>0</v>
      </c>
      <c r="I606" s="6">
        <f t="shared" ref="I606:AI606" si="268">+I607</f>
        <v>0</v>
      </c>
      <c r="J606" s="6">
        <f t="shared" si="268"/>
        <v>0</v>
      </c>
      <c r="K606" s="6">
        <f t="shared" si="268"/>
        <v>0</v>
      </c>
      <c r="L606" s="6">
        <f t="shared" si="268"/>
        <v>0</v>
      </c>
      <c r="M606" s="6">
        <f t="shared" si="268"/>
        <v>0</v>
      </c>
      <c r="N606" s="6">
        <f t="shared" si="268"/>
        <v>0</v>
      </c>
      <c r="O606" s="6">
        <f t="shared" si="268"/>
        <v>0</v>
      </c>
      <c r="P606" s="6">
        <f t="shared" si="268"/>
        <v>0</v>
      </c>
      <c r="Q606" s="6">
        <f t="shared" si="268"/>
        <v>0</v>
      </c>
      <c r="R606" s="6">
        <f t="shared" si="268"/>
        <v>0</v>
      </c>
      <c r="S606" s="6">
        <f t="shared" si="268"/>
        <v>0</v>
      </c>
      <c r="T606" s="6">
        <f t="shared" si="268"/>
        <v>0</v>
      </c>
      <c r="U606" s="6">
        <f t="shared" si="268"/>
        <v>0</v>
      </c>
      <c r="V606" s="6">
        <f t="shared" si="268"/>
        <v>0</v>
      </c>
      <c r="W606" s="6">
        <f t="shared" si="268"/>
        <v>0</v>
      </c>
      <c r="X606" s="6">
        <f t="shared" si="268"/>
        <v>0</v>
      </c>
      <c r="Y606" s="6">
        <f t="shared" si="268"/>
        <v>0</v>
      </c>
      <c r="Z606" s="6">
        <f t="shared" si="268"/>
        <v>0</v>
      </c>
      <c r="AA606" s="6">
        <f t="shared" si="268"/>
        <v>0</v>
      </c>
      <c r="AB606" s="6">
        <f t="shared" si="268"/>
        <v>0</v>
      </c>
      <c r="AC606" s="6">
        <f t="shared" si="268"/>
        <v>0</v>
      </c>
      <c r="AD606" s="6">
        <f t="shared" si="268"/>
        <v>0</v>
      </c>
      <c r="AE606" s="6">
        <f t="shared" si="268"/>
        <v>0</v>
      </c>
      <c r="AF606" s="6">
        <f t="shared" si="268"/>
        <v>0</v>
      </c>
      <c r="AG606" s="6">
        <f t="shared" si="268"/>
        <v>0</v>
      </c>
      <c r="AH606" s="6">
        <f t="shared" si="268"/>
        <v>0</v>
      </c>
      <c r="AI606" s="6">
        <f t="shared" si="268"/>
        <v>0</v>
      </c>
      <c r="AJ606" s="6">
        <f t="shared" si="243"/>
        <v>0</v>
      </c>
      <c r="AK606" s="41">
        <f t="shared" si="238"/>
        <v>0</v>
      </c>
      <c r="AM606" s="30"/>
    </row>
    <row r="607" spans="1:39">
      <c r="A607" s="480">
        <v>2</v>
      </c>
      <c r="B607" s="1">
        <v>5</v>
      </c>
      <c r="C607" s="1">
        <v>6</v>
      </c>
      <c r="D607" s="1">
        <v>562</v>
      </c>
      <c r="E607" s="1">
        <v>1</v>
      </c>
      <c r="G607" s="17" t="s">
        <v>502</v>
      </c>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f t="shared" si="243"/>
        <v>0</v>
      </c>
      <c r="AK607" s="41">
        <f t="shared" si="238"/>
        <v>0</v>
      </c>
      <c r="AM607" s="30"/>
    </row>
    <row r="608" spans="1:39">
      <c r="A608" s="480">
        <v>2</v>
      </c>
      <c r="B608" s="1">
        <v>5</v>
      </c>
      <c r="C608" s="1">
        <v>6</v>
      </c>
      <c r="D608" s="1">
        <v>563</v>
      </c>
      <c r="G608" s="21" t="s">
        <v>293</v>
      </c>
      <c r="H608" s="6">
        <f>+H609</f>
        <v>0</v>
      </c>
      <c r="I608" s="6">
        <f t="shared" ref="I608:AI608" si="269">+I609</f>
        <v>0</v>
      </c>
      <c r="J608" s="6">
        <f t="shared" si="269"/>
        <v>0</v>
      </c>
      <c r="K608" s="6">
        <f t="shared" si="269"/>
        <v>0</v>
      </c>
      <c r="L608" s="6">
        <f t="shared" si="269"/>
        <v>0</v>
      </c>
      <c r="M608" s="6">
        <f t="shared" si="269"/>
        <v>0</v>
      </c>
      <c r="N608" s="6">
        <f t="shared" si="269"/>
        <v>0</v>
      </c>
      <c r="O608" s="6">
        <f t="shared" si="269"/>
        <v>0</v>
      </c>
      <c r="P608" s="6">
        <f t="shared" si="269"/>
        <v>0</v>
      </c>
      <c r="Q608" s="6">
        <f t="shared" si="269"/>
        <v>0</v>
      </c>
      <c r="R608" s="6">
        <f t="shared" si="269"/>
        <v>0</v>
      </c>
      <c r="S608" s="6">
        <f t="shared" si="269"/>
        <v>0</v>
      </c>
      <c r="T608" s="6">
        <f t="shared" si="269"/>
        <v>0</v>
      </c>
      <c r="U608" s="6">
        <f t="shared" si="269"/>
        <v>0</v>
      </c>
      <c r="V608" s="6">
        <f t="shared" si="269"/>
        <v>0</v>
      </c>
      <c r="W608" s="6">
        <f t="shared" si="269"/>
        <v>0</v>
      </c>
      <c r="X608" s="6">
        <f t="shared" si="269"/>
        <v>0</v>
      </c>
      <c r="Y608" s="6">
        <f t="shared" si="269"/>
        <v>0</v>
      </c>
      <c r="Z608" s="6">
        <f t="shared" si="269"/>
        <v>0</v>
      </c>
      <c r="AA608" s="6">
        <f t="shared" si="269"/>
        <v>0</v>
      </c>
      <c r="AB608" s="6">
        <f t="shared" si="269"/>
        <v>0</v>
      </c>
      <c r="AC608" s="6">
        <f t="shared" si="269"/>
        <v>0</v>
      </c>
      <c r="AD608" s="6">
        <f t="shared" si="269"/>
        <v>0</v>
      </c>
      <c r="AE608" s="6">
        <f t="shared" si="269"/>
        <v>0</v>
      </c>
      <c r="AF608" s="6">
        <f t="shared" si="269"/>
        <v>0</v>
      </c>
      <c r="AG608" s="6">
        <f t="shared" si="269"/>
        <v>0</v>
      </c>
      <c r="AH608" s="6">
        <f t="shared" si="269"/>
        <v>0</v>
      </c>
      <c r="AI608" s="6">
        <f t="shared" si="269"/>
        <v>0</v>
      </c>
      <c r="AJ608" s="6">
        <f t="shared" si="243"/>
        <v>0</v>
      </c>
      <c r="AK608" s="41">
        <f t="shared" si="238"/>
        <v>0</v>
      </c>
      <c r="AM608" s="30"/>
    </row>
    <row r="609" spans="1:39">
      <c r="A609" s="480">
        <v>2</v>
      </c>
      <c r="B609" s="1">
        <v>5</v>
      </c>
      <c r="C609" s="1">
        <v>6</v>
      </c>
      <c r="D609" s="1">
        <v>563</v>
      </c>
      <c r="E609" s="1">
        <v>1</v>
      </c>
      <c r="G609" s="17" t="s">
        <v>293</v>
      </c>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f t="shared" si="243"/>
        <v>0</v>
      </c>
      <c r="AK609" s="41">
        <f t="shared" si="238"/>
        <v>0</v>
      </c>
      <c r="AM609" s="30"/>
    </row>
    <row r="610" spans="1:39">
      <c r="A610" s="480">
        <v>2</v>
      </c>
      <c r="B610" s="1">
        <v>5</v>
      </c>
      <c r="C610" s="1">
        <v>6</v>
      </c>
      <c r="D610" s="1">
        <v>564</v>
      </c>
      <c r="G610" s="21" t="s">
        <v>503</v>
      </c>
      <c r="H610" s="6">
        <f>+H611</f>
        <v>0</v>
      </c>
      <c r="I610" s="6">
        <f t="shared" ref="I610:AI610" si="270">+I611</f>
        <v>0</v>
      </c>
      <c r="J610" s="6">
        <f t="shared" si="270"/>
        <v>0</v>
      </c>
      <c r="K610" s="6">
        <f t="shared" si="270"/>
        <v>0</v>
      </c>
      <c r="L610" s="6">
        <f t="shared" si="270"/>
        <v>0</v>
      </c>
      <c r="M610" s="6">
        <f t="shared" si="270"/>
        <v>0</v>
      </c>
      <c r="N610" s="6">
        <f t="shared" si="270"/>
        <v>0</v>
      </c>
      <c r="O610" s="6">
        <f t="shared" si="270"/>
        <v>0</v>
      </c>
      <c r="P610" s="6">
        <f t="shared" si="270"/>
        <v>0</v>
      </c>
      <c r="Q610" s="6">
        <f t="shared" si="270"/>
        <v>0</v>
      </c>
      <c r="R610" s="6">
        <f t="shared" si="270"/>
        <v>0</v>
      </c>
      <c r="S610" s="6">
        <f t="shared" si="270"/>
        <v>0</v>
      </c>
      <c r="T610" s="6">
        <f t="shared" si="270"/>
        <v>0</v>
      </c>
      <c r="U610" s="6">
        <f t="shared" si="270"/>
        <v>0</v>
      </c>
      <c r="V610" s="6">
        <f t="shared" si="270"/>
        <v>0</v>
      </c>
      <c r="W610" s="6">
        <f t="shared" si="270"/>
        <v>0</v>
      </c>
      <c r="X610" s="6">
        <f t="shared" si="270"/>
        <v>0</v>
      </c>
      <c r="Y610" s="6">
        <f t="shared" si="270"/>
        <v>0</v>
      </c>
      <c r="Z610" s="6">
        <f t="shared" si="270"/>
        <v>0</v>
      </c>
      <c r="AA610" s="6">
        <f t="shared" si="270"/>
        <v>0</v>
      </c>
      <c r="AB610" s="6">
        <f t="shared" si="270"/>
        <v>0</v>
      </c>
      <c r="AC610" s="6">
        <f t="shared" si="270"/>
        <v>0</v>
      </c>
      <c r="AD610" s="6">
        <f t="shared" si="270"/>
        <v>0</v>
      </c>
      <c r="AE610" s="6">
        <f t="shared" si="270"/>
        <v>0</v>
      </c>
      <c r="AF610" s="6">
        <f t="shared" si="270"/>
        <v>0</v>
      </c>
      <c r="AG610" s="6">
        <f t="shared" si="270"/>
        <v>0</v>
      </c>
      <c r="AH610" s="6">
        <f t="shared" si="270"/>
        <v>0</v>
      </c>
      <c r="AI610" s="6">
        <f t="shared" si="270"/>
        <v>0</v>
      </c>
      <c r="AJ610" s="6">
        <f t="shared" si="243"/>
        <v>0</v>
      </c>
      <c r="AK610" s="41">
        <f t="shared" si="238"/>
        <v>0</v>
      </c>
      <c r="AM610" s="30"/>
    </row>
    <row r="611" spans="1:39">
      <c r="A611" s="480">
        <v>2</v>
      </c>
      <c r="B611" s="1">
        <v>5</v>
      </c>
      <c r="C611" s="1">
        <v>6</v>
      </c>
      <c r="D611" s="1">
        <v>564</v>
      </c>
      <c r="E611" s="1">
        <v>1</v>
      </c>
      <c r="G611" s="17" t="s">
        <v>503</v>
      </c>
      <c r="H611" s="8">
        <v>0</v>
      </c>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f t="shared" si="243"/>
        <v>0</v>
      </c>
      <c r="AK611" s="41">
        <f t="shared" si="238"/>
        <v>0</v>
      </c>
      <c r="AM611" s="30"/>
    </row>
    <row r="612" spans="1:39">
      <c r="A612" s="480">
        <v>2</v>
      </c>
      <c r="B612" s="1">
        <v>5</v>
      </c>
      <c r="C612" s="1">
        <v>6</v>
      </c>
      <c r="D612" s="1">
        <v>565</v>
      </c>
      <c r="G612" s="21" t="s">
        <v>504</v>
      </c>
      <c r="H612" s="6">
        <f>+H613</f>
        <v>50000</v>
      </c>
      <c r="I612" s="6">
        <f t="shared" ref="I612:AI612" si="271">+I613</f>
        <v>0</v>
      </c>
      <c r="J612" s="6">
        <f t="shared" si="271"/>
        <v>0</v>
      </c>
      <c r="K612" s="6">
        <f t="shared" si="271"/>
        <v>0</v>
      </c>
      <c r="L612" s="6">
        <f t="shared" si="271"/>
        <v>0</v>
      </c>
      <c r="M612" s="6">
        <f t="shared" si="271"/>
        <v>0</v>
      </c>
      <c r="N612" s="6">
        <f t="shared" si="271"/>
        <v>0</v>
      </c>
      <c r="O612" s="6">
        <f t="shared" si="271"/>
        <v>0</v>
      </c>
      <c r="P612" s="6">
        <f t="shared" si="271"/>
        <v>0</v>
      </c>
      <c r="Q612" s="6">
        <f t="shared" si="271"/>
        <v>0</v>
      </c>
      <c r="R612" s="6">
        <f t="shared" si="271"/>
        <v>0</v>
      </c>
      <c r="S612" s="6">
        <f t="shared" si="271"/>
        <v>0</v>
      </c>
      <c r="T612" s="6">
        <f t="shared" si="271"/>
        <v>0</v>
      </c>
      <c r="U612" s="6">
        <f t="shared" si="271"/>
        <v>0</v>
      </c>
      <c r="V612" s="6">
        <f t="shared" si="271"/>
        <v>0</v>
      </c>
      <c r="W612" s="6">
        <f t="shared" si="271"/>
        <v>0</v>
      </c>
      <c r="X612" s="6">
        <f t="shared" si="271"/>
        <v>0</v>
      </c>
      <c r="Y612" s="6">
        <f t="shared" si="271"/>
        <v>0</v>
      </c>
      <c r="Z612" s="6">
        <f t="shared" si="271"/>
        <v>0</v>
      </c>
      <c r="AA612" s="6">
        <f t="shared" si="271"/>
        <v>0</v>
      </c>
      <c r="AB612" s="6">
        <f t="shared" si="271"/>
        <v>0</v>
      </c>
      <c r="AC612" s="6">
        <f t="shared" si="271"/>
        <v>0</v>
      </c>
      <c r="AD612" s="6">
        <f t="shared" si="271"/>
        <v>0</v>
      </c>
      <c r="AE612" s="6">
        <f t="shared" si="271"/>
        <v>0</v>
      </c>
      <c r="AF612" s="6">
        <f t="shared" si="271"/>
        <v>150000</v>
      </c>
      <c r="AG612" s="6">
        <f t="shared" si="271"/>
        <v>0</v>
      </c>
      <c r="AH612" s="6">
        <f t="shared" si="271"/>
        <v>0</v>
      </c>
      <c r="AI612" s="6">
        <f t="shared" si="271"/>
        <v>0</v>
      </c>
      <c r="AJ612" s="6">
        <f t="shared" si="243"/>
        <v>200000</v>
      </c>
      <c r="AK612" s="41">
        <f t="shared" si="238"/>
        <v>50000</v>
      </c>
      <c r="AM612" s="30"/>
    </row>
    <row r="613" spans="1:39">
      <c r="A613" s="480">
        <v>2</v>
      </c>
      <c r="B613" s="1">
        <v>5</v>
      </c>
      <c r="C613" s="1">
        <v>6</v>
      </c>
      <c r="D613" s="1">
        <v>565</v>
      </c>
      <c r="E613" s="1">
        <v>1</v>
      </c>
      <c r="G613" s="17" t="s">
        <v>505</v>
      </c>
      <c r="H613" s="8">
        <v>50000</v>
      </c>
      <c r="I613" s="8"/>
      <c r="J613" s="8"/>
      <c r="K613" s="8"/>
      <c r="L613" s="8"/>
      <c r="M613" s="8"/>
      <c r="N613" s="8"/>
      <c r="O613" s="8"/>
      <c r="P613" s="8"/>
      <c r="Q613" s="8"/>
      <c r="R613" s="8"/>
      <c r="S613" s="8"/>
      <c r="T613" s="8"/>
      <c r="U613" s="8"/>
      <c r="V613" s="8"/>
      <c r="W613" s="8"/>
      <c r="X613" s="8"/>
      <c r="Y613" s="8"/>
      <c r="Z613" s="8"/>
      <c r="AA613" s="8"/>
      <c r="AB613" s="8"/>
      <c r="AC613" s="8"/>
      <c r="AD613" s="8"/>
      <c r="AE613" s="8"/>
      <c r="AF613" s="849">
        <v>150000</v>
      </c>
      <c r="AG613" s="8"/>
      <c r="AH613" s="8"/>
      <c r="AI613" s="8"/>
      <c r="AJ613" s="8">
        <f t="shared" si="243"/>
        <v>200000</v>
      </c>
      <c r="AK613" s="41">
        <f t="shared" si="238"/>
        <v>50000</v>
      </c>
      <c r="AM613" s="30"/>
    </row>
    <row r="614" spans="1:39">
      <c r="A614" s="480">
        <v>2</v>
      </c>
      <c r="B614" s="1">
        <v>5</v>
      </c>
      <c r="C614" s="1">
        <v>6</v>
      </c>
      <c r="D614" s="1">
        <v>566</v>
      </c>
      <c r="G614" s="21" t="s">
        <v>506</v>
      </c>
      <c r="H614" s="6">
        <f>+H615+H616</f>
        <v>0</v>
      </c>
      <c r="I614" s="6">
        <f t="shared" ref="I614:AI614" si="272">+I615+I616</f>
        <v>0</v>
      </c>
      <c r="J614" s="6">
        <f t="shared" si="272"/>
        <v>0</v>
      </c>
      <c r="K614" s="6">
        <f t="shared" si="272"/>
        <v>0</v>
      </c>
      <c r="L614" s="6">
        <f t="shared" si="272"/>
        <v>0</v>
      </c>
      <c r="M614" s="6">
        <f t="shared" si="272"/>
        <v>0</v>
      </c>
      <c r="N614" s="6">
        <f t="shared" si="272"/>
        <v>0</v>
      </c>
      <c r="O614" s="6">
        <f t="shared" si="272"/>
        <v>0</v>
      </c>
      <c r="P614" s="6">
        <f t="shared" si="272"/>
        <v>0</v>
      </c>
      <c r="Q614" s="6">
        <f t="shared" si="272"/>
        <v>0</v>
      </c>
      <c r="R614" s="6">
        <f t="shared" si="272"/>
        <v>0</v>
      </c>
      <c r="S614" s="6">
        <f t="shared" si="272"/>
        <v>0</v>
      </c>
      <c r="T614" s="6">
        <f t="shared" si="272"/>
        <v>0</v>
      </c>
      <c r="U614" s="6">
        <f t="shared" si="272"/>
        <v>0</v>
      </c>
      <c r="V614" s="6">
        <f t="shared" si="272"/>
        <v>0</v>
      </c>
      <c r="W614" s="6">
        <f t="shared" si="272"/>
        <v>0</v>
      </c>
      <c r="X614" s="6">
        <f t="shared" si="272"/>
        <v>0</v>
      </c>
      <c r="Y614" s="6">
        <f t="shared" si="272"/>
        <v>0</v>
      </c>
      <c r="Z614" s="6">
        <f t="shared" si="272"/>
        <v>0</v>
      </c>
      <c r="AA614" s="6">
        <f t="shared" si="272"/>
        <v>0</v>
      </c>
      <c r="AB614" s="6">
        <f t="shared" si="272"/>
        <v>0</v>
      </c>
      <c r="AC614" s="6">
        <f t="shared" si="272"/>
        <v>0</v>
      </c>
      <c r="AD614" s="6">
        <f t="shared" si="272"/>
        <v>0</v>
      </c>
      <c r="AE614" s="6">
        <f t="shared" si="272"/>
        <v>0</v>
      </c>
      <c r="AF614" s="6">
        <f t="shared" si="272"/>
        <v>0</v>
      </c>
      <c r="AG614" s="6">
        <f t="shared" si="272"/>
        <v>0</v>
      </c>
      <c r="AH614" s="6">
        <f t="shared" si="272"/>
        <v>0</v>
      </c>
      <c r="AI614" s="6">
        <f t="shared" si="272"/>
        <v>0</v>
      </c>
      <c r="AJ614" s="6">
        <f t="shared" si="243"/>
        <v>0</v>
      </c>
      <c r="AK614" s="41">
        <f t="shared" si="238"/>
        <v>0</v>
      </c>
      <c r="AM614" s="30"/>
    </row>
    <row r="615" spans="1:39">
      <c r="A615" s="480">
        <v>2</v>
      </c>
      <c r="B615" s="1">
        <v>5</v>
      </c>
      <c r="C615" s="1">
        <v>6</v>
      </c>
      <c r="D615" s="1">
        <v>566</v>
      </c>
      <c r="E615" s="1">
        <v>1</v>
      </c>
      <c r="G615" s="17" t="s">
        <v>507</v>
      </c>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f t="shared" si="243"/>
        <v>0</v>
      </c>
      <c r="AK615" s="41">
        <f t="shared" ref="AK615:AK678" si="273">SUM(H615:AE615)</f>
        <v>0</v>
      </c>
      <c r="AM615" s="30"/>
    </row>
    <row r="616" spans="1:39">
      <c r="A616" s="480">
        <v>2</v>
      </c>
      <c r="B616" s="1">
        <v>5</v>
      </c>
      <c r="C616" s="1">
        <v>6</v>
      </c>
      <c r="D616" s="1">
        <v>566</v>
      </c>
      <c r="E616" s="1">
        <v>2</v>
      </c>
      <c r="G616" s="17" t="s">
        <v>508</v>
      </c>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f t="shared" si="243"/>
        <v>0</v>
      </c>
      <c r="AK616" s="41">
        <f t="shared" si="273"/>
        <v>0</v>
      </c>
      <c r="AM616" s="30"/>
    </row>
    <row r="617" spans="1:39">
      <c r="A617" s="480">
        <v>2</v>
      </c>
      <c r="B617" s="1">
        <v>5</v>
      </c>
      <c r="C617" s="1">
        <v>6</v>
      </c>
      <c r="D617" s="1">
        <v>567</v>
      </c>
      <c r="G617" s="21" t="s">
        <v>509</v>
      </c>
      <c r="H617" s="6">
        <f>+H618+H619</f>
        <v>0</v>
      </c>
      <c r="I617" s="6">
        <f t="shared" ref="I617:AI617" si="274">+I618+I619</f>
        <v>0</v>
      </c>
      <c r="J617" s="6">
        <f t="shared" si="274"/>
        <v>0</v>
      </c>
      <c r="K617" s="6">
        <f t="shared" si="274"/>
        <v>0</v>
      </c>
      <c r="L617" s="6">
        <f t="shared" si="274"/>
        <v>0</v>
      </c>
      <c r="M617" s="6">
        <f t="shared" si="274"/>
        <v>0</v>
      </c>
      <c r="N617" s="6">
        <f t="shared" si="274"/>
        <v>0</v>
      </c>
      <c r="O617" s="6">
        <f t="shared" si="274"/>
        <v>0</v>
      </c>
      <c r="P617" s="6">
        <f t="shared" si="274"/>
        <v>0</v>
      </c>
      <c r="Q617" s="6">
        <f t="shared" si="274"/>
        <v>0</v>
      </c>
      <c r="R617" s="6">
        <f t="shared" si="274"/>
        <v>0</v>
      </c>
      <c r="S617" s="6">
        <f t="shared" si="274"/>
        <v>20000</v>
      </c>
      <c r="T617" s="6">
        <f t="shared" si="274"/>
        <v>0</v>
      </c>
      <c r="U617" s="6">
        <f t="shared" si="274"/>
        <v>0</v>
      </c>
      <c r="V617" s="6">
        <f t="shared" si="274"/>
        <v>0</v>
      </c>
      <c r="W617" s="6">
        <f t="shared" si="274"/>
        <v>0</v>
      </c>
      <c r="X617" s="6">
        <f t="shared" si="274"/>
        <v>0</v>
      </c>
      <c r="Y617" s="6">
        <f t="shared" si="274"/>
        <v>0</v>
      </c>
      <c r="Z617" s="6">
        <f t="shared" si="274"/>
        <v>0</v>
      </c>
      <c r="AA617" s="6">
        <f t="shared" si="274"/>
        <v>0</v>
      </c>
      <c r="AB617" s="6">
        <f t="shared" si="274"/>
        <v>0</v>
      </c>
      <c r="AC617" s="6">
        <f t="shared" si="274"/>
        <v>0</v>
      </c>
      <c r="AD617" s="6">
        <f t="shared" si="274"/>
        <v>0</v>
      </c>
      <c r="AE617" s="6">
        <f t="shared" si="274"/>
        <v>0</v>
      </c>
      <c r="AF617" s="6">
        <f t="shared" si="274"/>
        <v>0</v>
      </c>
      <c r="AG617" s="6">
        <f t="shared" si="274"/>
        <v>0</v>
      </c>
      <c r="AH617" s="6">
        <f t="shared" si="274"/>
        <v>0</v>
      </c>
      <c r="AI617" s="6">
        <f t="shared" si="274"/>
        <v>0</v>
      </c>
      <c r="AJ617" s="6">
        <f t="shared" si="243"/>
        <v>20000</v>
      </c>
      <c r="AK617" s="41">
        <f t="shared" si="273"/>
        <v>20000</v>
      </c>
      <c r="AM617" s="30"/>
    </row>
    <row r="618" spans="1:39">
      <c r="A618" s="480">
        <v>2</v>
      </c>
      <c r="B618" s="1">
        <v>5</v>
      </c>
      <c r="C618" s="1">
        <v>6</v>
      </c>
      <c r="D618" s="1">
        <v>567</v>
      </c>
      <c r="E618" s="1">
        <v>1</v>
      </c>
      <c r="G618" s="17" t="s">
        <v>509</v>
      </c>
      <c r="H618" s="8"/>
      <c r="I618" s="8"/>
      <c r="J618" s="8"/>
      <c r="K618" s="8"/>
      <c r="L618" s="8"/>
      <c r="M618" s="8"/>
      <c r="N618" s="8"/>
      <c r="O618" s="8"/>
      <c r="P618" s="8"/>
      <c r="Q618" s="8"/>
      <c r="R618" s="8"/>
      <c r="S618" s="8">
        <v>20000</v>
      </c>
      <c r="T618" s="8"/>
      <c r="U618" s="8"/>
      <c r="V618" s="8"/>
      <c r="W618" s="8"/>
      <c r="X618" s="8"/>
      <c r="Y618" s="8"/>
      <c r="Z618" s="8"/>
      <c r="AA618" s="8"/>
      <c r="AB618" s="8"/>
      <c r="AC618" s="8"/>
      <c r="AD618" s="8"/>
      <c r="AE618" s="8"/>
      <c r="AF618" s="8"/>
      <c r="AG618" s="8"/>
      <c r="AH618" s="8"/>
      <c r="AI618" s="8"/>
      <c r="AJ618" s="8">
        <f t="shared" si="243"/>
        <v>20000</v>
      </c>
      <c r="AK618" s="41">
        <f t="shared" si="273"/>
        <v>20000</v>
      </c>
      <c r="AM618" s="30"/>
    </row>
    <row r="619" spans="1:39">
      <c r="A619" s="480">
        <v>2</v>
      </c>
      <c r="B619" s="1">
        <v>5</v>
      </c>
      <c r="C619" s="1">
        <v>6</v>
      </c>
      <c r="D619" s="1">
        <v>567</v>
      </c>
      <c r="E619" s="1">
        <v>2</v>
      </c>
      <c r="G619" s="17" t="s">
        <v>510</v>
      </c>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f t="shared" si="243"/>
        <v>0</v>
      </c>
      <c r="AK619" s="41">
        <f t="shared" si="273"/>
        <v>0</v>
      </c>
      <c r="AM619" s="30"/>
    </row>
    <row r="620" spans="1:39">
      <c r="A620" s="480">
        <v>2</v>
      </c>
      <c r="B620" s="1">
        <v>5</v>
      </c>
      <c r="C620" s="1">
        <v>6</v>
      </c>
      <c r="D620" s="1">
        <v>569</v>
      </c>
      <c r="G620" s="21" t="s">
        <v>511</v>
      </c>
      <c r="H620" s="6">
        <f>+H621</f>
        <v>0</v>
      </c>
      <c r="I620" s="6">
        <f t="shared" ref="I620:AI620" si="275">+I621</f>
        <v>0</v>
      </c>
      <c r="J620" s="6">
        <f t="shared" si="275"/>
        <v>0</v>
      </c>
      <c r="K620" s="6">
        <f t="shared" si="275"/>
        <v>0</v>
      </c>
      <c r="L620" s="6">
        <f t="shared" si="275"/>
        <v>0</v>
      </c>
      <c r="M620" s="6">
        <f t="shared" si="275"/>
        <v>0</v>
      </c>
      <c r="N620" s="6">
        <f t="shared" si="275"/>
        <v>0</v>
      </c>
      <c r="O620" s="6">
        <f t="shared" si="275"/>
        <v>0</v>
      </c>
      <c r="P620" s="6">
        <f t="shared" si="275"/>
        <v>0</v>
      </c>
      <c r="Q620" s="6">
        <f t="shared" si="275"/>
        <v>0</v>
      </c>
      <c r="R620" s="6">
        <f t="shared" si="275"/>
        <v>0</v>
      </c>
      <c r="S620" s="6">
        <f t="shared" si="275"/>
        <v>100000</v>
      </c>
      <c r="T620" s="6">
        <f t="shared" si="275"/>
        <v>0</v>
      </c>
      <c r="U620" s="6">
        <f t="shared" si="275"/>
        <v>0</v>
      </c>
      <c r="V620" s="6">
        <f t="shared" si="275"/>
        <v>0</v>
      </c>
      <c r="W620" s="6">
        <f t="shared" si="275"/>
        <v>0</v>
      </c>
      <c r="X620" s="6">
        <f t="shared" si="275"/>
        <v>0</v>
      </c>
      <c r="Y620" s="6">
        <f t="shared" si="275"/>
        <v>0</v>
      </c>
      <c r="Z620" s="6">
        <f t="shared" si="275"/>
        <v>0</v>
      </c>
      <c r="AA620" s="6">
        <f t="shared" si="275"/>
        <v>0</v>
      </c>
      <c r="AB620" s="6">
        <f t="shared" si="275"/>
        <v>0</v>
      </c>
      <c r="AC620" s="6">
        <f t="shared" si="275"/>
        <v>0</v>
      </c>
      <c r="AD620" s="6">
        <f t="shared" si="275"/>
        <v>0</v>
      </c>
      <c r="AE620" s="6">
        <f t="shared" si="275"/>
        <v>0</v>
      </c>
      <c r="AF620" s="6">
        <f t="shared" si="275"/>
        <v>0</v>
      </c>
      <c r="AG620" s="6">
        <f t="shared" si="275"/>
        <v>0</v>
      </c>
      <c r="AH620" s="6">
        <f t="shared" si="275"/>
        <v>0</v>
      </c>
      <c r="AI620" s="6">
        <f t="shared" si="275"/>
        <v>0</v>
      </c>
      <c r="AJ620" s="6">
        <f>SUM(H620:AI620)</f>
        <v>100000</v>
      </c>
      <c r="AK620" s="41">
        <f t="shared" si="273"/>
        <v>100000</v>
      </c>
      <c r="AM620" s="30"/>
    </row>
    <row r="621" spans="1:39">
      <c r="A621" s="480">
        <v>2</v>
      </c>
      <c r="B621" s="1">
        <v>5</v>
      </c>
      <c r="C621" s="1">
        <v>6</v>
      </c>
      <c r="D621" s="1">
        <v>569</v>
      </c>
      <c r="E621" s="1">
        <v>2</v>
      </c>
      <c r="G621" s="17" t="s">
        <v>3634</v>
      </c>
      <c r="H621" s="8"/>
      <c r="I621" s="8"/>
      <c r="J621" s="8"/>
      <c r="K621" s="8"/>
      <c r="L621" s="8"/>
      <c r="M621" s="8"/>
      <c r="N621" s="8"/>
      <c r="O621" s="8"/>
      <c r="P621" s="8"/>
      <c r="Q621" s="8"/>
      <c r="R621" s="8"/>
      <c r="S621" s="8">
        <v>100000</v>
      </c>
      <c r="T621" s="8"/>
      <c r="U621" s="8"/>
      <c r="V621" s="8"/>
      <c r="W621" s="8"/>
      <c r="X621" s="8"/>
      <c r="Y621" s="8"/>
      <c r="Z621" s="8"/>
      <c r="AA621" s="8"/>
      <c r="AB621" s="8"/>
      <c r="AC621" s="8"/>
      <c r="AD621" s="8"/>
      <c r="AE621" s="8"/>
      <c r="AF621" s="8"/>
      <c r="AG621" s="8"/>
      <c r="AH621" s="8"/>
      <c r="AI621" s="8"/>
      <c r="AJ621" s="8">
        <f>SUM(H621:AI621)</f>
        <v>100000</v>
      </c>
      <c r="AK621" s="41">
        <f t="shared" si="273"/>
        <v>100000</v>
      </c>
      <c r="AM621" s="30"/>
    </row>
    <row r="622" spans="1:39">
      <c r="A622" s="480">
        <v>2</v>
      </c>
      <c r="B622" s="1">
        <v>5</v>
      </c>
      <c r="C622" s="1">
        <v>6</v>
      </c>
      <c r="D622" s="1">
        <v>568</v>
      </c>
      <c r="G622" s="21" t="s">
        <v>512</v>
      </c>
      <c r="H622" s="6">
        <f>+H623+H624</f>
        <v>0</v>
      </c>
      <c r="I622" s="6">
        <f t="shared" ref="I622:AI622" si="276">+I623+I624</f>
        <v>0</v>
      </c>
      <c r="J622" s="6">
        <f t="shared" si="276"/>
        <v>0</v>
      </c>
      <c r="K622" s="6">
        <f t="shared" si="276"/>
        <v>0</v>
      </c>
      <c r="L622" s="6">
        <f t="shared" si="276"/>
        <v>0</v>
      </c>
      <c r="M622" s="6">
        <f t="shared" si="276"/>
        <v>0</v>
      </c>
      <c r="N622" s="6">
        <f t="shared" si="276"/>
        <v>0</v>
      </c>
      <c r="O622" s="6">
        <f t="shared" si="276"/>
        <v>0</v>
      </c>
      <c r="P622" s="6">
        <f t="shared" si="276"/>
        <v>0</v>
      </c>
      <c r="Q622" s="6">
        <f t="shared" si="276"/>
        <v>0</v>
      </c>
      <c r="R622" s="6">
        <f t="shared" si="276"/>
        <v>0</v>
      </c>
      <c r="S622" s="6">
        <f t="shared" si="276"/>
        <v>0</v>
      </c>
      <c r="T622" s="6">
        <f t="shared" si="276"/>
        <v>0</v>
      </c>
      <c r="U622" s="6">
        <f t="shared" si="276"/>
        <v>0</v>
      </c>
      <c r="V622" s="6">
        <f t="shared" si="276"/>
        <v>0</v>
      </c>
      <c r="W622" s="6">
        <f t="shared" si="276"/>
        <v>0</v>
      </c>
      <c r="X622" s="6">
        <f t="shared" si="276"/>
        <v>0</v>
      </c>
      <c r="Y622" s="6">
        <f t="shared" si="276"/>
        <v>0</v>
      </c>
      <c r="Z622" s="6">
        <f t="shared" si="276"/>
        <v>0</v>
      </c>
      <c r="AA622" s="6">
        <f t="shared" si="276"/>
        <v>0</v>
      </c>
      <c r="AB622" s="6">
        <f t="shared" si="276"/>
        <v>0</v>
      </c>
      <c r="AC622" s="6">
        <f t="shared" si="276"/>
        <v>0</v>
      </c>
      <c r="AD622" s="6">
        <f t="shared" si="276"/>
        <v>0</v>
      </c>
      <c r="AE622" s="6">
        <f t="shared" si="276"/>
        <v>0</v>
      </c>
      <c r="AF622" s="6">
        <f t="shared" si="276"/>
        <v>0</v>
      </c>
      <c r="AG622" s="6">
        <f t="shared" si="276"/>
        <v>0</v>
      </c>
      <c r="AH622" s="6">
        <f t="shared" si="276"/>
        <v>0</v>
      </c>
      <c r="AI622" s="6">
        <f t="shared" si="276"/>
        <v>0</v>
      </c>
      <c r="AJ622" s="6">
        <f>SUM(H622:AI622)</f>
        <v>0</v>
      </c>
      <c r="AK622" s="41">
        <f t="shared" si="273"/>
        <v>0</v>
      </c>
      <c r="AM622" s="30"/>
    </row>
    <row r="623" spans="1:39">
      <c r="A623" s="480">
        <v>2</v>
      </c>
      <c r="B623" s="1">
        <v>5</v>
      </c>
      <c r="C623" s="1">
        <v>6</v>
      </c>
      <c r="D623" s="1">
        <v>568</v>
      </c>
      <c r="E623" s="1">
        <v>1</v>
      </c>
      <c r="G623" s="17" t="s">
        <v>513</v>
      </c>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f>SUM(H623:AI623)</f>
        <v>0</v>
      </c>
      <c r="AK623" s="41">
        <f t="shared" si="273"/>
        <v>0</v>
      </c>
      <c r="AM623" s="30"/>
    </row>
    <row r="624" spans="1:39">
      <c r="A624" s="480">
        <v>2</v>
      </c>
      <c r="B624" s="1">
        <v>5</v>
      </c>
      <c r="C624" s="1">
        <v>6</v>
      </c>
      <c r="D624" s="1">
        <v>568</v>
      </c>
      <c r="E624" s="1">
        <v>2</v>
      </c>
      <c r="G624" s="17" t="s">
        <v>514</v>
      </c>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f>SUM(H624:AI624)</f>
        <v>0</v>
      </c>
      <c r="AK624" s="41">
        <f t="shared" si="273"/>
        <v>0</v>
      </c>
      <c r="AM624" s="30"/>
    </row>
    <row r="625" spans="1:39">
      <c r="A625" s="480">
        <v>2</v>
      </c>
      <c r="B625" s="1">
        <v>5</v>
      </c>
      <c r="C625" s="1">
        <v>7</v>
      </c>
      <c r="G625" s="21" t="s">
        <v>515</v>
      </c>
      <c r="H625" s="7">
        <f>+H626+H629+H631+H633+H636+H638+H641+H644+H646</f>
        <v>0</v>
      </c>
      <c r="I625" s="7">
        <f t="shared" ref="I625:AI625" si="277">+I626+I629+I631+I633+I636+I638+I641+I644+I646</f>
        <v>0</v>
      </c>
      <c r="J625" s="7">
        <f t="shared" si="277"/>
        <v>0</v>
      </c>
      <c r="K625" s="7">
        <f t="shared" si="277"/>
        <v>0</v>
      </c>
      <c r="L625" s="7">
        <f t="shared" si="277"/>
        <v>0</v>
      </c>
      <c r="M625" s="7">
        <f t="shared" si="277"/>
        <v>0</v>
      </c>
      <c r="N625" s="7">
        <f t="shared" si="277"/>
        <v>0</v>
      </c>
      <c r="O625" s="7">
        <f t="shared" si="277"/>
        <v>0</v>
      </c>
      <c r="P625" s="7">
        <f t="shared" si="277"/>
        <v>0</v>
      </c>
      <c r="Q625" s="7">
        <f t="shared" si="277"/>
        <v>0</v>
      </c>
      <c r="R625" s="7">
        <f t="shared" si="277"/>
        <v>0</v>
      </c>
      <c r="S625" s="7">
        <f t="shared" si="277"/>
        <v>0</v>
      </c>
      <c r="T625" s="7">
        <f t="shared" si="277"/>
        <v>0</v>
      </c>
      <c r="U625" s="7">
        <f t="shared" si="277"/>
        <v>0</v>
      </c>
      <c r="V625" s="7">
        <f t="shared" si="277"/>
        <v>0</v>
      </c>
      <c r="W625" s="7">
        <f t="shared" si="277"/>
        <v>0</v>
      </c>
      <c r="X625" s="7">
        <f t="shared" si="277"/>
        <v>0</v>
      </c>
      <c r="Y625" s="7">
        <f t="shared" si="277"/>
        <v>0</v>
      </c>
      <c r="Z625" s="7">
        <f t="shared" si="277"/>
        <v>0</v>
      </c>
      <c r="AA625" s="7">
        <f t="shared" si="277"/>
        <v>0</v>
      </c>
      <c r="AB625" s="7">
        <f t="shared" si="277"/>
        <v>0</v>
      </c>
      <c r="AC625" s="7">
        <f t="shared" si="277"/>
        <v>0</v>
      </c>
      <c r="AD625" s="7">
        <f t="shared" si="277"/>
        <v>0</v>
      </c>
      <c r="AE625" s="7">
        <f t="shared" si="277"/>
        <v>0</v>
      </c>
      <c r="AF625" s="7">
        <f t="shared" si="277"/>
        <v>0</v>
      </c>
      <c r="AG625" s="7">
        <f t="shared" si="277"/>
        <v>0</v>
      </c>
      <c r="AH625" s="7">
        <f t="shared" si="277"/>
        <v>0</v>
      </c>
      <c r="AI625" s="7">
        <f t="shared" si="277"/>
        <v>0</v>
      </c>
      <c r="AJ625" s="7">
        <f t="shared" ref="AJ625:AJ687" si="278">SUM(H625:AI625)</f>
        <v>0</v>
      </c>
      <c r="AK625" s="41">
        <f t="shared" si="273"/>
        <v>0</v>
      </c>
      <c r="AM625" s="30"/>
    </row>
    <row r="626" spans="1:39">
      <c r="A626" s="480">
        <v>2</v>
      </c>
      <c r="B626" s="1">
        <v>5</v>
      </c>
      <c r="C626" s="1">
        <v>7</v>
      </c>
      <c r="D626" s="1">
        <v>571</v>
      </c>
      <c r="G626" s="21" t="s">
        <v>516</v>
      </c>
      <c r="H626" s="6">
        <f>+H627+H628</f>
        <v>0</v>
      </c>
      <c r="I626" s="6">
        <f t="shared" ref="I626:AI626" si="279">+I627+I628</f>
        <v>0</v>
      </c>
      <c r="J626" s="6">
        <f t="shared" si="279"/>
        <v>0</v>
      </c>
      <c r="K626" s="6">
        <f t="shared" si="279"/>
        <v>0</v>
      </c>
      <c r="L626" s="6">
        <f t="shared" si="279"/>
        <v>0</v>
      </c>
      <c r="M626" s="6">
        <f t="shared" si="279"/>
        <v>0</v>
      </c>
      <c r="N626" s="6">
        <f t="shared" si="279"/>
        <v>0</v>
      </c>
      <c r="O626" s="6">
        <f t="shared" si="279"/>
        <v>0</v>
      </c>
      <c r="P626" s="6">
        <f t="shared" si="279"/>
        <v>0</v>
      </c>
      <c r="Q626" s="6">
        <f t="shared" si="279"/>
        <v>0</v>
      </c>
      <c r="R626" s="6">
        <f t="shared" si="279"/>
        <v>0</v>
      </c>
      <c r="S626" s="6">
        <f t="shared" si="279"/>
        <v>0</v>
      </c>
      <c r="T626" s="6">
        <f t="shared" si="279"/>
        <v>0</v>
      </c>
      <c r="U626" s="6">
        <f t="shared" si="279"/>
        <v>0</v>
      </c>
      <c r="V626" s="6">
        <f t="shared" si="279"/>
        <v>0</v>
      </c>
      <c r="W626" s="6">
        <f t="shared" si="279"/>
        <v>0</v>
      </c>
      <c r="X626" s="6">
        <f t="shared" si="279"/>
        <v>0</v>
      </c>
      <c r="Y626" s="6">
        <f t="shared" si="279"/>
        <v>0</v>
      </c>
      <c r="Z626" s="6">
        <f t="shared" si="279"/>
        <v>0</v>
      </c>
      <c r="AA626" s="6">
        <f t="shared" si="279"/>
        <v>0</v>
      </c>
      <c r="AB626" s="6">
        <f t="shared" si="279"/>
        <v>0</v>
      </c>
      <c r="AC626" s="6">
        <f t="shared" si="279"/>
        <v>0</v>
      </c>
      <c r="AD626" s="6">
        <f t="shared" si="279"/>
        <v>0</v>
      </c>
      <c r="AE626" s="6">
        <f t="shared" si="279"/>
        <v>0</v>
      </c>
      <c r="AF626" s="6">
        <f t="shared" si="279"/>
        <v>0</v>
      </c>
      <c r="AG626" s="6">
        <f t="shared" si="279"/>
        <v>0</v>
      </c>
      <c r="AH626" s="6">
        <f t="shared" si="279"/>
        <v>0</v>
      </c>
      <c r="AI626" s="6">
        <f t="shared" si="279"/>
        <v>0</v>
      </c>
      <c r="AJ626" s="6">
        <f t="shared" si="278"/>
        <v>0</v>
      </c>
      <c r="AK626" s="41">
        <f t="shared" si="273"/>
        <v>0</v>
      </c>
      <c r="AM626" s="30"/>
    </row>
    <row r="627" spans="1:39">
      <c r="A627" s="480">
        <v>2</v>
      </c>
      <c r="B627" s="1">
        <v>5</v>
      </c>
      <c r="C627" s="1">
        <v>7</v>
      </c>
      <c r="D627" s="1">
        <v>571</v>
      </c>
      <c r="E627" s="1">
        <v>1</v>
      </c>
      <c r="G627" s="17" t="s">
        <v>517</v>
      </c>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f t="shared" si="278"/>
        <v>0</v>
      </c>
      <c r="AK627" s="41">
        <f t="shared" si="273"/>
        <v>0</v>
      </c>
      <c r="AM627" s="30"/>
    </row>
    <row r="628" spans="1:39">
      <c r="A628" s="480">
        <v>2</v>
      </c>
      <c r="B628" s="1">
        <v>5</v>
      </c>
      <c r="C628" s="1">
        <v>7</v>
      </c>
      <c r="D628" s="1">
        <v>571</v>
      </c>
      <c r="E628" s="1">
        <v>2</v>
      </c>
      <c r="G628" s="17" t="s">
        <v>518</v>
      </c>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f t="shared" si="278"/>
        <v>0</v>
      </c>
      <c r="AK628" s="41">
        <f t="shared" si="273"/>
        <v>0</v>
      </c>
      <c r="AM628" s="30"/>
    </row>
    <row r="629" spans="1:39">
      <c r="A629" s="480">
        <v>2</v>
      </c>
      <c r="B629" s="1">
        <v>5</v>
      </c>
      <c r="C629" s="1">
        <v>7</v>
      </c>
      <c r="D629" s="1">
        <v>572</v>
      </c>
      <c r="G629" s="21" t="s">
        <v>519</v>
      </c>
      <c r="H629" s="6">
        <f>+H630</f>
        <v>0</v>
      </c>
      <c r="I629" s="6">
        <f t="shared" ref="I629:AI629" si="280">+I630</f>
        <v>0</v>
      </c>
      <c r="J629" s="6">
        <f t="shared" si="280"/>
        <v>0</v>
      </c>
      <c r="K629" s="6">
        <f t="shared" si="280"/>
        <v>0</v>
      </c>
      <c r="L629" s="6">
        <f t="shared" si="280"/>
        <v>0</v>
      </c>
      <c r="M629" s="6">
        <f t="shared" si="280"/>
        <v>0</v>
      </c>
      <c r="N629" s="6">
        <f t="shared" si="280"/>
        <v>0</v>
      </c>
      <c r="O629" s="6">
        <f t="shared" si="280"/>
        <v>0</v>
      </c>
      <c r="P629" s="6">
        <f t="shared" si="280"/>
        <v>0</v>
      </c>
      <c r="Q629" s="6">
        <f t="shared" si="280"/>
        <v>0</v>
      </c>
      <c r="R629" s="6">
        <f t="shared" si="280"/>
        <v>0</v>
      </c>
      <c r="S629" s="6">
        <f t="shared" si="280"/>
        <v>0</v>
      </c>
      <c r="T629" s="6">
        <f t="shared" si="280"/>
        <v>0</v>
      </c>
      <c r="U629" s="6">
        <f t="shared" si="280"/>
        <v>0</v>
      </c>
      <c r="V629" s="6">
        <f t="shared" si="280"/>
        <v>0</v>
      </c>
      <c r="W629" s="6">
        <f t="shared" si="280"/>
        <v>0</v>
      </c>
      <c r="X629" s="6">
        <f t="shared" si="280"/>
        <v>0</v>
      </c>
      <c r="Y629" s="6">
        <f t="shared" si="280"/>
        <v>0</v>
      </c>
      <c r="Z629" s="6">
        <f t="shared" si="280"/>
        <v>0</v>
      </c>
      <c r="AA629" s="6">
        <f t="shared" si="280"/>
        <v>0</v>
      </c>
      <c r="AB629" s="6">
        <f t="shared" si="280"/>
        <v>0</v>
      </c>
      <c r="AC629" s="6">
        <f t="shared" si="280"/>
        <v>0</v>
      </c>
      <c r="AD629" s="6">
        <f t="shared" si="280"/>
        <v>0</v>
      </c>
      <c r="AE629" s="6">
        <f t="shared" si="280"/>
        <v>0</v>
      </c>
      <c r="AF629" s="6">
        <f t="shared" si="280"/>
        <v>0</v>
      </c>
      <c r="AG629" s="6">
        <f t="shared" si="280"/>
        <v>0</v>
      </c>
      <c r="AH629" s="6">
        <f t="shared" si="280"/>
        <v>0</v>
      </c>
      <c r="AI629" s="6">
        <f t="shared" si="280"/>
        <v>0</v>
      </c>
      <c r="AJ629" s="6">
        <f t="shared" si="278"/>
        <v>0</v>
      </c>
      <c r="AK629" s="41">
        <f t="shared" si="273"/>
        <v>0</v>
      </c>
      <c r="AM629" s="30"/>
    </row>
    <row r="630" spans="1:39">
      <c r="A630" s="480">
        <v>2</v>
      </c>
      <c r="B630" s="1">
        <v>5</v>
      </c>
      <c r="C630" s="1">
        <v>7</v>
      </c>
      <c r="D630" s="1">
        <v>572</v>
      </c>
      <c r="E630" s="1">
        <v>1</v>
      </c>
      <c r="G630" s="17" t="s">
        <v>517</v>
      </c>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f t="shared" si="278"/>
        <v>0</v>
      </c>
      <c r="AK630" s="41">
        <f t="shared" si="273"/>
        <v>0</v>
      </c>
      <c r="AM630" s="30"/>
    </row>
    <row r="631" spans="1:39">
      <c r="A631" s="480">
        <v>2</v>
      </c>
      <c r="B631" s="1">
        <v>5</v>
      </c>
      <c r="C631" s="1">
        <v>7</v>
      </c>
      <c r="D631" s="1">
        <v>573</v>
      </c>
      <c r="G631" s="21" t="s">
        <v>520</v>
      </c>
      <c r="H631" s="6">
        <f>+H632</f>
        <v>0</v>
      </c>
      <c r="I631" s="6">
        <f t="shared" ref="I631:AI631" si="281">+I632</f>
        <v>0</v>
      </c>
      <c r="J631" s="6">
        <f t="shared" si="281"/>
        <v>0</v>
      </c>
      <c r="K631" s="6">
        <f t="shared" si="281"/>
        <v>0</v>
      </c>
      <c r="L631" s="6">
        <f t="shared" si="281"/>
        <v>0</v>
      </c>
      <c r="M631" s="6">
        <f t="shared" si="281"/>
        <v>0</v>
      </c>
      <c r="N631" s="6">
        <f t="shared" si="281"/>
        <v>0</v>
      </c>
      <c r="O631" s="6">
        <f t="shared" si="281"/>
        <v>0</v>
      </c>
      <c r="P631" s="6">
        <f t="shared" si="281"/>
        <v>0</v>
      </c>
      <c r="Q631" s="6">
        <f t="shared" si="281"/>
        <v>0</v>
      </c>
      <c r="R631" s="6">
        <f t="shared" si="281"/>
        <v>0</v>
      </c>
      <c r="S631" s="6">
        <f t="shared" si="281"/>
        <v>0</v>
      </c>
      <c r="T631" s="6">
        <f t="shared" si="281"/>
        <v>0</v>
      </c>
      <c r="U631" s="6">
        <f t="shared" si="281"/>
        <v>0</v>
      </c>
      <c r="V631" s="6">
        <f t="shared" si="281"/>
        <v>0</v>
      </c>
      <c r="W631" s="6">
        <f t="shared" si="281"/>
        <v>0</v>
      </c>
      <c r="X631" s="6">
        <f t="shared" si="281"/>
        <v>0</v>
      </c>
      <c r="Y631" s="6">
        <f t="shared" si="281"/>
        <v>0</v>
      </c>
      <c r="Z631" s="6">
        <f t="shared" si="281"/>
        <v>0</v>
      </c>
      <c r="AA631" s="6">
        <f t="shared" si="281"/>
        <v>0</v>
      </c>
      <c r="AB631" s="6">
        <f t="shared" si="281"/>
        <v>0</v>
      </c>
      <c r="AC631" s="6">
        <f t="shared" si="281"/>
        <v>0</v>
      </c>
      <c r="AD631" s="6">
        <f t="shared" si="281"/>
        <v>0</v>
      </c>
      <c r="AE631" s="6">
        <f t="shared" si="281"/>
        <v>0</v>
      </c>
      <c r="AF631" s="6">
        <f t="shared" si="281"/>
        <v>0</v>
      </c>
      <c r="AG631" s="6">
        <f t="shared" si="281"/>
        <v>0</v>
      </c>
      <c r="AH631" s="6">
        <f t="shared" si="281"/>
        <v>0</v>
      </c>
      <c r="AI631" s="6">
        <f t="shared" si="281"/>
        <v>0</v>
      </c>
      <c r="AJ631" s="6">
        <f t="shared" si="278"/>
        <v>0</v>
      </c>
      <c r="AK631" s="41">
        <f t="shared" si="273"/>
        <v>0</v>
      </c>
      <c r="AM631" s="30"/>
    </row>
    <row r="632" spans="1:39">
      <c r="A632" s="480">
        <v>2</v>
      </c>
      <c r="B632" s="1">
        <v>5</v>
      </c>
      <c r="C632" s="1">
        <v>7</v>
      </c>
      <c r="D632" s="1">
        <v>573</v>
      </c>
      <c r="E632" s="1">
        <v>1</v>
      </c>
      <c r="G632" s="17" t="s">
        <v>517</v>
      </c>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f t="shared" si="278"/>
        <v>0</v>
      </c>
      <c r="AK632" s="41">
        <f t="shared" si="273"/>
        <v>0</v>
      </c>
      <c r="AM632" s="30"/>
    </row>
    <row r="633" spans="1:39">
      <c r="A633" s="480">
        <v>2</v>
      </c>
      <c r="B633" s="1">
        <v>5</v>
      </c>
      <c r="C633" s="1">
        <v>7</v>
      </c>
      <c r="D633" s="1">
        <v>574</v>
      </c>
      <c r="G633" s="21" t="s">
        <v>521</v>
      </c>
      <c r="H633" s="6">
        <f>+H634+H635</f>
        <v>0</v>
      </c>
      <c r="I633" s="6">
        <f t="shared" ref="I633:AI633" si="282">+I634+I635</f>
        <v>0</v>
      </c>
      <c r="J633" s="6">
        <f t="shared" si="282"/>
        <v>0</v>
      </c>
      <c r="K633" s="6">
        <f t="shared" si="282"/>
        <v>0</v>
      </c>
      <c r="L633" s="6">
        <f t="shared" si="282"/>
        <v>0</v>
      </c>
      <c r="M633" s="6">
        <f t="shared" si="282"/>
        <v>0</v>
      </c>
      <c r="N633" s="6">
        <f t="shared" si="282"/>
        <v>0</v>
      </c>
      <c r="O633" s="6">
        <f t="shared" si="282"/>
        <v>0</v>
      </c>
      <c r="P633" s="6">
        <f t="shared" si="282"/>
        <v>0</v>
      </c>
      <c r="Q633" s="6">
        <f t="shared" si="282"/>
        <v>0</v>
      </c>
      <c r="R633" s="6">
        <f t="shared" si="282"/>
        <v>0</v>
      </c>
      <c r="S633" s="6">
        <f t="shared" si="282"/>
        <v>0</v>
      </c>
      <c r="T633" s="6">
        <f t="shared" si="282"/>
        <v>0</v>
      </c>
      <c r="U633" s="6">
        <f t="shared" si="282"/>
        <v>0</v>
      </c>
      <c r="V633" s="6">
        <f t="shared" si="282"/>
        <v>0</v>
      </c>
      <c r="W633" s="6">
        <f t="shared" si="282"/>
        <v>0</v>
      </c>
      <c r="X633" s="6">
        <f t="shared" si="282"/>
        <v>0</v>
      </c>
      <c r="Y633" s="6">
        <f t="shared" si="282"/>
        <v>0</v>
      </c>
      <c r="Z633" s="6">
        <f t="shared" si="282"/>
        <v>0</v>
      </c>
      <c r="AA633" s="6">
        <f t="shared" si="282"/>
        <v>0</v>
      </c>
      <c r="AB633" s="6">
        <f t="shared" si="282"/>
        <v>0</v>
      </c>
      <c r="AC633" s="6">
        <f t="shared" si="282"/>
        <v>0</v>
      </c>
      <c r="AD633" s="6">
        <f t="shared" si="282"/>
        <v>0</v>
      </c>
      <c r="AE633" s="6">
        <f t="shared" si="282"/>
        <v>0</v>
      </c>
      <c r="AF633" s="6">
        <f t="shared" si="282"/>
        <v>0</v>
      </c>
      <c r="AG633" s="6">
        <f t="shared" si="282"/>
        <v>0</v>
      </c>
      <c r="AH633" s="6">
        <f t="shared" si="282"/>
        <v>0</v>
      </c>
      <c r="AI633" s="6">
        <f t="shared" si="282"/>
        <v>0</v>
      </c>
      <c r="AJ633" s="6">
        <f t="shared" si="278"/>
        <v>0</v>
      </c>
      <c r="AK633" s="41">
        <f t="shared" si="273"/>
        <v>0</v>
      </c>
      <c r="AM633" s="30"/>
    </row>
    <row r="634" spans="1:39">
      <c r="A634" s="480">
        <v>2</v>
      </c>
      <c r="B634" s="1">
        <v>5</v>
      </c>
      <c r="C634" s="1">
        <v>7</v>
      </c>
      <c r="D634" s="1">
        <v>574</v>
      </c>
      <c r="E634" s="1">
        <v>1</v>
      </c>
      <c r="G634" s="17" t="s">
        <v>517</v>
      </c>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f t="shared" si="278"/>
        <v>0</v>
      </c>
      <c r="AK634" s="41">
        <f t="shared" si="273"/>
        <v>0</v>
      </c>
      <c r="AM634" s="30"/>
    </row>
    <row r="635" spans="1:39">
      <c r="A635" s="480">
        <v>2</v>
      </c>
      <c r="B635" s="1">
        <v>5</v>
      </c>
      <c r="C635" s="1">
        <v>7</v>
      </c>
      <c r="D635" s="1">
        <v>574</v>
      </c>
      <c r="E635" s="1">
        <v>2</v>
      </c>
      <c r="G635" s="17" t="s">
        <v>518</v>
      </c>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f t="shared" si="278"/>
        <v>0</v>
      </c>
      <c r="AK635" s="41">
        <f t="shared" si="273"/>
        <v>0</v>
      </c>
      <c r="AM635" s="30"/>
    </row>
    <row r="636" spans="1:39">
      <c r="A636" s="480">
        <v>2</v>
      </c>
      <c r="B636" s="1">
        <v>5</v>
      </c>
      <c r="C636" s="1">
        <v>7</v>
      </c>
      <c r="D636" s="1">
        <v>575</v>
      </c>
      <c r="G636" s="21" t="s">
        <v>522</v>
      </c>
      <c r="H636" s="6">
        <f>+H637</f>
        <v>0</v>
      </c>
      <c r="I636" s="6">
        <f t="shared" ref="I636:AI636" si="283">+I637</f>
        <v>0</v>
      </c>
      <c r="J636" s="6">
        <f t="shared" si="283"/>
        <v>0</v>
      </c>
      <c r="K636" s="6">
        <f t="shared" si="283"/>
        <v>0</v>
      </c>
      <c r="L636" s="6">
        <f t="shared" si="283"/>
        <v>0</v>
      </c>
      <c r="M636" s="6">
        <f t="shared" si="283"/>
        <v>0</v>
      </c>
      <c r="N636" s="6">
        <f t="shared" si="283"/>
        <v>0</v>
      </c>
      <c r="O636" s="6">
        <f t="shared" si="283"/>
        <v>0</v>
      </c>
      <c r="P636" s="6">
        <f t="shared" si="283"/>
        <v>0</v>
      </c>
      <c r="Q636" s="6">
        <f t="shared" si="283"/>
        <v>0</v>
      </c>
      <c r="R636" s="6">
        <f t="shared" si="283"/>
        <v>0</v>
      </c>
      <c r="S636" s="6">
        <f t="shared" si="283"/>
        <v>0</v>
      </c>
      <c r="T636" s="6">
        <f t="shared" si="283"/>
        <v>0</v>
      </c>
      <c r="U636" s="6">
        <f t="shared" si="283"/>
        <v>0</v>
      </c>
      <c r="V636" s="6">
        <f t="shared" si="283"/>
        <v>0</v>
      </c>
      <c r="W636" s="6">
        <f t="shared" si="283"/>
        <v>0</v>
      </c>
      <c r="X636" s="6">
        <f t="shared" si="283"/>
        <v>0</v>
      </c>
      <c r="Y636" s="6">
        <f t="shared" si="283"/>
        <v>0</v>
      </c>
      <c r="Z636" s="6">
        <f t="shared" si="283"/>
        <v>0</v>
      </c>
      <c r="AA636" s="6">
        <f t="shared" si="283"/>
        <v>0</v>
      </c>
      <c r="AB636" s="6">
        <f t="shared" si="283"/>
        <v>0</v>
      </c>
      <c r="AC636" s="6">
        <f t="shared" si="283"/>
        <v>0</v>
      </c>
      <c r="AD636" s="6">
        <f t="shared" si="283"/>
        <v>0</v>
      </c>
      <c r="AE636" s="6">
        <f t="shared" si="283"/>
        <v>0</v>
      </c>
      <c r="AF636" s="6">
        <f t="shared" si="283"/>
        <v>0</v>
      </c>
      <c r="AG636" s="6">
        <f t="shared" si="283"/>
        <v>0</v>
      </c>
      <c r="AH636" s="6">
        <f t="shared" si="283"/>
        <v>0</v>
      </c>
      <c r="AI636" s="6">
        <f t="shared" si="283"/>
        <v>0</v>
      </c>
      <c r="AJ636" s="6">
        <f t="shared" si="278"/>
        <v>0</v>
      </c>
      <c r="AK636" s="41">
        <f t="shared" si="273"/>
        <v>0</v>
      </c>
      <c r="AM636" s="30"/>
    </row>
    <row r="637" spans="1:39">
      <c r="A637" s="480">
        <v>2</v>
      </c>
      <c r="B637" s="1">
        <v>5</v>
      </c>
      <c r="C637" s="1">
        <v>7</v>
      </c>
      <c r="D637" s="1">
        <v>575</v>
      </c>
      <c r="E637" s="1">
        <v>1</v>
      </c>
      <c r="G637" s="17" t="s">
        <v>517</v>
      </c>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f t="shared" si="278"/>
        <v>0</v>
      </c>
      <c r="AK637" s="41">
        <f t="shared" si="273"/>
        <v>0</v>
      </c>
      <c r="AM637" s="30"/>
    </row>
    <row r="638" spans="1:39">
      <c r="A638" s="480">
        <v>2</v>
      </c>
      <c r="B638" s="1">
        <v>5</v>
      </c>
      <c r="C638" s="1">
        <v>7</v>
      </c>
      <c r="D638" s="1">
        <v>576</v>
      </c>
      <c r="G638" s="21" t="s">
        <v>523</v>
      </c>
      <c r="H638" s="6">
        <f>+H639+H640</f>
        <v>0</v>
      </c>
      <c r="I638" s="6">
        <f t="shared" ref="I638:AI638" si="284">+I639+I640</f>
        <v>0</v>
      </c>
      <c r="J638" s="6">
        <f t="shared" si="284"/>
        <v>0</v>
      </c>
      <c r="K638" s="6">
        <f t="shared" si="284"/>
        <v>0</v>
      </c>
      <c r="L638" s="6">
        <f t="shared" si="284"/>
        <v>0</v>
      </c>
      <c r="M638" s="6">
        <f t="shared" si="284"/>
        <v>0</v>
      </c>
      <c r="N638" s="6">
        <f t="shared" si="284"/>
        <v>0</v>
      </c>
      <c r="O638" s="6">
        <f t="shared" si="284"/>
        <v>0</v>
      </c>
      <c r="P638" s="6">
        <f t="shared" si="284"/>
        <v>0</v>
      </c>
      <c r="Q638" s="6">
        <f t="shared" si="284"/>
        <v>0</v>
      </c>
      <c r="R638" s="6">
        <f t="shared" si="284"/>
        <v>0</v>
      </c>
      <c r="S638" s="6">
        <f t="shared" si="284"/>
        <v>0</v>
      </c>
      <c r="T638" s="6">
        <f t="shared" si="284"/>
        <v>0</v>
      </c>
      <c r="U638" s="6">
        <f t="shared" si="284"/>
        <v>0</v>
      </c>
      <c r="V638" s="6">
        <f t="shared" si="284"/>
        <v>0</v>
      </c>
      <c r="W638" s="6">
        <f t="shared" si="284"/>
        <v>0</v>
      </c>
      <c r="X638" s="6">
        <f t="shared" si="284"/>
        <v>0</v>
      </c>
      <c r="Y638" s="6">
        <f t="shared" si="284"/>
        <v>0</v>
      </c>
      <c r="Z638" s="6">
        <f t="shared" si="284"/>
        <v>0</v>
      </c>
      <c r="AA638" s="6">
        <f t="shared" si="284"/>
        <v>0</v>
      </c>
      <c r="AB638" s="6">
        <f t="shared" si="284"/>
        <v>0</v>
      </c>
      <c r="AC638" s="6">
        <f t="shared" si="284"/>
        <v>0</v>
      </c>
      <c r="AD638" s="6">
        <f t="shared" si="284"/>
        <v>0</v>
      </c>
      <c r="AE638" s="6">
        <f t="shared" si="284"/>
        <v>0</v>
      </c>
      <c r="AF638" s="6">
        <f t="shared" si="284"/>
        <v>0</v>
      </c>
      <c r="AG638" s="6">
        <f t="shared" si="284"/>
        <v>0</v>
      </c>
      <c r="AH638" s="6">
        <f t="shared" si="284"/>
        <v>0</v>
      </c>
      <c r="AI638" s="6">
        <f t="shared" si="284"/>
        <v>0</v>
      </c>
      <c r="AJ638" s="6">
        <f t="shared" si="278"/>
        <v>0</v>
      </c>
      <c r="AK638" s="41">
        <f t="shared" si="273"/>
        <v>0</v>
      </c>
      <c r="AM638" s="30"/>
    </row>
    <row r="639" spans="1:39">
      <c r="A639" s="480">
        <v>2</v>
      </c>
      <c r="B639" s="1">
        <v>5</v>
      </c>
      <c r="C639" s="1">
        <v>7</v>
      </c>
      <c r="D639" s="1">
        <v>576</v>
      </c>
      <c r="E639" s="1">
        <v>1</v>
      </c>
      <c r="G639" s="17" t="s">
        <v>518</v>
      </c>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f t="shared" si="278"/>
        <v>0</v>
      </c>
      <c r="AK639" s="41">
        <f t="shared" si="273"/>
        <v>0</v>
      </c>
      <c r="AM639" s="30"/>
    </row>
    <row r="640" spans="1:39">
      <c r="A640" s="480">
        <v>2</v>
      </c>
      <c r="B640" s="1">
        <v>5</v>
      </c>
      <c r="C640" s="1">
        <v>7</v>
      </c>
      <c r="D640" s="1">
        <v>576</v>
      </c>
      <c r="E640" s="1">
        <v>2</v>
      </c>
      <c r="G640" s="17" t="s">
        <v>517</v>
      </c>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f t="shared" si="278"/>
        <v>0</v>
      </c>
      <c r="AK640" s="41">
        <f t="shared" si="273"/>
        <v>0</v>
      </c>
      <c r="AM640" s="30"/>
    </row>
    <row r="641" spans="1:39">
      <c r="A641" s="480">
        <v>2</v>
      </c>
      <c r="B641" s="1">
        <v>5</v>
      </c>
      <c r="C641" s="1">
        <v>7</v>
      </c>
      <c r="D641" s="1">
        <v>577</v>
      </c>
      <c r="G641" s="21" t="s">
        <v>524</v>
      </c>
      <c r="H641" s="6">
        <f>+H642+H643</f>
        <v>0</v>
      </c>
      <c r="I641" s="6">
        <f t="shared" ref="I641:AI641" si="285">+I642+I643</f>
        <v>0</v>
      </c>
      <c r="J641" s="6">
        <f t="shared" si="285"/>
        <v>0</v>
      </c>
      <c r="K641" s="6">
        <f t="shared" si="285"/>
        <v>0</v>
      </c>
      <c r="L641" s="6">
        <f t="shared" si="285"/>
        <v>0</v>
      </c>
      <c r="M641" s="6">
        <f t="shared" si="285"/>
        <v>0</v>
      </c>
      <c r="N641" s="6">
        <f t="shared" si="285"/>
        <v>0</v>
      </c>
      <c r="O641" s="6">
        <f t="shared" si="285"/>
        <v>0</v>
      </c>
      <c r="P641" s="6">
        <f t="shared" si="285"/>
        <v>0</v>
      </c>
      <c r="Q641" s="6">
        <f t="shared" si="285"/>
        <v>0</v>
      </c>
      <c r="R641" s="6">
        <f t="shared" si="285"/>
        <v>0</v>
      </c>
      <c r="S641" s="6">
        <f t="shared" si="285"/>
        <v>0</v>
      </c>
      <c r="T641" s="6">
        <f t="shared" si="285"/>
        <v>0</v>
      </c>
      <c r="U641" s="6">
        <f t="shared" si="285"/>
        <v>0</v>
      </c>
      <c r="V641" s="6">
        <f t="shared" si="285"/>
        <v>0</v>
      </c>
      <c r="W641" s="6">
        <f t="shared" si="285"/>
        <v>0</v>
      </c>
      <c r="X641" s="6">
        <f t="shared" si="285"/>
        <v>0</v>
      </c>
      <c r="Y641" s="6">
        <f t="shared" si="285"/>
        <v>0</v>
      </c>
      <c r="Z641" s="6">
        <f t="shared" si="285"/>
        <v>0</v>
      </c>
      <c r="AA641" s="6">
        <f t="shared" si="285"/>
        <v>0</v>
      </c>
      <c r="AB641" s="6">
        <f t="shared" si="285"/>
        <v>0</v>
      </c>
      <c r="AC641" s="6">
        <f t="shared" si="285"/>
        <v>0</v>
      </c>
      <c r="AD641" s="6">
        <f t="shared" si="285"/>
        <v>0</v>
      </c>
      <c r="AE641" s="6">
        <f t="shared" si="285"/>
        <v>0</v>
      </c>
      <c r="AF641" s="6">
        <f t="shared" si="285"/>
        <v>0</v>
      </c>
      <c r="AG641" s="6">
        <f t="shared" si="285"/>
        <v>0</v>
      </c>
      <c r="AH641" s="6">
        <f t="shared" si="285"/>
        <v>0</v>
      </c>
      <c r="AI641" s="6">
        <f t="shared" si="285"/>
        <v>0</v>
      </c>
      <c r="AJ641" s="6">
        <f t="shared" si="278"/>
        <v>0</v>
      </c>
      <c r="AK641" s="41">
        <f t="shared" si="273"/>
        <v>0</v>
      </c>
      <c r="AM641" s="30"/>
    </row>
    <row r="642" spans="1:39">
      <c r="A642" s="480">
        <v>2</v>
      </c>
      <c r="B642" s="1">
        <v>5</v>
      </c>
      <c r="C642" s="1">
        <v>7</v>
      </c>
      <c r="D642" s="1">
        <v>577</v>
      </c>
      <c r="E642" s="1">
        <v>1</v>
      </c>
      <c r="G642" s="17" t="s">
        <v>525</v>
      </c>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f t="shared" si="278"/>
        <v>0</v>
      </c>
      <c r="AK642" s="41">
        <f t="shared" si="273"/>
        <v>0</v>
      </c>
      <c r="AM642" s="30"/>
    </row>
    <row r="643" spans="1:39">
      <c r="A643" s="480">
        <v>2</v>
      </c>
      <c r="B643" s="1">
        <v>5</v>
      </c>
      <c r="C643" s="1">
        <v>7</v>
      </c>
      <c r="D643" s="1">
        <v>577</v>
      </c>
      <c r="E643" s="1">
        <v>2</v>
      </c>
      <c r="G643" s="17" t="s">
        <v>524</v>
      </c>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f t="shared" si="278"/>
        <v>0</v>
      </c>
      <c r="AK643" s="41">
        <f t="shared" si="273"/>
        <v>0</v>
      </c>
      <c r="AM643" s="30"/>
    </row>
    <row r="644" spans="1:39">
      <c r="A644" s="480">
        <v>2</v>
      </c>
      <c r="B644" s="1">
        <v>5</v>
      </c>
      <c r="C644" s="1">
        <v>7</v>
      </c>
      <c r="D644" s="1">
        <v>578</v>
      </c>
      <c r="G644" s="21" t="s">
        <v>526</v>
      </c>
      <c r="H644" s="6">
        <f>+H645</f>
        <v>0</v>
      </c>
      <c r="I644" s="6">
        <f t="shared" ref="I644:AI644" si="286">+I645</f>
        <v>0</v>
      </c>
      <c r="J644" s="6">
        <f t="shared" si="286"/>
        <v>0</v>
      </c>
      <c r="K644" s="6">
        <f t="shared" si="286"/>
        <v>0</v>
      </c>
      <c r="L644" s="6">
        <f t="shared" si="286"/>
        <v>0</v>
      </c>
      <c r="M644" s="6">
        <f t="shared" si="286"/>
        <v>0</v>
      </c>
      <c r="N644" s="6">
        <f t="shared" si="286"/>
        <v>0</v>
      </c>
      <c r="O644" s="6">
        <f t="shared" si="286"/>
        <v>0</v>
      </c>
      <c r="P644" s="6">
        <f t="shared" si="286"/>
        <v>0</v>
      </c>
      <c r="Q644" s="6">
        <f t="shared" si="286"/>
        <v>0</v>
      </c>
      <c r="R644" s="6">
        <f t="shared" si="286"/>
        <v>0</v>
      </c>
      <c r="S644" s="6">
        <f t="shared" si="286"/>
        <v>0</v>
      </c>
      <c r="T644" s="6">
        <f t="shared" si="286"/>
        <v>0</v>
      </c>
      <c r="U644" s="6">
        <f t="shared" si="286"/>
        <v>0</v>
      </c>
      <c r="V644" s="6">
        <f t="shared" si="286"/>
        <v>0</v>
      </c>
      <c r="W644" s="6">
        <f t="shared" si="286"/>
        <v>0</v>
      </c>
      <c r="X644" s="6">
        <f t="shared" si="286"/>
        <v>0</v>
      </c>
      <c r="Y644" s="6">
        <f t="shared" si="286"/>
        <v>0</v>
      </c>
      <c r="Z644" s="6">
        <f t="shared" si="286"/>
        <v>0</v>
      </c>
      <c r="AA644" s="6">
        <f t="shared" si="286"/>
        <v>0</v>
      </c>
      <c r="AB644" s="6">
        <f t="shared" si="286"/>
        <v>0</v>
      </c>
      <c r="AC644" s="6">
        <f t="shared" si="286"/>
        <v>0</v>
      </c>
      <c r="AD644" s="6">
        <f t="shared" si="286"/>
        <v>0</v>
      </c>
      <c r="AE644" s="6">
        <f t="shared" si="286"/>
        <v>0</v>
      </c>
      <c r="AF644" s="6">
        <f t="shared" si="286"/>
        <v>0</v>
      </c>
      <c r="AG644" s="6">
        <f t="shared" si="286"/>
        <v>0</v>
      </c>
      <c r="AH644" s="6">
        <f t="shared" si="286"/>
        <v>0</v>
      </c>
      <c r="AI644" s="6">
        <f t="shared" si="286"/>
        <v>0</v>
      </c>
      <c r="AJ644" s="6">
        <f t="shared" si="278"/>
        <v>0</v>
      </c>
      <c r="AK644" s="41">
        <f t="shared" si="273"/>
        <v>0</v>
      </c>
      <c r="AM644" s="30"/>
    </row>
    <row r="645" spans="1:39">
      <c r="A645" s="480">
        <v>2</v>
      </c>
      <c r="B645" s="1">
        <v>5</v>
      </c>
      <c r="C645" s="1">
        <v>7</v>
      </c>
      <c r="D645" s="1">
        <v>578</v>
      </c>
      <c r="E645" s="1">
        <v>1</v>
      </c>
      <c r="G645" s="17" t="s">
        <v>526</v>
      </c>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f t="shared" si="278"/>
        <v>0</v>
      </c>
      <c r="AK645" s="41">
        <f t="shared" si="273"/>
        <v>0</v>
      </c>
      <c r="AM645" s="30"/>
    </row>
    <row r="646" spans="1:39">
      <c r="A646" s="480">
        <v>2</v>
      </c>
      <c r="B646" s="1">
        <v>5</v>
      </c>
      <c r="C646" s="1">
        <v>7</v>
      </c>
      <c r="D646" s="1">
        <v>579</v>
      </c>
      <c r="G646" s="21" t="s">
        <v>527</v>
      </c>
      <c r="H646" s="6">
        <f>+H647</f>
        <v>0</v>
      </c>
      <c r="I646" s="6">
        <f t="shared" ref="I646:AI646" si="287">+I647</f>
        <v>0</v>
      </c>
      <c r="J646" s="6">
        <f t="shared" si="287"/>
        <v>0</v>
      </c>
      <c r="K646" s="6">
        <f t="shared" si="287"/>
        <v>0</v>
      </c>
      <c r="L646" s="6">
        <f t="shared" si="287"/>
        <v>0</v>
      </c>
      <c r="M646" s="6">
        <f t="shared" si="287"/>
        <v>0</v>
      </c>
      <c r="N646" s="6">
        <f t="shared" si="287"/>
        <v>0</v>
      </c>
      <c r="O646" s="6">
        <f t="shared" si="287"/>
        <v>0</v>
      </c>
      <c r="P646" s="6">
        <f t="shared" si="287"/>
        <v>0</v>
      </c>
      <c r="Q646" s="6">
        <f t="shared" si="287"/>
        <v>0</v>
      </c>
      <c r="R646" s="6">
        <f t="shared" si="287"/>
        <v>0</v>
      </c>
      <c r="S646" s="6">
        <f t="shared" si="287"/>
        <v>0</v>
      </c>
      <c r="T646" s="6">
        <f t="shared" si="287"/>
        <v>0</v>
      </c>
      <c r="U646" s="6">
        <f t="shared" si="287"/>
        <v>0</v>
      </c>
      <c r="V646" s="6">
        <f t="shared" si="287"/>
        <v>0</v>
      </c>
      <c r="W646" s="6">
        <f t="shared" si="287"/>
        <v>0</v>
      </c>
      <c r="X646" s="6">
        <f t="shared" si="287"/>
        <v>0</v>
      </c>
      <c r="Y646" s="6">
        <f t="shared" si="287"/>
        <v>0</v>
      </c>
      <c r="Z646" s="6">
        <f t="shared" si="287"/>
        <v>0</v>
      </c>
      <c r="AA646" s="6">
        <f t="shared" si="287"/>
        <v>0</v>
      </c>
      <c r="AB646" s="6">
        <f t="shared" si="287"/>
        <v>0</v>
      </c>
      <c r="AC646" s="6">
        <f t="shared" si="287"/>
        <v>0</v>
      </c>
      <c r="AD646" s="6">
        <f t="shared" si="287"/>
        <v>0</v>
      </c>
      <c r="AE646" s="6">
        <f t="shared" si="287"/>
        <v>0</v>
      </c>
      <c r="AF646" s="6">
        <f t="shared" si="287"/>
        <v>0</v>
      </c>
      <c r="AG646" s="6">
        <f t="shared" si="287"/>
        <v>0</v>
      </c>
      <c r="AH646" s="6">
        <f t="shared" si="287"/>
        <v>0</v>
      </c>
      <c r="AI646" s="6">
        <f t="shared" si="287"/>
        <v>0</v>
      </c>
      <c r="AJ646" s="6">
        <f t="shared" si="278"/>
        <v>0</v>
      </c>
      <c r="AK646" s="41">
        <f t="shared" si="273"/>
        <v>0</v>
      </c>
      <c r="AM646" s="30"/>
    </row>
    <row r="647" spans="1:39">
      <c r="A647" s="480">
        <v>2</v>
      </c>
      <c r="B647" s="1">
        <v>5</v>
      </c>
      <c r="C647" s="1">
        <v>7</v>
      </c>
      <c r="D647" s="1">
        <v>579</v>
      </c>
      <c r="E647" s="1">
        <v>1</v>
      </c>
      <c r="G647" s="17" t="s">
        <v>527</v>
      </c>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f t="shared" si="278"/>
        <v>0</v>
      </c>
      <c r="AK647" s="41">
        <f t="shared" si="273"/>
        <v>0</v>
      </c>
      <c r="AM647" s="30"/>
    </row>
    <row r="648" spans="1:39">
      <c r="A648" s="480">
        <v>2</v>
      </c>
      <c r="B648" s="1">
        <v>5</v>
      </c>
      <c r="C648" s="1">
        <v>8</v>
      </c>
      <c r="G648" s="21" t="s">
        <v>528</v>
      </c>
      <c r="H648" s="7">
        <f>+H649+H651+H653+H655+H665</f>
        <v>2000000</v>
      </c>
      <c r="I648" s="7">
        <f t="shared" ref="I648:AI648" si="288">+I649+I651+I653+I655+I665</f>
        <v>0</v>
      </c>
      <c r="J648" s="7">
        <f t="shared" si="288"/>
        <v>0</v>
      </c>
      <c r="K648" s="7">
        <f t="shared" si="288"/>
        <v>0</v>
      </c>
      <c r="L648" s="7">
        <f t="shared" si="288"/>
        <v>0</v>
      </c>
      <c r="M648" s="7">
        <f t="shared" si="288"/>
        <v>0</v>
      </c>
      <c r="N648" s="7">
        <f t="shared" si="288"/>
        <v>0</v>
      </c>
      <c r="O648" s="7">
        <f t="shared" si="288"/>
        <v>0</v>
      </c>
      <c r="P648" s="7">
        <f t="shared" si="288"/>
        <v>0</v>
      </c>
      <c r="Q648" s="7">
        <f t="shared" si="288"/>
        <v>0</v>
      </c>
      <c r="R648" s="7">
        <f t="shared" si="288"/>
        <v>0</v>
      </c>
      <c r="S648" s="7">
        <f t="shared" si="288"/>
        <v>0</v>
      </c>
      <c r="T648" s="7">
        <f t="shared" si="288"/>
        <v>0</v>
      </c>
      <c r="U648" s="7">
        <f t="shared" si="288"/>
        <v>0</v>
      </c>
      <c r="V648" s="7">
        <f t="shared" si="288"/>
        <v>0</v>
      </c>
      <c r="W648" s="7">
        <f t="shared" si="288"/>
        <v>0</v>
      </c>
      <c r="X648" s="7">
        <f t="shared" si="288"/>
        <v>0</v>
      </c>
      <c r="Y648" s="7">
        <f t="shared" si="288"/>
        <v>0</v>
      </c>
      <c r="Z648" s="7">
        <f t="shared" si="288"/>
        <v>0</v>
      </c>
      <c r="AA648" s="7">
        <f t="shared" si="288"/>
        <v>0</v>
      </c>
      <c r="AB648" s="7">
        <f t="shared" si="288"/>
        <v>0</v>
      </c>
      <c r="AC648" s="7">
        <f t="shared" si="288"/>
        <v>0</v>
      </c>
      <c r="AD648" s="7">
        <f t="shared" si="288"/>
        <v>0</v>
      </c>
      <c r="AE648" s="7">
        <f t="shared" si="288"/>
        <v>0</v>
      </c>
      <c r="AF648" s="7">
        <f t="shared" si="288"/>
        <v>0</v>
      </c>
      <c r="AG648" s="7">
        <f t="shared" si="288"/>
        <v>0</v>
      </c>
      <c r="AH648" s="7">
        <f t="shared" si="288"/>
        <v>0</v>
      </c>
      <c r="AI648" s="7">
        <f t="shared" si="288"/>
        <v>0</v>
      </c>
      <c r="AJ648" s="7">
        <f t="shared" si="278"/>
        <v>2000000</v>
      </c>
      <c r="AK648" s="41">
        <f t="shared" si="273"/>
        <v>2000000</v>
      </c>
      <c r="AM648" s="30"/>
    </row>
    <row r="649" spans="1:39">
      <c r="A649" s="480">
        <v>2</v>
      </c>
      <c r="B649" s="1">
        <v>5</v>
      </c>
      <c r="C649" s="1">
        <v>8</v>
      </c>
      <c r="D649" s="1">
        <v>581</v>
      </c>
      <c r="G649" s="21" t="s">
        <v>529</v>
      </c>
      <c r="H649" s="6">
        <f>+H650</f>
        <v>2000000</v>
      </c>
      <c r="I649" s="6">
        <f t="shared" ref="I649:AI649" si="289">+I650</f>
        <v>0</v>
      </c>
      <c r="J649" s="6">
        <f t="shared" si="289"/>
        <v>0</v>
      </c>
      <c r="K649" s="6">
        <f t="shared" si="289"/>
        <v>0</v>
      </c>
      <c r="L649" s="6">
        <f t="shared" si="289"/>
        <v>0</v>
      </c>
      <c r="M649" s="6">
        <f t="shared" si="289"/>
        <v>0</v>
      </c>
      <c r="N649" s="6">
        <f t="shared" si="289"/>
        <v>0</v>
      </c>
      <c r="O649" s="6">
        <f t="shared" si="289"/>
        <v>0</v>
      </c>
      <c r="P649" s="6">
        <f t="shared" si="289"/>
        <v>0</v>
      </c>
      <c r="Q649" s="6">
        <f t="shared" si="289"/>
        <v>0</v>
      </c>
      <c r="R649" s="6">
        <f t="shared" si="289"/>
        <v>0</v>
      </c>
      <c r="S649" s="6">
        <f t="shared" si="289"/>
        <v>0</v>
      </c>
      <c r="T649" s="6">
        <f t="shared" si="289"/>
        <v>0</v>
      </c>
      <c r="U649" s="6">
        <f t="shared" si="289"/>
        <v>0</v>
      </c>
      <c r="V649" s="6">
        <f t="shared" si="289"/>
        <v>0</v>
      </c>
      <c r="W649" s="6">
        <f t="shared" si="289"/>
        <v>0</v>
      </c>
      <c r="X649" s="6">
        <f t="shared" si="289"/>
        <v>0</v>
      </c>
      <c r="Y649" s="6">
        <f t="shared" si="289"/>
        <v>0</v>
      </c>
      <c r="Z649" s="6">
        <f t="shared" si="289"/>
        <v>0</v>
      </c>
      <c r="AA649" s="6">
        <f t="shared" si="289"/>
        <v>0</v>
      </c>
      <c r="AB649" s="6">
        <f t="shared" si="289"/>
        <v>0</v>
      </c>
      <c r="AC649" s="6">
        <f t="shared" si="289"/>
        <v>0</v>
      </c>
      <c r="AD649" s="6">
        <f t="shared" si="289"/>
        <v>0</v>
      </c>
      <c r="AE649" s="6">
        <f t="shared" si="289"/>
        <v>0</v>
      </c>
      <c r="AF649" s="6">
        <f t="shared" si="289"/>
        <v>0</v>
      </c>
      <c r="AG649" s="6">
        <f t="shared" si="289"/>
        <v>0</v>
      </c>
      <c r="AH649" s="6">
        <f t="shared" si="289"/>
        <v>0</v>
      </c>
      <c r="AI649" s="6">
        <f t="shared" si="289"/>
        <v>0</v>
      </c>
      <c r="AJ649" s="6">
        <f t="shared" si="278"/>
        <v>2000000</v>
      </c>
      <c r="AK649" s="41">
        <f t="shared" si="273"/>
        <v>2000000</v>
      </c>
      <c r="AM649" s="30"/>
    </row>
    <row r="650" spans="1:39">
      <c r="A650" s="480">
        <v>2</v>
      </c>
      <c r="B650" s="1">
        <v>5</v>
      </c>
      <c r="C650" s="1">
        <v>8</v>
      </c>
      <c r="D650" s="1">
        <v>581</v>
      </c>
      <c r="E650" s="1">
        <v>1</v>
      </c>
      <c r="G650" s="17" t="s">
        <v>529</v>
      </c>
      <c r="H650" s="8">
        <v>2000000</v>
      </c>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f t="shared" si="278"/>
        <v>2000000</v>
      </c>
      <c r="AK650" s="41">
        <f t="shared" si="273"/>
        <v>2000000</v>
      </c>
      <c r="AM650" s="30"/>
    </row>
    <row r="651" spans="1:39">
      <c r="A651" s="480">
        <v>2</v>
      </c>
      <c r="B651" s="1">
        <v>5</v>
      </c>
      <c r="C651" s="1">
        <v>8</v>
      </c>
      <c r="D651" s="1">
        <v>582</v>
      </c>
      <c r="G651" s="21" t="s">
        <v>530</v>
      </c>
      <c r="H651" s="6">
        <f>+H652</f>
        <v>0</v>
      </c>
      <c r="I651" s="6">
        <f t="shared" ref="I651:AI651" si="290">+I652</f>
        <v>0</v>
      </c>
      <c r="J651" s="6">
        <f t="shared" si="290"/>
        <v>0</v>
      </c>
      <c r="K651" s="6">
        <f t="shared" si="290"/>
        <v>0</v>
      </c>
      <c r="L651" s="6">
        <f t="shared" si="290"/>
        <v>0</v>
      </c>
      <c r="M651" s="6">
        <f t="shared" si="290"/>
        <v>0</v>
      </c>
      <c r="N651" s="6">
        <f t="shared" si="290"/>
        <v>0</v>
      </c>
      <c r="O651" s="6">
        <f t="shared" si="290"/>
        <v>0</v>
      </c>
      <c r="P651" s="6">
        <f t="shared" si="290"/>
        <v>0</v>
      </c>
      <c r="Q651" s="6">
        <f t="shared" si="290"/>
        <v>0</v>
      </c>
      <c r="R651" s="6">
        <f t="shared" si="290"/>
        <v>0</v>
      </c>
      <c r="S651" s="6">
        <f t="shared" si="290"/>
        <v>0</v>
      </c>
      <c r="T651" s="6">
        <f t="shared" si="290"/>
        <v>0</v>
      </c>
      <c r="U651" s="6">
        <f t="shared" si="290"/>
        <v>0</v>
      </c>
      <c r="V651" s="6">
        <f t="shared" si="290"/>
        <v>0</v>
      </c>
      <c r="W651" s="6">
        <f t="shared" si="290"/>
        <v>0</v>
      </c>
      <c r="X651" s="6">
        <f t="shared" si="290"/>
        <v>0</v>
      </c>
      <c r="Y651" s="6">
        <f t="shared" si="290"/>
        <v>0</v>
      </c>
      <c r="Z651" s="6">
        <f t="shared" si="290"/>
        <v>0</v>
      </c>
      <c r="AA651" s="6">
        <f t="shared" si="290"/>
        <v>0</v>
      </c>
      <c r="AB651" s="6">
        <f t="shared" si="290"/>
        <v>0</v>
      </c>
      <c r="AC651" s="6">
        <f t="shared" si="290"/>
        <v>0</v>
      </c>
      <c r="AD651" s="6">
        <f t="shared" si="290"/>
        <v>0</v>
      </c>
      <c r="AE651" s="6">
        <f t="shared" si="290"/>
        <v>0</v>
      </c>
      <c r="AF651" s="6">
        <f t="shared" si="290"/>
        <v>0</v>
      </c>
      <c r="AG651" s="6">
        <f t="shared" si="290"/>
        <v>0</v>
      </c>
      <c r="AH651" s="6">
        <f t="shared" si="290"/>
        <v>0</v>
      </c>
      <c r="AI651" s="6">
        <f t="shared" si="290"/>
        <v>0</v>
      </c>
      <c r="AJ651" s="6">
        <f t="shared" si="278"/>
        <v>0</v>
      </c>
      <c r="AK651" s="41">
        <f t="shared" si="273"/>
        <v>0</v>
      </c>
      <c r="AM651" s="30"/>
    </row>
    <row r="652" spans="1:39">
      <c r="A652" s="480">
        <v>2</v>
      </c>
      <c r="B652" s="1">
        <v>5</v>
      </c>
      <c r="C652" s="1">
        <v>8</v>
      </c>
      <c r="D652" s="1">
        <v>582</v>
      </c>
      <c r="E652" s="1">
        <v>1</v>
      </c>
      <c r="G652" s="17" t="s">
        <v>530</v>
      </c>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f t="shared" si="278"/>
        <v>0</v>
      </c>
      <c r="AK652" s="41">
        <f t="shared" si="273"/>
        <v>0</v>
      </c>
      <c r="AM652" s="30"/>
    </row>
    <row r="653" spans="1:39">
      <c r="A653" s="480">
        <v>2</v>
      </c>
      <c r="B653" s="1">
        <v>5</v>
      </c>
      <c r="C653" s="1">
        <v>8</v>
      </c>
      <c r="D653" s="1">
        <v>583</v>
      </c>
      <c r="G653" s="21" t="s">
        <v>531</v>
      </c>
      <c r="H653" s="6">
        <f>+H654</f>
        <v>0</v>
      </c>
      <c r="I653" s="6">
        <f t="shared" ref="I653:AI653" si="291">+I654</f>
        <v>0</v>
      </c>
      <c r="J653" s="6">
        <f t="shared" si="291"/>
        <v>0</v>
      </c>
      <c r="K653" s="6">
        <f t="shared" si="291"/>
        <v>0</v>
      </c>
      <c r="L653" s="6">
        <f t="shared" si="291"/>
        <v>0</v>
      </c>
      <c r="M653" s="6">
        <f t="shared" si="291"/>
        <v>0</v>
      </c>
      <c r="N653" s="6">
        <f t="shared" si="291"/>
        <v>0</v>
      </c>
      <c r="O653" s="6">
        <f t="shared" si="291"/>
        <v>0</v>
      </c>
      <c r="P653" s="6">
        <f t="shared" si="291"/>
        <v>0</v>
      </c>
      <c r="Q653" s="6">
        <f t="shared" si="291"/>
        <v>0</v>
      </c>
      <c r="R653" s="6">
        <f t="shared" si="291"/>
        <v>0</v>
      </c>
      <c r="S653" s="6">
        <f t="shared" si="291"/>
        <v>0</v>
      </c>
      <c r="T653" s="6">
        <f t="shared" si="291"/>
        <v>0</v>
      </c>
      <c r="U653" s="6">
        <f t="shared" si="291"/>
        <v>0</v>
      </c>
      <c r="V653" s="6">
        <f t="shared" si="291"/>
        <v>0</v>
      </c>
      <c r="W653" s="6">
        <f t="shared" si="291"/>
        <v>0</v>
      </c>
      <c r="X653" s="6">
        <f t="shared" si="291"/>
        <v>0</v>
      </c>
      <c r="Y653" s="6">
        <f t="shared" si="291"/>
        <v>0</v>
      </c>
      <c r="Z653" s="6">
        <f t="shared" si="291"/>
        <v>0</v>
      </c>
      <c r="AA653" s="6">
        <f t="shared" si="291"/>
        <v>0</v>
      </c>
      <c r="AB653" s="6">
        <f t="shared" si="291"/>
        <v>0</v>
      </c>
      <c r="AC653" s="6">
        <f t="shared" si="291"/>
        <v>0</v>
      </c>
      <c r="AD653" s="6">
        <f t="shared" si="291"/>
        <v>0</v>
      </c>
      <c r="AE653" s="6">
        <f t="shared" si="291"/>
        <v>0</v>
      </c>
      <c r="AF653" s="6">
        <f t="shared" si="291"/>
        <v>0</v>
      </c>
      <c r="AG653" s="6">
        <f t="shared" si="291"/>
        <v>0</v>
      </c>
      <c r="AH653" s="6">
        <f t="shared" si="291"/>
        <v>0</v>
      </c>
      <c r="AI653" s="6">
        <f t="shared" si="291"/>
        <v>0</v>
      </c>
      <c r="AJ653" s="6">
        <f t="shared" si="278"/>
        <v>0</v>
      </c>
      <c r="AK653" s="41">
        <f t="shared" si="273"/>
        <v>0</v>
      </c>
      <c r="AM653" s="30"/>
    </row>
    <row r="654" spans="1:39">
      <c r="A654" s="480">
        <v>2</v>
      </c>
      <c r="B654" s="1">
        <v>5</v>
      </c>
      <c r="C654" s="1">
        <v>8</v>
      </c>
      <c r="D654" s="1">
        <v>583</v>
      </c>
      <c r="E654" s="1">
        <v>1</v>
      </c>
      <c r="G654" s="17" t="s">
        <v>532</v>
      </c>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f t="shared" si="278"/>
        <v>0</v>
      </c>
      <c r="AK654" s="41">
        <f t="shared" si="273"/>
        <v>0</v>
      </c>
      <c r="AM654" s="30"/>
    </row>
    <row r="655" spans="1:39">
      <c r="A655" s="480">
        <v>2</v>
      </c>
      <c r="B655" s="1">
        <v>5</v>
      </c>
      <c r="C655" s="1">
        <v>8</v>
      </c>
      <c r="D655" s="1">
        <v>584</v>
      </c>
      <c r="G655" s="21" t="s">
        <v>533</v>
      </c>
      <c r="H655" s="6">
        <f>SUM(H656:H664)</f>
        <v>0</v>
      </c>
      <c r="I655" s="6">
        <f t="shared" ref="I655:AI655" si="292">SUM(I656:I664)</f>
        <v>0</v>
      </c>
      <c r="J655" s="6">
        <f t="shared" si="292"/>
        <v>0</v>
      </c>
      <c r="K655" s="6">
        <f t="shared" si="292"/>
        <v>0</v>
      </c>
      <c r="L655" s="6">
        <f t="shared" si="292"/>
        <v>0</v>
      </c>
      <c r="M655" s="6">
        <f t="shared" si="292"/>
        <v>0</v>
      </c>
      <c r="N655" s="6">
        <f t="shared" si="292"/>
        <v>0</v>
      </c>
      <c r="O655" s="6">
        <f t="shared" si="292"/>
        <v>0</v>
      </c>
      <c r="P655" s="6">
        <f t="shared" si="292"/>
        <v>0</v>
      </c>
      <c r="Q655" s="6">
        <f t="shared" si="292"/>
        <v>0</v>
      </c>
      <c r="R655" s="6">
        <f t="shared" si="292"/>
        <v>0</v>
      </c>
      <c r="S655" s="6">
        <f t="shared" si="292"/>
        <v>0</v>
      </c>
      <c r="T655" s="6">
        <f t="shared" si="292"/>
        <v>0</v>
      </c>
      <c r="U655" s="6">
        <f t="shared" si="292"/>
        <v>0</v>
      </c>
      <c r="V655" s="6">
        <f t="shared" si="292"/>
        <v>0</v>
      </c>
      <c r="W655" s="6">
        <f t="shared" si="292"/>
        <v>0</v>
      </c>
      <c r="X655" s="6">
        <f t="shared" si="292"/>
        <v>0</v>
      </c>
      <c r="Y655" s="6">
        <f t="shared" si="292"/>
        <v>0</v>
      </c>
      <c r="Z655" s="6">
        <f t="shared" si="292"/>
        <v>0</v>
      </c>
      <c r="AA655" s="6">
        <f t="shared" si="292"/>
        <v>0</v>
      </c>
      <c r="AB655" s="6">
        <f t="shared" si="292"/>
        <v>0</v>
      </c>
      <c r="AC655" s="6">
        <f t="shared" si="292"/>
        <v>0</v>
      </c>
      <c r="AD655" s="6">
        <f t="shared" si="292"/>
        <v>0</v>
      </c>
      <c r="AE655" s="6">
        <f t="shared" si="292"/>
        <v>0</v>
      </c>
      <c r="AF655" s="6">
        <f t="shared" si="292"/>
        <v>0</v>
      </c>
      <c r="AG655" s="6">
        <f t="shared" si="292"/>
        <v>0</v>
      </c>
      <c r="AH655" s="6">
        <f t="shared" si="292"/>
        <v>0</v>
      </c>
      <c r="AI655" s="6">
        <f t="shared" si="292"/>
        <v>0</v>
      </c>
      <c r="AJ655" s="6">
        <f t="shared" si="278"/>
        <v>0</v>
      </c>
      <c r="AK655" s="41">
        <f t="shared" si="273"/>
        <v>0</v>
      </c>
      <c r="AM655" s="30"/>
    </row>
    <row r="656" spans="1:39">
      <c r="A656" s="480">
        <v>2</v>
      </c>
      <c r="B656" s="1">
        <v>5</v>
      </c>
      <c r="C656" s="1">
        <v>8</v>
      </c>
      <c r="D656" s="1">
        <v>584</v>
      </c>
      <c r="E656" s="1">
        <v>1</v>
      </c>
      <c r="G656" s="17" t="s">
        <v>534</v>
      </c>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f t="shared" si="278"/>
        <v>0</v>
      </c>
      <c r="AK656" s="41">
        <f t="shared" si="273"/>
        <v>0</v>
      </c>
      <c r="AM656" s="30"/>
    </row>
    <row r="657" spans="1:39">
      <c r="A657" s="480">
        <v>2</v>
      </c>
      <c r="B657" s="1">
        <v>5</v>
      </c>
      <c r="C657" s="1">
        <v>8</v>
      </c>
      <c r="D657" s="1">
        <v>584</v>
      </c>
      <c r="E657" s="1">
        <v>2</v>
      </c>
      <c r="G657" s="17" t="s">
        <v>535</v>
      </c>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f t="shared" si="278"/>
        <v>0</v>
      </c>
      <c r="AK657" s="41">
        <f t="shared" si="273"/>
        <v>0</v>
      </c>
      <c r="AM657" s="30"/>
    </row>
    <row r="658" spans="1:39">
      <c r="A658" s="480">
        <v>2</v>
      </c>
      <c r="B658" s="1">
        <v>5</v>
      </c>
      <c r="C658" s="1">
        <v>8</v>
      </c>
      <c r="D658" s="1">
        <v>584</v>
      </c>
      <c r="E658" s="1">
        <v>3</v>
      </c>
      <c r="G658" s="17" t="s">
        <v>536</v>
      </c>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f t="shared" si="278"/>
        <v>0</v>
      </c>
      <c r="AK658" s="41">
        <f t="shared" si="273"/>
        <v>0</v>
      </c>
      <c r="AM658" s="30"/>
    </row>
    <row r="659" spans="1:39">
      <c r="A659" s="480">
        <v>2</v>
      </c>
      <c r="B659" s="1">
        <v>5</v>
      </c>
      <c r="C659" s="1">
        <v>8</v>
      </c>
      <c r="D659" s="1">
        <v>584</v>
      </c>
      <c r="E659" s="1">
        <v>4</v>
      </c>
      <c r="G659" s="17" t="s">
        <v>537</v>
      </c>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f t="shared" si="278"/>
        <v>0</v>
      </c>
      <c r="AK659" s="41">
        <f t="shared" si="273"/>
        <v>0</v>
      </c>
      <c r="AM659" s="30"/>
    </row>
    <row r="660" spans="1:39">
      <c r="A660" s="480">
        <v>2</v>
      </c>
      <c r="B660" s="1">
        <v>5</v>
      </c>
      <c r="C660" s="1">
        <v>8</v>
      </c>
      <c r="D660" s="1">
        <v>584</v>
      </c>
      <c r="E660" s="1">
        <v>5</v>
      </c>
      <c r="G660" s="17" t="s">
        <v>538</v>
      </c>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f t="shared" si="278"/>
        <v>0</v>
      </c>
      <c r="AK660" s="41">
        <f t="shared" si="273"/>
        <v>0</v>
      </c>
      <c r="AM660" s="30"/>
    </row>
    <row r="661" spans="1:39">
      <c r="A661" s="480">
        <v>2</v>
      </c>
      <c r="B661" s="1">
        <v>5</v>
      </c>
      <c r="C661" s="1">
        <v>8</v>
      </c>
      <c r="D661" s="1">
        <v>584</v>
      </c>
      <c r="E661" s="1">
        <v>6</v>
      </c>
      <c r="G661" s="17" t="s">
        <v>539</v>
      </c>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f t="shared" si="278"/>
        <v>0</v>
      </c>
      <c r="AK661" s="41">
        <f t="shared" si="273"/>
        <v>0</v>
      </c>
      <c r="AM661" s="30"/>
    </row>
    <row r="662" spans="1:39">
      <c r="A662" s="480">
        <v>2</v>
      </c>
      <c r="B662" s="1">
        <v>5</v>
      </c>
      <c r="C662" s="1">
        <v>8</v>
      </c>
      <c r="D662" s="1">
        <v>584</v>
      </c>
      <c r="E662" s="1">
        <v>7</v>
      </c>
      <c r="G662" s="17" t="s">
        <v>540</v>
      </c>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f t="shared" si="278"/>
        <v>0</v>
      </c>
      <c r="AK662" s="41">
        <f t="shared" si="273"/>
        <v>0</v>
      </c>
      <c r="AM662" s="30"/>
    </row>
    <row r="663" spans="1:39">
      <c r="A663" s="480">
        <v>2</v>
      </c>
      <c r="B663" s="1">
        <v>5</v>
      </c>
      <c r="C663" s="1">
        <v>8</v>
      </c>
      <c r="D663" s="1">
        <v>584</v>
      </c>
      <c r="E663" s="1">
        <v>8</v>
      </c>
      <c r="G663" s="17" t="s">
        <v>541</v>
      </c>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f t="shared" si="278"/>
        <v>0</v>
      </c>
      <c r="AK663" s="41">
        <f t="shared" si="273"/>
        <v>0</v>
      </c>
      <c r="AM663" s="30"/>
    </row>
    <row r="664" spans="1:39">
      <c r="A664" s="480">
        <v>2</v>
      </c>
      <c r="B664" s="1">
        <v>5</v>
      </c>
      <c r="C664" s="1">
        <v>8</v>
      </c>
      <c r="D664" s="1">
        <v>584</v>
      </c>
      <c r="E664" s="1">
        <v>9</v>
      </c>
      <c r="G664" s="17" t="s">
        <v>542</v>
      </c>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f t="shared" si="278"/>
        <v>0</v>
      </c>
      <c r="AK664" s="41">
        <f t="shared" si="273"/>
        <v>0</v>
      </c>
      <c r="AM664" s="30"/>
    </row>
    <row r="665" spans="1:39">
      <c r="A665" s="480">
        <v>2</v>
      </c>
      <c r="B665" s="1">
        <v>5</v>
      </c>
      <c r="C665" s="1">
        <v>8</v>
      </c>
      <c r="D665" s="1">
        <v>589</v>
      </c>
      <c r="G665" s="21" t="s">
        <v>543</v>
      </c>
      <c r="H665" s="6">
        <f>+H666</f>
        <v>0</v>
      </c>
      <c r="I665" s="6">
        <f t="shared" ref="I665:AI665" si="293">+I666</f>
        <v>0</v>
      </c>
      <c r="J665" s="6">
        <f t="shared" si="293"/>
        <v>0</v>
      </c>
      <c r="K665" s="6">
        <f t="shared" si="293"/>
        <v>0</v>
      </c>
      <c r="L665" s="6">
        <f t="shared" si="293"/>
        <v>0</v>
      </c>
      <c r="M665" s="6">
        <f t="shared" si="293"/>
        <v>0</v>
      </c>
      <c r="N665" s="6">
        <f t="shared" si="293"/>
        <v>0</v>
      </c>
      <c r="O665" s="6">
        <f t="shared" si="293"/>
        <v>0</v>
      </c>
      <c r="P665" s="6">
        <f t="shared" si="293"/>
        <v>0</v>
      </c>
      <c r="Q665" s="6">
        <f t="shared" si="293"/>
        <v>0</v>
      </c>
      <c r="R665" s="6">
        <f t="shared" si="293"/>
        <v>0</v>
      </c>
      <c r="S665" s="6">
        <f t="shared" si="293"/>
        <v>0</v>
      </c>
      <c r="T665" s="6">
        <f t="shared" si="293"/>
        <v>0</v>
      </c>
      <c r="U665" s="6">
        <f t="shared" si="293"/>
        <v>0</v>
      </c>
      <c r="V665" s="6">
        <f t="shared" si="293"/>
        <v>0</v>
      </c>
      <c r="W665" s="6">
        <f t="shared" si="293"/>
        <v>0</v>
      </c>
      <c r="X665" s="6">
        <f t="shared" si="293"/>
        <v>0</v>
      </c>
      <c r="Y665" s="6">
        <f t="shared" si="293"/>
        <v>0</v>
      </c>
      <c r="Z665" s="6">
        <f t="shared" si="293"/>
        <v>0</v>
      </c>
      <c r="AA665" s="6">
        <f t="shared" si="293"/>
        <v>0</v>
      </c>
      <c r="AB665" s="6">
        <f t="shared" si="293"/>
        <v>0</v>
      </c>
      <c r="AC665" s="6">
        <f t="shared" si="293"/>
        <v>0</v>
      </c>
      <c r="AD665" s="6">
        <f t="shared" si="293"/>
        <v>0</v>
      </c>
      <c r="AE665" s="6">
        <f t="shared" si="293"/>
        <v>0</v>
      </c>
      <c r="AF665" s="6">
        <f t="shared" si="293"/>
        <v>0</v>
      </c>
      <c r="AG665" s="6">
        <f t="shared" si="293"/>
        <v>0</v>
      </c>
      <c r="AH665" s="6">
        <f t="shared" si="293"/>
        <v>0</v>
      </c>
      <c r="AI665" s="6">
        <f t="shared" si="293"/>
        <v>0</v>
      </c>
      <c r="AJ665" s="6">
        <f t="shared" si="278"/>
        <v>0</v>
      </c>
      <c r="AK665" s="41">
        <f t="shared" si="273"/>
        <v>0</v>
      </c>
      <c r="AM665" s="30"/>
    </row>
    <row r="666" spans="1:39">
      <c r="A666" s="480">
        <v>2</v>
      </c>
      <c r="B666" s="1">
        <v>5</v>
      </c>
      <c r="C666" s="1">
        <v>8</v>
      </c>
      <c r="D666" s="1">
        <v>589</v>
      </c>
      <c r="E666" s="1">
        <v>1</v>
      </c>
      <c r="G666" s="17" t="s">
        <v>543</v>
      </c>
      <c r="AJ666" s="8">
        <f t="shared" si="278"/>
        <v>0</v>
      </c>
      <c r="AK666" s="41">
        <f t="shared" si="273"/>
        <v>0</v>
      </c>
      <c r="AM666" s="30"/>
    </row>
    <row r="667" spans="1:39">
      <c r="A667" s="480">
        <v>2</v>
      </c>
      <c r="B667" s="1">
        <v>5</v>
      </c>
      <c r="C667" s="1">
        <v>9</v>
      </c>
      <c r="G667" s="21" t="s">
        <v>544</v>
      </c>
      <c r="H667" s="7">
        <f>+H668+H670+H672+H674+H676</f>
        <v>0</v>
      </c>
      <c r="I667" s="7">
        <f t="shared" ref="I667:AI667" si="294">+I668+I670+I672+I674+I676</f>
        <v>0</v>
      </c>
      <c r="J667" s="7">
        <f t="shared" si="294"/>
        <v>0</v>
      </c>
      <c r="K667" s="7">
        <f t="shared" si="294"/>
        <v>0</v>
      </c>
      <c r="L667" s="7">
        <f t="shared" si="294"/>
        <v>0</v>
      </c>
      <c r="M667" s="7">
        <f t="shared" si="294"/>
        <v>0</v>
      </c>
      <c r="N667" s="7">
        <f t="shared" si="294"/>
        <v>0</v>
      </c>
      <c r="O667" s="7">
        <f t="shared" si="294"/>
        <v>0</v>
      </c>
      <c r="P667" s="7">
        <f t="shared" si="294"/>
        <v>0</v>
      </c>
      <c r="Q667" s="7">
        <f t="shared" si="294"/>
        <v>0</v>
      </c>
      <c r="R667" s="7">
        <f t="shared" si="294"/>
        <v>0</v>
      </c>
      <c r="S667" s="7">
        <f t="shared" si="294"/>
        <v>0</v>
      </c>
      <c r="T667" s="7">
        <f t="shared" si="294"/>
        <v>0</v>
      </c>
      <c r="U667" s="7">
        <f t="shared" si="294"/>
        <v>0</v>
      </c>
      <c r="V667" s="7">
        <f t="shared" si="294"/>
        <v>0</v>
      </c>
      <c r="W667" s="7">
        <f t="shared" si="294"/>
        <v>0</v>
      </c>
      <c r="X667" s="7">
        <f t="shared" si="294"/>
        <v>0</v>
      </c>
      <c r="Y667" s="7">
        <f t="shared" si="294"/>
        <v>0</v>
      </c>
      <c r="Z667" s="7">
        <f t="shared" si="294"/>
        <v>0</v>
      </c>
      <c r="AA667" s="7">
        <f t="shared" si="294"/>
        <v>0</v>
      </c>
      <c r="AB667" s="7">
        <f t="shared" si="294"/>
        <v>0</v>
      </c>
      <c r="AC667" s="7">
        <f t="shared" si="294"/>
        <v>0</v>
      </c>
      <c r="AD667" s="7">
        <f t="shared" si="294"/>
        <v>0</v>
      </c>
      <c r="AE667" s="7">
        <f t="shared" si="294"/>
        <v>0</v>
      </c>
      <c r="AF667" s="7">
        <f t="shared" si="294"/>
        <v>0</v>
      </c>
      <c r="AG667" s="7">
        <f t="shared" si="294"/>
        <v>0</v>
      </c>
      <c r="AH667" s="7">
        <f t="shared" si="294"/>
        <v>0</v>
      </c>
      <c r="AI667" s="7">
        <f t="shared" si="294"/>
        <v>0</v>
      </c>
      <c r="AJ667" s="7">
        <f t="shared" si="278"/>
        <v>0</v>
      </c>
      <c r="AK667" s="41">
        <f t="shared" si="273"/>
        <v>0</v>
      </c>
      <c r="AM667" s="30"/>
    </row>
    <row r="668" spans="1:39">
      <c r="A668" s="480">
        <v>2</v>
      </c>
      <c r="B668" s="1">
        <v>5</v>
      </c>
      <c r="C668" s="1">
        <v>9</v>
      </c>
      <c r="D668" s="1">
        <v>591</v>
      </c>
      <c r="G668" s="21" t="s">
        <v>545</v>
      </c>
      <c r="H668" s="6">
        <f>+H669</f>
        <v>0</v>
      </c>
      <c r="I668" s="6">
        <f t="shared" ref="I668:AI668" si="295">+I669</f>
        <v>0</v>
      </c>
      <c r="J668" s="6">
        <f t="shared" si="295"/>
        <v>0</v>
      </c>
      <c r="K668" s="6">
        <f t="shared" si="295"/>
        <v>0</v>
      </c>
      <c r="L668" s="6">
        <f t="shared" si="295"/>
        <v>0</v>
      </c>
      <c r="M668" s="6">
        <f t="shared" si="295"/>
        <v>0</v>
      </c>
      <c r="N668" s="6">
        <f t="shared" si="295"/>
        <v>0</v>
      </c>
      <c r="O668" s="6">
        <f t="shared" si="295"/>
        <v>0</v>
      </c>
      <c r="P668" s="6">
        <f t="shared" si="295"/>
        <v>0</v>
      </c>
      <c r="Q668" s="6">
        <f t="shared" si="295"/>
        <v>0</v>
      </c>
      <c r="R668" s="6">
        <f t="shared" si="295"/>
        <v>0</v>
      </c>
      <c r="S668" s="6">
        <f t="shared" si="295"/>
        <v>0</v>
      </c>
      <c r="T668" s="6">
        <f t="shared" si="295"/>
        <v>0</v>
      </c>
      <c r="U668" s="6">
        <f t="shared" si="295"/>
        <v>0</v>
      </c>
      <c r="V668" s="6">
        <f t="shared" si="295"/>
        <v>0</v>
      </c>
      <c r="W668" s="6">
        <f t="shared" si="295"/>
        <v>0</v>
      </c>
      <c r="X668" s="6">
        <f t="shared" si="295"/>
        <v>0</v>
      </c>
      <c r="Y668" s="6">
        <f t="shared" si="295"/>
        <v>0</v>
      </c>
      <c r="Z668" s="6">
        <f t="shared" si="295"/>
        <v>0</v>
      </c>
      <c r="AA668" s="6">
        <f t="shared" si="295"/>
        <v>0</v>
      </c>
      <c r="AB668" s="6">
        <f t="shared" si="295"/>
        <v>0</v>
      </c>
      <c r="AC668" s="6">
        <f t="shared" si="295"/>
        <v>0</v>
      </c>
      <c r="AD668" s="6">
        <f t="shared" si="295"/>
        <v>0</v>
      </c>
      <c r="AE668" s="6">
        <f t="shared" si="295"/>
        <v>0</v>
      </c>
      <c r="AF668" s="6">
        <f t="shared" si="295"/>
        <v>0</v>
      </c>
      <c r="AG668" s="6">
        <f t="shared" si="295"/>
        <v>0</v>
      </c>
      <c r="AH668" s="6">
        <f t="shared" si="295"/>
        <v>0</v>
      </c>
      <c r="AI668" s="6">
        <f t="shared" si="295"/>
        <v>0</v>
      </c>
      <c r="AJ668" s="6">
        <f t="shared" si="278"/>
        <v>0</v>
      </c>
      <c r="AK668" s="41">
        <f t="shared" si="273"/>
        <v>0</v>
      </c>
      <c r="AM668" s="30"/>
    </row>
    <row r="669" spans="1:39">
      <c r="A669" s="480">
        <v>2</v>
      </c>
      <c r="B669" s="1">
        <v>5</v>
      </c>
      <c r="C669" s="1">
        <v>9</v>
      </c>
      <c r="D669" s="1">
        <v>591</v>
      </c>
      <c r="E669" s="1">
        <v>1</v>
      </c>
      <c r="G669" s="17" t="s">
        <v>545</v>
      </c>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f t="shared" si="278"/>
        <v>0</v>
      </c>
      <c r="AK669" s="41">
        <f t="shared" si="273"/>
        <v>0</v>
      </c>
      <c r="AM669" s="30"/>
    </row>
    <row r="670" spans="1:39">
      <c r="A670" s="480">
        <v>2</v>
      </c>
      <c r="B670" s="1">
        <v>5</v>
      </c>
      <c r="C670" s="1">
        <v>9</v>
      </c>
      <c r="D670" s="1">
        <v>592</v>
      </c>
      <c r="G670" s="21" t="s">
        <v>546</v>
      </c>
      <c r="H670" s="6">
        <f>+H671</f>
        <v>0</v>
      </c>
      <c r="I670" s="6">
        <f t="shared" ref="I670:AI670" si="296">+I671</f>
        <v>0</v>
      </c>
      <c r="J670" s="6">
        <f t="shared" si="296"/>
        <v>0</v>
      </c>
      <c r="K670" s="6">
        <f t="shared" si="296"/>
        <v>0</v>
      </c>
      <c r="L670" s="6">
        <f t="shared" si="296"/>
        <v>0</v>
      </c>
      <c r="M670" s="6">
        <f t="shared" si="296"/>
        <v>0</v>
      </c>
      <c r="N670" s="6">
        <f t="shared" si="296"/>
        <v>0</v>
      </c>
      <c r="O670" s="6">
        <f t="shared" si="296"/>
        <v>0</v>
      </c>
      <c r="P670" s="6">
        <f t="shared" si="296"/>
        <v>0</v>
      </c>
      <c r="Q670" s="6">
        <f t="shared" si="296"/>
        <v>0</v>
      </c>
      <c r="R670" s="6">
        <f t="shared" si="296"/>
        <v>0</v>
      </c>
      <c r="S670" s="6">
        <f t="shared" si="296"/>
        <v>0</v>
      </c>
      <c r="T670" s="6">
        <f t="shared" si="296"/>
        <v>0</v>
      </c>
      <c r="U670" s="6">
        <f t="shared" si="296"/>
        <v>0</v>
      </c>
      <c r="V670" s="6">
        <f t="shared" si="296"/>
        <v>0</v>
      </c>
      <c r="W670" s="6">
        <f t="shared" si="296"/>
        <v>0</v>
      </c>
      <c r="X670" s="6">
        <f t="shared" si="296"/>
        <v>0</v>
      </c>
      <c r="Y670" s="6">
        <f t="shared" si="296"/>
        <v>0</v>
      </c>
      <c r="Z670" s="6">
        <f t="shared" si="296"/>
        <v>0</v>
      </c>
      <c r="AA670" s="6">
        <f t="shared" si="296"/>
        <v>0</v>
      </c>
      <c r="AB670" s="6">
        <f t="shared" si="296"/>
        <v>0</v>
      </c>
      <c r="AC670" s="6">
        <f t="shared" si="296"/>
        <v>0</v>
      </c>
      <c r="AD670" s="6">
        <f t="shared" si="296"/>
        <v>0</v>
      </c>
      <c r="AE670" s="6">
        <f t="shared" si="296"/>
        <v>0</v>
      </c>
      <c r="AF670" s="6">
        <f t="shared" si="296"/>
        <v>0</v>
      </c>
      <c r="AG670" s="6">
        <f t="shared" si="296"/>
        <v>0</v>
      </c>
      <c r="AH670" s="6">
        <f t="shared" si="296"/>
        <v>0</v>
      </c>
      <c r="AI670" s="6">
        <f t="shared" si="296"/>
        <v>0</v>
      </c>
      <c r="AJ670" s="6">
        <f t="shared" si="278"/>
        <v>0</v>
      </c>
      <c r="AK670" s="41">
        <f t="shared" si="273"/>
        <v>0</v>
      </c>
      <c r="AM670" s="30"/>
    </row>
    <row r="671" spans="1:39">
      <c r="A671" s="480">
        <v>2</v>
      </c>
      <c r="B671" s="1">
        <v>5</v>
      </c>
      <c r="C671" s="1">
        <v>9</v>
      </c>
      <c r="D671" s="1">
        <v>592</v>
      </c>
      <c r="E671" s="1">
        <v>1</v>
      </c>
      <c r="G671" s="17" t="s">
        <v>546</v>
      </c>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f t="shared" si="278"/>
        <v>0</v>
      </c>
      <c r="AK671" s="41">
        <f t="shared" si="273"/>
        <v>0</v>
      </c>
      <c r="AM671" s="30"/>
    </row>
    <row r="672" spans="1:39">
      <c r="A672" s="480">
        <v>2</v>
      </c>
      <c r="B672" s="1">
        <v>5</v>
      </c>
      <c r="C672" s="1">
        <v>9</v>
      </c>
      <c r="D672" s="1">
        <v>593</v>
      </c>
      <c r="G672" s="21" t="s">
        <v>547</v>
      </c>
      <c r="H672" s="6">
        <f>+H673</f>
        <v>0</v>
      </c>
      <c r="I672" s="6">
        <f t="shared" ref="I672:AI672" si="297">+I673</f>
        <v>0</v>
      </c>
      <c r="J672" s="6">
        <f t="shared" si="297"/>
        <v>0</v>
      </c>
      <c r="K672" s="6">
        <f t="shared" si="297"/>
        <v>0</v>
      </c>
      <c r="L672" s="6">
        <f t="shared" si="297"/>
        <v>0</v>
      </c>
      <c r="M672" s="6">
        <f t="shared" si="297"/>
        <v>0</v>
      </c>
      <c r="N672" s="6">
        <f t="shared" si="297"/>
        <v>0</v>
      </c>
      <c r="O672" s="6">
        <f t="shared" si="297"/>
        <v>0</v>
      </c>
      <c r="P672" s="6">
        <f t="shared" si="297"/>
        <v>0</v>
      </c>
      <c r="Q672" s="6">
        <f t="shared" si="297"/>
        <v>0</v>
      </c>
      <c r="R672" s="6">
        <f t="shared" si="297"/>
        <v>0</v>
      </c>
      <c r="S672" s="6">
        <f t="shared" si="297"/>
        <v>0</v>
      </c>
      <c r="T672" s="6">
        <f t="shared" si="297"/>
        <v>0</v>
      </c>
      <c r="U672" s="6">
        <f t="shared" si="297"/>
        <v>0</v>
      </c>
      <c r="V672" s="6">
        <f t="shared" si="297"/>
        <v>0</v>
      </c>
      <c r="W672" s="6">
        <f t="shared" si="297"/>
        <v>0</v>
      </c>
      <c r="X672" s="6">
        <f t="shared" si="297"/>
        <v>0</v>
      </c>
      <c r="Y672" s="6">
        <f t="shared" si="297"/>
        <v>0</v>
      </c>
      <c r="Z672" s="6">
        <f t="shared" si="297"/>
        <v>0</v>
      </c>
      <c r="AA672" s="6">
        <f t="shared" si="297"/>
        <v>0</v>
      </c>
      <c r="AB672" s="6">
        <f t="shared" si="297"/>
        <v>0</v>
      </c>
      <c r="AC672" s="6">
        <f t="shared" si="297"/>
        <v>0</v>
      </c>
      <c r="AD672" s="6">
        <f t="shared" si="297"/>
        <v>0</v>
      </c>
      <c r="AE672" s="6">
        <f t="shared" si="297"/>
        <v>0</v>
      </c>
      <c r="AF672" s="6">
        <f t="shared" si="297"/>
        <v>0</v>
      </c>
      <c r="AG672" s="6">
        <f t="shared" si="297"/>
        <v>0</v>
      </c>
      <c r="AH672" s="6">
        <f t="shared" si="297"/>
        <v>0</v>
      </c>
      <c r="AI672" s="6">
        <f t="shared" si="297"/>
        <v>0</v>
      </c>
      <c r="AJ672" s="6">
        <f t="shared" si="278"/>
        <v>0</v>
      </c>
      <c r="AK672" s="41">
        <f t="shared" si="273"/>
        <v>0</v>
      </c>
      <c r="AM672" s="30"/>
    </row>
    <row r="673" spans="1:41">
      <c r="A673" s="480">
        <v>2</v>
      </c>
      <c r="B673" s="1">
        <v>5</v>
      </c>
      <c r="C673" s="1">
        <v>9</v>
      </c>
      <c r="D673" s="1">
        <v>593</v>
      </c>
      <c r="E673" s="1">
        <v>1</v>
      </c>
      <c r="G673" s="17" t="s">
        <v>547</v>
      </c>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f t="shared" si="278"/>
        <v>0</v>
      </c>
      <c r="AK673" s="41">
        <f t="shared" si="273"/>
        <v>0</v>
      </c>
      <c r="AM673" s="30"/>
    </row>
    <row r="674" spans="1:41">
      <c r="A674" s="480">
        <v>2</v>
      </c>
      <c r="B674" s="1">
        <v>5</v>
      </c>
      <c r="C674" s="1">
        <v>9</v>
      </c>
      <c r="D674" s="1">
        <v>597</v>
      </c>
      <c r="G674" s="21" t="s">
        <v>548</v>
      </c>
      <c r="H674" s="6">
        <f>+H675</f>
        <v>0</v>
      </c>
      <c r="I674" s="6">
        <f t="shared" ref="I674:AI674" si="298">+I675</f>
        <v>0</v>
      </c>
      <c r="J674" s="6">
        <f t="shared" si="298"/>
        <v>0</v>
      </c>
      <c r="K674" s="6">
        <f t="shared" si="298"/>
        <v>0</v>
      </c>
      <c r="L674" s="6">
        <f t="shared" si="298"/>
        <v>0</v>
      </c>
      <c r="M674" s="6">
        <f t="shared" si="298"/>
        <v>0</v>
      </c>
      <c r="N674" s="6">
        <f t="shared" si="298"/>
        <v>0</v>
      </c>
      <c r="O674" s="6">
        <f t="shared" si="298"/>
        <v>0</v>
      </c>
      <c r="P674" s="6">
        <f t="shared" si="298"/>
        <v>0</v>
      </c>
      <c r="Q674" s="6">
        <f t="shared" si="298"/>
        <v>0</v>
      </c>
      <c r="R674" s="6">
        <f t="shared" si="298"/>
        <v>0</v>
      </c>
      <c r="S674" s="6">
        <f t="shared" si="298"/>
        <v>0</v>
      </c>
      <c r="T674" s="6">
        <f t="shared" si="298"/>
        <v>0</v>
      </c>
      <c r="U674" s="6">
        <f t="shared" si="298"/>
        <v>0</v>
      </c>
      <c r="V674" s="6">
        <f t="shared" si="298"/>
        <v>0</v>
      </c>
      <c r="W674" s="6">
        <f t="shared" si="298"/>
        <v>0</v>
      </c>
      <c r="X674" s="6">
        <f t="shared" si="298"/>
        <v>0</v>
      </c>
      <c r="Y674" s="6">
        <f t="shared" si="298"/>
        <v>0</v>
      </c>
      <c r="Z674" s="6">
        <f t="shared" si="298"/>
        <v>0</v>
      </c>
      <c r="AA674" s="6">
        <f t="shared" si="298"/>
        <v>0</v>
      </c>
      <c r="AB674" s="6">
        <f t="shared" si="298"/>
        <v>0</v>
      </c>
      <c r="AC674" s="6">
        <f t="shared" si="298"/>
        <v>0</v>
      </c>
      <c r="AD674" s="6">
        <f t="shared" si="298"/>
        <v>0</v>
      </c>
      <c r="AE674" s="6">
        <f t="shared" si="298"/>
        <v>0</v>
      </c>
      <c r="AF674" s="6">
        <f t="shared" si="298"/>
        <v>0</v>
      </c>
      <c r="AG674" s="6">
        <f t="shared" si="298"/>
        <v>0</v>
      </c>
      <c r="AH674" s="6">
        <f t="shared" si="298"/>
        <v>0</v>
      </c>
      <c r="AI674" s="6">
        <f t="shared" si="298"/>
        <v>0</v>
      </c>
      <c r="AJ674" s="6">
        <f t="shared" si="278"/>
        <v>0</v>
      </c>
      <c r="AK674" s="41">
        <f t="shared" si="273"/>
        <v>0</v>
      </c>
      <c r="AM674" s="30"/>
    </row>
    <row r="675" spans="1:41">
      <c r="A675" s="480">
        <v>2</v>
      </c>
      <c r="B675" s="1">
        <v>5</v>
      </c>
      <c r="C675" s="1">
        <v>9</v>
      </c>
      <c r="D675" s="1">
        <v>597</v>
      </c>
      <c r="E675" s="1">
        <v>1</v>
      </c>
      <c r="G675" s="17" t="s">
        <v>548</v>
      </c>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f t="shared" si="278"/>
        <v>0</v>
      </c>
      <c r="AK675" s="41">
        <f t="shared" si="273"/>
        <v>0</v>
      </c>
      <c r="AM675" s="30"/>
    </row>
    <row r="676" spans="1:41">
      <c r="A676" s="480">
        <v>2</v>
      </c>
      <c r="B676" s="1">
        <v>5</v>
      </c>
      <c r="C676" s="1">
        <v>9</v>
      </c>
      <c r="D676" s="1">
        <v>599</v>
      </c>
      <c r="G676" s="21" t="s">
        <v>549</v>
      </c>
      <c r="H676" s="6">
        <f>+H677</f>
        <v>0</v>
      </c>
      <c r="I676" s="6">
        <f t="shared" ref="I676:AI676" si="299">+I677</f>
        <v>0</v>
      </c>
      <c r="J676" s="6">
        <f t="shared" si="299"/>
        <v>0</v>
      </c>
      <c r="K676" s="6">
        <f t="shared" si="299"/>
        <v>0</v>
      </c>
      <c r="L676" s="6">
        <f t="shared" si="299"/>
        <v>0</v>
      </c>
      <c r="M676" s="6">
        <f t="shared" si="299"/>
        <v>0</v>
      </c>
      <c r="N676" s="6">
        <f t="shared" si="299"/>
        <v>0</v>
      </c>
      <c r="O676" s="6">
        <f t="shared" si="299"/>
        <v>0</v>
      </c>
      <c r="P676" s="6">
        <f t="shared" si="299"/>
        <v>0</v>
      </c>
      <c r="Q676" s="6">
        <f t="shared" si="299"/>
        <v>0</v>
      </c>
      <c r="R676" s="6">
        <f t="shared" si="299"/>
        <v>0</v>
      </c>
      <c r="S676" s="6">
        <f t="shared" si="299"/>
        <v>0</v>
      </c>
      <c r="T676" s="6">
        <f t="shared" si="299"/>
        <v>0</v>
      </c>
      <c r="U676" s="6">
        <f t="shared" si="299"/>
        <v>0</v>
      </c>
      <c r="V676" s="6">
        <f t="shared" si="299"/>
        <v>0</v>
      </c>
      <c r="W676" s="6">
        <f t="shared" si="299"/>
        <v>0</v>
      </c>
      <c r="X676" s="6">
        <f t="shared" si="299"/>
        <v>0</v>
      </c>
      <c r="Y676" s="6">
        <f t="shared" si="299"/>
        <v>0</v>
      </c>
      <c r="Z676" s="6">
        <f t="shared" si="299"/>
        <v>0</v>
      </c>
      <c r="AA676" s="6">
        <f t="shared" si="299"/>
        <v>0</v>
      </c>
      <c r="AB676" s="6">
        <f t="shared" si="299"/>
        <v>0</v>
      </c>
      <c r="AC676" s="6">
        <f t="shared" si="299"/>
        <v>0</v>
      </c>
      <c r="AD676" s="6">
        <f t="shared" si="299"/>
        <v>0</v>
      </c>
      <c r="AE676" s="6">
        <f t="shared" si="299"/>
        <v>0</v>
      </c>
      <c r="AF676" s="6">
        <f t="shared" si="299"/>
        <v>0</v>
      </c>
      <c r="AG676" s="6">
        <f t="shared" si="299"/>
        <v>0</v>
      </c>
      <c r="AH676" s="6">
        <f t="shared" si="299"/>
        <v>0</v>
      </c>
      <c r="AI676" s="6">
        <f t="shared" si="299"/>
        <v>0</v>
      </c>
      <c r="AJ676" s="6">
        <f t="shared" si="278"/>
        <v>0</v>
      </c>
      <c r="AK676" s="41">
        <f t="shared" si="273"/>
        <v>0</v>
      </c>
      <c r="AM676" s="30"/>
    </row>
    <row r="677" spans="1:41">
      <c r="A677" s="480">
        <v>2</v>
      </c>
      <c r="B677" s="1">
        <v>5</v>
      </c>
      <c r="C677" s="1">
        <v>9</v>
      </c>
      <c r="D677" s="1">
        <v>599</v>
      </c>
      <c r="E677" s="1">
        <v>1</v>
      </c>
      <c r="G677" s="17" t="s">
        <v>549</v>
      </c>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f t="shared" si="278"/>
        <v>0</v>
      </c>
      <c r="AK677" s="41">
        <f t="shared" si="273"/>
        <v>0</v>
      </c>
      <c r="AM677" s="30"/>
    </row>
    <row r="678" spans="1:41">
      <c r="A678" s="14">
        <v>2</v>
      </c>
      <c r="B678" s="11">
        <v>6</v>
      </c>
      <c r="C678" s="12"/>
      <c r="D678" s="12"/>
      <c r="E678" s="12"/>
      <c r="F678" s="12"/>
      <c r="G678" s="20" t="s">
        <v>550</v>
      </c>
      <c r="H678" s="10">
        <f>+H679+H700+H709</f>
        <v>0</v>
      </c>
      <c r="I678" s="10">
        <f t="shared" ref="I678:AI678" si="300">+I679+I700+I709</f>
        <v>0</v>
      </c>
      <c r="J678" s="10">
        <f t="shared" si="300"/>
        <v>0</v>
      </c>
      <c r="K678" s="10">
        <f t="shared" si="300"/>
        <v>0</v>
      </c>
      <c r="L678" s="10">
        <f t="shared" si="300"/>
        <v>0</v>
      </c>
      <c r="M678" s="10">
        <f t="shared" si="300"/>
        <v>0</v>
      </c>
      <c r="N678" s="10">
        <f t="shared" si="300"/>
        <v>0</v>
      </c>
      <c r="O678" s="10">
        <f t="shared" si="300"/>
        <v>36192506.219999999</v>
      </c>
      <c r="P678" s="10">
        <f t="shared" si="300"/>
        <v>0</v>
      </c>
      <c r="Q678" s="10">
        <f t="shared" si="300"/>
        <v>0</v>
      </c>
      <c r="R678" s="10">
        <f t="shared" si="300"/>
        <v>0</v>
      </c>
      <c r="S678" s="10">
        <f t="shared" si="300"/>
        <v>0</v>
      </c>
      <c r="T678" s="10">
        <f t="shared" si="300"/>
        <v>0</v>
      </c>
      <c r="U678" s="10">
        <f t="shared" si="300"/>
        <v>0</v>
      </c>
      <c r="V678" s="10">
        <f t="shared" si="300"/>
        <v>0</v>
      </c>
      <c r="W678" s="10">
        <f t="shared" si="300"/>
        <v>0</v>
      </c>
      <c r="X678" s="10">
        <f t="shared" si="300"/>
        <v>0</v>
      </c>
      <c r="Y678" s="10">
        <f t="shared" si="300"/>
        <v>0</v>
      </c>
      <c r="Z678" s="10">
        <f t="shared" si="300"/>
        <v>0</v>
      </c>
      <c r="AA678" s="10">
        <f t="shared" si="300"/>
        <v>0</v>
      </c>
      <c r="AB678" s="10">
        <f t="shared" si="300"/>
        <v>0</v>
      </c>
      <c r="AC678" s="10">
        <f t="shared" si="300"/>
        <v>0</v>
      </c>
      <c r="AD678" s="10">
        <f t="shared" si="300"/>
        <v>0</v>
      </c>
      <c r="AE678" s="10">
        <f t="shared" si="300"/>
        <v>0</v>
      </c>
      <c r="AF678" s="10">
        <f t="shared" si="300"/>
        <v>324453.94</v>
      </c>
      <c r="AG678" s="10">
        <f t="shared" si="300"/>
        <v>0</v>
      </c>
      <c r="AH678" s="10">
        <f t="shared" si="300"/>
        <v>0</v>
      </c>
      <c r="AI678" s="10">
        <f t="shared" si="300"/>
        <v>0</v>
      </c>
      <c r="AJ678" s="10">
        <f t="shared" si="278"/>
        <v>36516960.159999996</v>
      </c>
      <c r="AK678" s="41">
        <f t="shared" si="273"/>
        <v>36192506.219999999</v>
      </c>
      <c r="AM678" s="30"/>
    </row>
    <row r="679" spans="1:41">
      <c r="A679" s="14">
        <v>2</v>
      </c>
      <c r="B679" s="1">
        <v>6</v>
      </c>
      <c r="C679" s="1">
        <v>1</v>
      </c>
      <c r="G679" s="21" t="s">
        <v>551</v>
      </c>
      <c r="H679" s="7">
        <f>+H680+H681+H685+H688+H695+H697+H698+H699</f>
        <v>0</v>
      </c>
      <c r="I679" s="7">
        <f t="shared" ref="I679:AI679" si="301">+I680+I681+I685+I688+I695+I697+I698+I699</f>
        <v>0</v>
      </c>
      <c r="J679" s="7">
        <f t="shared" si="301"/>
        <v>0</v>
      </c>
      <c r="K679" s="7">
        <f t="shared" si="301"/>
        <v>0</v>
      </c>
      <c r="L679" s="7">
        <f t="shared" si="301"/>
        <v>0</v>
      </c>
      <c r="M679" s="7">
        <f t="shared" si="301"/>
        <v>0</v>
      </c>
      <c r="N679" s="7">
        <f t="shared" si="301"/>
        <v>0</v>
      </c>
      <c r="O679" s="7">
        <f t="shared" si="301"/>
        <v>33745380.899999999</v>
      </c>
      <c r="P679" s="7">
        <f t="shared" si="301"/>
        <v>0</v>
      </c>
      <c r="Q679" s="7">
        <f t="shared" si="301"/>
        <v>0</v>
      </c>
      <c r="R679" s="7">
        <f t="shared" si="301"/>
        <v>0</v>
      </c>
      <c r="S679" s="7">
        <f t="shared" si="301"/>
        <v>0</v>
      </c>
      <c r="T679" s="7">
        <f t="shared" si="301"/>
        <v>0</v>
      </c>
      <c r="U679" s="7">
        <f t="shared" si="301"/>
        <v>0</v>
      </c>
      <c r="V679" s="7">
        <f t="shared" si="301"/>
        <v>0</v>
      </c>
      <c r="W679" s="7">
        <f t="shared" si="301"/>
        <v>0</v>
      </c>
      <c r="X679" s="7">
        <f t="shared" si="301"/>
        <v>0</v>
      </c>
      <c r="Y679" s="7">
        <f t="shared" si="301"/>
        <v>0</v>
      </c>
      <c r="Z679" s="7">
        <f t="shared" si="301"/>
        <v>0</v>
      </c>
      <c r="AA679" s="7">
        <f t="shared" si="301"/>
        <v>0</v>
      </c>
      <c r="AB679" s="7">
        <f t="shared" si="301"/>
        <v>0</v>
      </c>
      <c r="AC679" s="7">
        <f t="shared" si="301"/>
        <v>0</v>
      </c>
      <c r="AD679" s="7">
        <f t="shared" si="301"/>
        <v>0</v>
      </c>
      <c r="AE679" s="7">
        <f t="shared" si="301"/>
        <v>0</v>
      </c>
      <c r="AF679" s="7">
        <f t="shared" si="301"/>
        <v>324453.94</v>
      </c>
      <c r="AG679" s="7">
        <f t="shared" si="301"/>
        <v>0</v>
      </c>
      <c r="AH679" s="7">
        <f t="shared" si="301"/>
        <v>0</v>
      </c>
      <c r="AI679" s="7">
        <f t="shared" si="301"/>
        <v>0</v>
      </c>
      <c r="AJ679" s="7">
        <f t="shared" si="278"/>
        <v>34069834.839999996</v>
      </c>
      <c r="AK679" s="41">
        <f t="shared" ref="AK679:AK745" si="302">SUM(H679:AE679)</f>
        <v>33745380.899999999</v>
      </c>
      <c r="AM679" s="30"/>
    </row>
    <row r="680" spans="1:41">
      <c r="A680" s="14">
        <v>2</v>
      </c>
      <c r="B680" s="1">
        <v>6</v>
      </c>
      <c r="C680" s="1">
        <v>1</v>
      </c>
      <c r="D680" s="1">
        <v>611</v>
      </c>
      <c r="G680" s="21" t="s">
        <v>552</v>
      </c>
      <c r="H680" s="6">
        <v>0</v>
      </c>
      <c r="I680" s="6">
        <v>0</v>
      </c>
      <c r="J680" s="6">
        <v>0</v>
      </c>
      <c r="K680" s="6">
        <v>0</v>
      </c>
      <c r="L680" s="6">
        <v>0</v>
      </c>
      <c r="M680" s="6">
        <v>0</v>
      </c>
      <c r="N680" s="6">
        <v>0</v>
      </c>
      <c r="O680" s="6">
        <v>0</v>
      </c>
      <c r="P680" s="6">
        <v>0</v>
      </c>
      <c r="Q680" s="6">
        <v>0</v>
      </c>
      <c r="R680" s="6">
        <v>0</v>
      </c>
      <c r="S680" s="6">
        <v>0</v>
      </c>
      <c r="T680" s="6">
        <v>0</v>
      </c>
      <c r="U680" s="6">
        <v>0</v>
      </c>
      <c r="V680" s="6">
        <v>0</v>
      </c>
      <c r="W680" s="6">
        <v>0</v>
      </c>
      <c r="X680" s="6">
        <v>0</v>
      </c>
      <c r="Y680" s="6">
        <v>0</v>
      </c>
      <c r="Z680" s="6">
        <v>0</v>
      </c>
      <c r="AA680" s="6">
        <v>0</v>
      </c>
      <c r="AB680" s="6">
        <v>0</v>
      </c>
      <c r="AC680" s="6">
        <v>0</v>
      </c>
      <c r="AD680" s="6">
        <v>0</v>
      </c>
      <c r="AE680" s="6">
        <v>0</v>
      </c>
      <c r="AF680" s="6">
        <v>0</v>
      </c>
      <c r="AG680" s="6">
        <v>0</v>
      </c>
      <c r="AH680" s="6">
        <v>0</v>
      </c>
      <c r="AI680" s="6">
        <v>0</v>
      </c>
      <c r="AJ680" s="6">
        <f t="shared" si="278"/>
        <v>0</v>
      </c>
      <c r="AK680" s="41">
        <f t="shared" si="302"/>
        <v>0</v>
      </c>
      <c r="AM680" s="30"/>
    </row>
    <row r="681" spans="1:41">
      <c r="A681" s="14">
        <v>2</v>
      </c>
      <c r="B681" s="1">
        <v>6</v>
      </c>
      <c r="C681" s="1">
        <v>1</v>
      </c>
      <c r="D681" s="1">
        <v>612</v>
      </c>
      <c r="G681" s="21" t="s">
        <v>553</v>
      </c>
      <c r="H681" s="6">
        <f>SUM(H682:H684)</f>
        <v>0</v>
      </c>
      <c r="I681" s="6">
        <f t="shared" ref="I681:AI681" si="303">SUM(I682:I684)</f>
        <v>0</v>
      </c>
      <c r="J681" s="6">
        <f t="shared" si="303"/>
        <v>0</v>
      </c>
      <c r="K681" s="6">
        <f t="shared" si="303"/>
        <v>0</v>
      </c>
      <c r="L681" s="6">
        <f t="shared" si="303"/>
        <v>0</v>
      </c>
      <c r="M681" s="6">
        <f t="shared" si="303"/>
        <v>0</v>
      </c>
      <c r="N681" s="6">
        <f t="shared" si="303"/>
        <v>0</v>
      </c>
      <c r="O681" s="6">
        <f t="shared" si="303"/>
        <v>4700000</v>
      </c>
      <c r="P681" s="6">
        <f t="shared" si="303"/>
        <v>0</v>
      </c>
      <c r="Q681" s="6">
        <f t="shared" si="303"/>
        <v>0</v>
      </c>
      <c r="R681" s="6">
        <f t="shared" si="303"/>
        <v>0</v>
      </c>
      <c r="S681" s="6">
        <f t="shared" si="303"/>
        <v>0</v>
      </c>
      <c r="T681" s="6">
        <f t="shared" si="303"/>
        <v>0</v>
      </c>
      <c r="U681" s="6">
        <f t="shared" si="303"/>
        <v>0</v>
      </c>
      <c r="V681" s="6">
        <f t="shared" si="303"/>
        <v>0</v>
      </c>
      <c r="W681" s="6">
        <f t="shared" si="303"/>
        <v>0</v>
      </c>
      <c r="X681" s="6">
        <f t="shared" si="303"/>
        <v>0</v>
      </c>
      <c r="Y681" s="6">
        <f t="shared" si="303"/>
        <v>0</v>
      </c>
      <c r="Z681" s="6">
        <f t="shared" si="303"/>
        <v>0</v>
      </c>
      <c r="AA681" s="6">
        <f t="shared" si="303"/>
        <v>0</v>
      </c>
      <c r="AB681" s="6">
        <f t="shared" si="303"/>
        <v>0</v>
      </c>
      <c r="AC681" s="6">
        <f t="shared" si="303"/>
        <v>0</v>
      </c>
      <c r="AD681" s="6">
        <f t="shared" si="303"/>
        <v>0</v>
      </c>
      <c r="AE681" s="6">
        <f t="shared" si="303"/>
        <v>0</v>
      </c>
      <c r="AF681" s="6">
        <f t="shared" si="303"/>
        <v>0</v>
      </c>
      <c r="AG681" s="6">
        <f t="shared" si="303"/>
        <v>0</v>
      </c>
      <c r="AH681" s="6">
        <f t="shared" si="303"/>
        <v>0</v>
      </c>
      <c r="AI681" s="6">
        <f t="shared" si="303"/>
        <v>0</v>
      </c>
      <c r="AJ681" s="6">
        <f t="shared" si="278"/>
        <v>4700000</v>
      </c>
      <c r="AK681" s="41">
        <f t="shared" si="302"/>
        <v>4700000</v>
      </c>
      <c r="AM681" s="30"/>
    </row>
    <row r="682" spans="1:41">
      <c r="A682" s="14">
        <v>2</v>
      </c>
      <c r="B682" s="1">
        <v>6</v>
      </c>
      <c r="C682" s="1">
        <v>1</v>
      </c>
      <c r="D682" s="1">
        <v>612</v>
      </c>
      <c r="E682" s="1">
        <v>1</v>
      </c>
      <c r="G682" s="17" t="s">
        <v>554</v>
      </c>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f t="shared" si="278"/>
        <v>0</v>
      </c>
      <c r="AK682" s="41">
        <f t="shared" si="302"/>
        <v>0</v>
      </c>
      <c r="AM682" s="30"/>
    </row>
    <row r="683" spans="1:41">
      <c r="A683" s="14">
        <v>2</v>
      </c>
      <c r="B683" s="1">
        <v>6</v>
      </c>
      <c r="C683" s="1">
        <v>1</v>
      </c>
      <c r="D683" s="1">
        <v>612</v>
      </c>
      <c r="E683" s="1">
        <v>2</v>
      </c>
      <c r="G683" s="17" t="s">
        <v>555</v>
      </c>
      <c r="H683" s="8"/>
      <c r="I683" s="8"/>
      <c r="J683" s="8"/>
      <c r="K683" s="8"/>
      <c r="L683" s="8"/>
      <c r="M683" s="8"/>
      <c r="N683" s="8"/>
      <c r="O683" s="711">
        <f>'PROPUESTA INVERSION'!I25</f>
        <v>4700000</v>
      </c>
      <c r="P683" s="8"/>
      <c r="Q683" s="8"/>
      <c r="R683" s="8"/>
      <c r="S683" s="8"/>
      <c r="T683" s="8"/>
      <c r="U683" s="8"/>
      <c r="V683" s="8"/>
      <c r="W683" s="8"/>
      <c r="X683" s="8"/>
      <c r="Y683" s="8"/>
      <c r="Z683" s="8"/>
      <c r="AA683" s="8"/>
      <c r="AB683" s="8"/>
      <c r="AC683" s="8"/>
      <c r="AD683" s="8">
        <v>0</v>
      </c>
      <c r="AE683" s="8"/>
      <c r="AF683" s="8"/>
      <c r="AG683" s="8"/>
      <c r="AH683" s="8"/>
      <c r="AI683" s="8"/>
      <c r="AJ683" s="8">
        <f t="shared" si="278"/>
        <v>4700000</v>
      </c>
      <c r="AK683" s="41">
        <f t="shared" si="302"/>
        <v>4700000</v>
      </c>
      <c r="AM683" s="30"/>
    </row>
    <row r="684" spans="1:41">
      <c r="A684" s="14">
        <v>2</v>
      </c>
      <c r="B684" s="1">
        <v>6</v>
      </c>
      <c r="C684" s="1">
        <v>1</v>
      </c>
      <c r="D684" s="1">
        <v>612</v>
      </c>
      <c r="E684" s="1">
        <v>3</v>
      </c>
      <c r="G684" s="17" t="s">
        <v>556</v>
      </c>
      <c r="H684" s="8"/>
      <c r="I684" s="8"/>
      <c r="J684" s="8"/>
      <c r="K684" s="8"/>
      <c r="L684" s="8"/>
      <c r="M684" s="8"/>
      <c r="N684" s="8"/>
      <c r="O684" s="8"/>
      <c r="P684" s="8"/>
      <c r="Q684" s="8"/>
      <c r="R684" s="8"/>
      <c r="S684" s="8"/>
      <c r="T684" s="8"/>
      <c r="U684" s="8"/>
      <c r="V684" s="8"/>
      <c r="W684" s="8"/>
      <c r="X684" s="8"/>
      <c r="Y684" s="8"/>
      <c r="Z684" s="8"/>
      <c r="AA684" s="8"/>
      <c r="AB684" s="8"/>
      <c r="AC684" s="8"/>
      <c r="AD684" s="8">
        <v>0</v>
      </c>
      <c r="AE684" s="8"/>
      <c r="AF684" s="8"/>
      <c r="AG684" s="8"/>
      <c r="AH684" s="8"/>
      <c r="AI684" s="8"/>
      <c r="AJ684" s="8">
        <f t="shared" si="278"/>
        <v>0</v>
      </c>
      <c r="AK684" s="41">
        <f t="shared" si="302"/>
        <v>0</v>
      </c>
      <c r="AM684" s="30"/>
    </row>
    <row r="685" spans="1:41">
      <c r="A685" s="14">
        <v>2</v>
      </c>
      <c r="B685" s="1">
        <v>6</v>
      </c>
      <c r="C685" s="1">
        <v>1</v>
      </c>
      <c r="D685" s="1">
        <v>613</v>
      </c>
      <c r="G685" s="21" t="s">
        <v>557</v>
      </c>
      <c r="H685" s="6">
        <f>SUM(H686:H687)</f>
        <v>0</v>
      </c>
      <c r="I685" s="6">
        <f t="shared" ref="I685:AI685" si="304">SUM(I686:I687)</f>
        <v>0</v>
      </c>
      <c r="J685" s="6">
        <f t="shared" si="304"/>
        <v>0</v>
      </c>
      <c r="K685" s="6">
        <f t="shared" si="304"/>
        <v>0</v>
      </c>
      <c r="L685" s="6">
        <f t="shared" si="304"/>
        <v>0</v>
      </c>
      <c r="M685" s="6">
        <f t="shared" si="304"/>
        <v>0</v>
      </c>
      <c r="N685" s="6">
        <f t="shared" si="304"/>
        <v>0</v>
      </c>
      <c r="O685" s="6">
        <f>SUM(O686:O687)</f>
        <v>4600000</v>
      </c>
      <c r="P685" s="6">
        <f t="shared" si="304"/>
        <v>0</v>
      </c>
      <c r="Q685" s="6">
        <f t="shared" si="304"/>
        <v>0</v>
      </c>
      <c r="R685" s="6">
        <f t="shared" si="304"/>
        <v>0</v>
      </c>
      <c r="S685" s="6">
        <f t="shared" si="304"/>
        <v>0</v>
      </c>
      <c r="T685" s="6">
        <f t="shared" si="304"/>
        <v>0</v>
      </c>
      <c r="U685" s="6">
        <f t="shared" si="304"/>
        <v>0</v>
      </c>
      <c r="V685" s="6">
        <f t="shared" si="304"/>
        <v>0</v>
      </c>
      <c r="W685" s="6">
        <f t="shared" si="304"/>
        <v>0</v>
      </c>
      <c r="X685" s="6">
        <f t="shared" si="304"/>
        <v>0</v>
      </c>
      <c r="Y685" s="6">
        <f t="shared" si="304"/>
        <v>0</v>
      </c>
      <c r="Z685" s="6">
        <f t="shared" si="304"/>
        <v>0</v>
      </c>
      <c r="AA685" s="6">
        <f t="shared" si="304"/>
        <v>0</v>
      </c>
      <c r="AB685" s="6">
        <f t="shared" si="304"/>
        <v>0</v>
      </c>
      <c r="AC685" s="6">
        <f t="shared" si="304"/>
        <v>0</v>
      </c>
      <c r="AD685" s="6">
        <f t="shared" si="304"/>
        <v>0</v>
      </c>
      <c r="AE685" s="6">
        <f t="shared" si="304"/>
        <v>0</v>
      </c>
      <c r="AF685" s="6">
        <f t="shared" si="304"/>
        <v>0</v>
      </c>
      <c r="AG685" s="6">
        <f t="shared" si="304"/>
        <v>0</v>
      </c>
      <c r="AH685" s="6">
        <f t="shared" si="304"/>
        <v>0</v>
      </c>
      <c r="AI685" s="6">
        <f t="shared" si="304"/>
        <v>0</v>
      </c>
      <c r="AJ685" s="6">
        <f t="shared" si="278"/>
        <v>4600000</v>
      </c>
      <c r="AK685" s="41">
        <f t="shared" si="302"/>
        <v>4600000</v>
      </c>
      <c r="AM685" s="30"/>
    </row>
    <row r="686" spans="1:41">
      <c r="A686" s="14">
        <v>2</v>
      </c>
      <c r="B686" s="1">
        <v>6</v>
      </c>
      <c r="C686" s="1">
        <v>1</v>
      </c>
      <c r="D686" s="1">
        <v>613</v>
      </c>
      <c r="E686" s="1">
        <v>1</v>
      </c>
      <c r="G686" s="17" t="s">
        <v>558</v>
      </c>
      <c r="H686" s="8"/>
      <c r="O686" s="710">
        <f>'PROPUESTA INVERSION'!I15</f>
        <v>2600000</v>
      </c>
      <c r="AD686" s="43"/>
      <c r="AJ686" s="8">
        <f t="shared" si="278"/>
        <v>2600000</v>
      </c>
      <c r="AK686" s="41">
        <f t="shared" si="302"/>
        <v>2600000</v>
      </c>
      <c r="AM686" s="30"/>
    </row>
    <row r="687" spans="1:41">
      <c r="A687" s="14">
        <v>2</v>
      </c>
      <c r="B687" s="1">
        <v>6</v>
      </c>
      <c r="C687" s="1">
        <v>1</v>
      </c>
      <c r="D687" s="1">
        <v>613</v>
      </c>
      <c r="E687" s="1">
        <v>2</v>
      </c>
      <c r="G687" s="17" t="s">
        <v>559</v>
      </c>
      <c r="H687" s="8"/>
      <c r="O687" s="710">
        <f>'PROPUESTA INVERSION'!I58</f>
        <v>2000000</v>
      </c>
      <c r="AD687" s="43">
        <v>0</v>
      </c>
      <c r="AJ687" s="8">
        <f t="shared" si="278"/>
        <v>2000000</v>
      </c>
      <c r="AK687" s="41">
        <f t="shared" si="302"/>
        <v>2000000</v>
      </c>
      <c r="AM687" s="30"/>
    </row>
    <row r="688" spans="1:41">
      <c r="A688" s="14">
        <v>2</v>
      </c>
      <c r="B688" s="1">
        <v>6</v>
      </c>
      <c r="C688" s="1">
        <v>1</v>
      </c>
      <c r="D688" s="1">
        <v>614</v>
      </c>
      <c r="G688" s="21" t="s">
        <v>560</v>
      </c>
      <c r="H688" s="6">
        <f>H689+H694</f>
        <v>0</v>
      </c>
      <c r="I688" s="6">
        <f t="shared" ref="I688:AI688" si="305">I689+I694</f>
        <v>0</v>
      </c>
      <c r="J688" s="6">
        <f t="shared" si="305"/>
        <v>0</v>
      </c>
      <c r="K688" s="6">
        <f t="shared" si="305"/>
        <v>0</v>
      </c>
      <c r="L688" s="6">
        <f t="shared" si="305"/>
        <v>0</v>
      </c>
      <c r="M688" s="6">
        <f t="shared" si="305"/>
        <v>0</v>
      </c>
      <c r="N688" s="6">
        <f t="shared" si="305"/>
        <v>0</v>
      </c>
      <c r="O688" s="712">
        <f>O689+O692</f>
        <v>24445380.899999999</v>
      </c>
      <c r="P688" s="6">
        <f t="shared" si="305"/>
        <v>0</v>
      </c>
      <c r="Q688" s="6">
        <f t="shared" si="305"/>
        <v>0</v>
      </c>
      <c r="R688" s="6">
        <f t="shared" si="305"/>
        <v>0</v>
      </c>
      <c r="S688" s="6">
        <f t="shared" si="305"/>
        <v>0</v>
      </c>
      <c r="T688" s="6">
        <f t="shared" si="305"/>
        <v>0</v>
      </c>
      <c r="U688" s="6">
        <f t="shared" si="305"/>
        <v>0</v>
      </c>
      <c r="V688" s="6">
        <f t="shared" si="305"/>
        <v>0</v>
      </c>
      <c r="W688" s="6">
        <f t="shared" si="305"/>
        <v>0</v>
      </c>
      <c r="X688" s="6">
        <f t="shared" si="305"/>
        <v>0</v>
      </c>
      <c r="Y688" s="6">
        <f t="shared" si="305"/>
        <v>0</v>
      </c>
      <c r="Z688" s="6">
        <f t="shared" si="305"/>
        <v>0</v>
      </c>
      <c r="AA688" s="6">
        <f t="shared" si="305"/>
        <v>0</v>
      </c>
      <c r="AB688" s="6">
        <f t="shared" si="305"/>
        <v>0</v>
      </c>
      <c r="AC688" s="6">
        <f t="shared" si="305"/>
        <v>0</v>
      </c>
      <c r="AD688" s="6">
        <f t="shared" si="305"/>
        <v>0</v>
      </c>
      <c r="AE688" s="6">
        <f t="shared" si="305"/>
        <v>0</v>
      </c>
      <c r="AF688" s="6">
        <f t="shared" si="305"/>
        <v>324453.94</v>
      </c>
      <c r="AG688" s="6">
        <f t="shared" si="305"/>
        <v>0</v>
      </c>
      <c r="AH688" s="6">
        <f t="shared" si="305"/>
        <v>0</v>
      </c>
      <c r="AI688" s="6">
        <f t="shared" si="305"/>
        <v>0</v>
      </c>
      <c r="AJ688" s="6">
        <f t="shared" ref="AJ688:AJ757" si="306">SUM(H688:AI688)</f>
        <v>24769834.84</v>
      </c>
      <c r="AK688" s="41">
        <f t="shared" si="302"/>
        <v>24445380.899999999</v>
      </c>
      <c r="AO688" s="30"/>
    </row>
    <row r="689" spans="1:41">
      <c r="A689" s="14">
        <v>2</v>
      </c>
      <c r="B689" s="1">
        <v>6</v>
      </c>
      <c r="C689" s="1">
        <v>1</v>
      </c>
      <c r="D689" s="1">
        <v>614</v>
      </c>
      <c r="E689" s="1">
        <v>1</v>
      </c>
      <c r="G689" s="17" t="s">
        <v>561</v>
      </c>
      <c r="H689" s="8">
        <f>SUM(H690:H691)</f>
        <v>0</v>
      </c>
      <c r="I689" s="8">
        <f t="shared" ref="I689:AH689" si="307">SUM(I690:I691)</f>
        <v>0</v>
      </c>
      <c r="J689" s="8">
        <f t="shared" si="307"/>
        <v>0</v>
      </c>
      <c r="K689" s="8">
        <f t="shared" si="307"/>
        <v>0</v>
      </c>
      <c r="L689" s="8">
        <f t="shared" si="307"/>
        <v>0</v>
      </c>
      <c r="M689" s="8">
        <f t="shared" si="307"/>
        <v>0</v>
      </c>
      <c r="N689" s="8">
        <f t="shared" si="307"/>
        <v>0</v>
      </c>
      <c r="O689" s="8">
        <f>SUM(O690:O691)</f>
        <v>1500000</v>
      </c>
      <c r="P689" s="8">
        <f t="shared" si="307"/>
        <v>0</v>
      </c>
      <c r="Q689" s="8">
        <f t="shared" si="307"/>
        <v>0</v>
      </c>
      <c r="R689" s="8">
        <f t="shared" si="307"/>
        <v>0</v>
      </c>
      <c r="S689" s="8">
        <f t="shared" si="307"/>
        <v>0</v>
      </c>
      <c r="T689" s="8">
        <f t="shared" si="307"/>
        <v>0</v>
      </c>
      <c r="U689" s="8">
        <f t="shared" si="307"/>
        <v>0</v>
      </c>
      <c r="V689" s="8">
        <f t="shared" si="307"/>
        <v>0</v>
      </c>
      <c r="W689" s="8">
        <f t="shared" si="307"/>
        <v>0</v>
      </c>
      <c r="X689" s="8">
        <f t="shared" si="307"/>
        <v>0</v>
      </c>
      <c r="Y689" s="8">
        <f t="shared" si="307"/>
        <v>0</v>
      </c>
      <c r="Z689" s="8">
        <f t="shared" si="307"/>
        <v>0</v>
      </c>
      <c r="AA689" s="8">
        <f t="shared" si="307"/>
        <v>0</v>
      </c>
      <c r="AB689" s="8">
        <f t="shared" si="307"/>
        <v>0</v>
      </c>
      <c r="AC689" s="8">
        <f t="shared" si="307"/>
        <v>0</v>
      </c>
      <c r="AD689" s="8">
        <f t="shared" si="307"/>
        <v>0</v>
      </c>
      <c r="AE689" s="8">
        <f t="shared" si="307"/>
        <v>0</v>
      </c>
      <c r="AF689" s="8">
        <f t="shared" si="307"/>
        <v>324453.94</v>
      </c>
      <c r="AG689" s="8">
        <f t="shared" si="307"/>
        <v>0</v>
      </c>
      <c r="AH689" s="8">
        <f t="shared" si="307"/>
        <v>0</v>
      </c>
      <c r="AI689" s="8">
        <f>SUM(AI690:AI691)</f>
        <v>0</v>
      </c>
      <c r="AJ689" s="8">
        <f t="shared" si="306"/>
        <v>1824453.94</v>
      </c>
      <c r="AK689" s="41">
        <f t="shared" si="302"/>
        <v>1500000</v>
      </c>
      <c r="AO689" s="30"/>
    </row>
    <row r="690" spans="1:41">
      <c r="A690" s="14">
        <v>2</v>
      </c>
      <c r="B690" s="1">
        <v>6</v>
      </c>
      <c r="C690" s="1">
        <v>1</v>
      </c>
      <c r="D690" s="1">
        <v>614</v>
      </c>
      <c r="E690" s="1">
        <v>1</v>
      </c>
      <c r="F690" s="1">
        <v>1</v>
      </c>
      <c r="G690" s="17" t="s">
        <v>1404</v>
      </c>
      <c r="H690" s="8"/>
      <c r="I690" s="8"/>
      <c r="J690" s="8"/>
      <c r="K690" s="8"/>
      <c r="L690" s="8"/>
      <c r="M690" s="8"/>
      <c r="N690" s="8"/>
      <c r="O690" s="8">
        <v>1500000</v>
      </c>
      <c r="P690" s="8"/>
      <c r="Q690" s="8"/>
      <c r="R690" s="8"/>
      <c r="S690" s="8"/>
      <c r="T690" s="8"/>
      <c r="U690" s="8"/>
      <c r="V690" s="8"/>
      <c r="W690" s="8"/>
      <c r="X690" s="8"/>
      <c r="Y690" s="8"/>
      <c r="Z690" s="8"/>
      <c r="AA690" s="8"/>
      <c r="AB690" s="8"/>
      <c r="AC690" s="8"/>
      <c r="AD690" s="43"/>
      <c r="AE690" s="8"/>
      <c r="AF690" s="8"/>
      <c r="AG690" s="8"/>
      <c r="AH690" s="8"/>
      <c r="AI690" s="8"/>
      <c r="AJ690" s="8">
        <f t="shared" si="306"/>
        <v>1500000</v>
      </c>
      <c r="AK690" s="41">
        <f t="shared" si="302"/>
        <v>1500000</v>
      </c>
      <c r="AO690" s="30"/>
    </row>
    <row r="691" spans="1:41">
      <c r="A691" s="14">
        <v>2</v>
      </c>
      <c r="B691" s="1">
        <v>6</v>
      </c>
      <c r="C691" s="1">
        <v>1</v>
      </c>
      <c r="D691" s="1">
        <v>614</v>
      </c>
      <c r="E691" s="1">
        <v>1</v>
      </c>
      <c r="F691" s="1">
        <v>2</v>
      </c>
      <c r="G691" s="17" t="s">
        <v>1405</v>
      </c>
      <c r="H691" s="8"/>
      <c r="I691" s="8"/>
      <c r="J691" s="8"/>
      <c r="K691" s="8"/>
      <c r="L691" s="8"/>
      <c r="M691" s="8"/>
      <c r="N691" s="8"/>
      <c r="O691" s="8"/>
      <c r="P691" s="8"/>
      <c r="Q691" s="8"/>
      <c r="R691" s="8"/>
      <c r="S691" s="8"/>
      <c r="T691" s="8"/>
      <c r="U691" s="8"/>
      <c r="V691" s="8"/>
      <c r="W691" s="8"/>
      <c r="X691" s="8"/>
      <c r="Y691" s="8"/>
      <c r="Z691" s="8"/>
      <c r="AA691" s="8"/>
      <c r="AB691" s="8"/>
      <c r="AC691" s="8"/>
      <c r="AD691" s="43"/>
      <c r="AE691" s="8"/>
      <c r="AF691" s="849">
        <v>324453.94</v>
      </c>
      <c r="AG691" s="8"/>
      <c r="AH691" s="8"/>
      <c r="AI691" s="8"/>
      <c r="AJ691" s="8">
        <f t="shared" si="306"/>
        <v>324453.94</v>
      </c>
      <c r="AK691" s="41">
        <f t="shared" si="302"/>
        <v>0</v>
      </c>
      <c r="AO691" s="30"/>
    </row>
    <row r="692" spans="1:41">
      <c r="A692" s="14">
        <v>2</v>
      </c>
      <c r="B692" s="1">
        <v>6</v>
      </c>
      <c r="C692" s="1">
        <v>1</v>
      </c>
      <c r="D692" s="1">
        <v>614</v>
      </c>
      <c r="E692" s="1">
        <v>2</v>
      </c>
      <c r="G692" s="21" t="s">
        <v>560</v>
      </c>
      <c r="H692" s="8"/>
      <c r="I692" s="8"/>
      <c r="J692" s="8"/>
      <c r="K692" s="8"/>
      <c r="L692" s="8"/>
      <c r="M692" s="8"/>
      <c r="N692" s="8"/>
      <c r="O692" s="8">
        <f>SUM(O693:O694)</f>
        <v>22945380.899999999</v>
      </c>
      <c r="P692" s="8"/>
      <c r="Q692" s="8"/>
      <c r="R692" s="8"/>
      <c r="S692" s="8"/>
      <c r="T692" s="8"/>
      <c r="U692" s="8"/>
      <c r="V692" s="8"/>
      <c r="W692" s="8"/>
      <c r="X692" s="8"/>
      <c r="Y692" s="8"/>
      <c r="Z692" s="8"/>
      <c r="AA692" s="8"/>
      <c r="AB692" s="8"/>
      <c r="AC692" s="8"/>
      <c r="AD692" s="43"/>
      <c r="AE692" s="8"/>
      <c r="AF692" s="8"/>
      <c r="AG692" s="8"/>
      <c r="AH692" s="8"/>
      <c r="AI692" s="8"/>
      <c r="AJ692" s="8"/>
      <c r="AK692" s="41"/>
      <c r="AO692" s="30"/>
    </row>
    <row r="693" spans="1:41">
      <c r="A693" s="14">
        <v>2</v>
      </c>
      <c r="B693" s="1">
        <v>6</v>
      </c>
      <c r="C693" s="1">
        <v>1</v>
      </c>
      <c r="D693" s="1">
        <v>614</v>
      </c>
      <c r="E693" s="1">
        <v>2</v>
      </c>
      <c r="F693" s="1">
        <v>1</v>
      </c>
      <c r="G693" s="17" t="s">
        <v>561</v>
      </c>
      <c r="H693" s="8"/>
      <c r="I693" s="8"/>
      <c r="J693" s="8"/>
      <c r="K693" s="8"/>
      <c r="L693" s="8"/>
      <c r="M693" s="8"/>
      <c r="N693" s="8"/>
      <c r="O693" s="711">
        <f>'PROPUESTA INVERSION'!I54</f>
        <v>19854957.399999999</v>
      </c>
      <c r="P693" s="8"/>
      <c r="Q693" s="8"/>
      <c r="R693" s="8"/>
      <c r="S693" s="8"/>
      <c r="T693" s="8"/>
      <c r="U693" s="8"/>
      <c r="V693" s="8"/>
      <c r="W693" s="8"/>
      <c r="X693" s="8"/>
      <c r="Y693" s="8"/>
      <c r="Z693" s="8"/>
      <c r="AA693" s="8"/>
      <c r="AB693" s="8"/>
      <c r="AC693" s="8"/>
      <c r="AD693" s="43"/>
      <c r="AE693" s="8"/>
      <c r="AF693" s="8"/>
      <c r="AG693" s="8"/>
      <c r="AH693" s="8"/>
      <c r="AI693" s="8"/>
      <c r="AJ693" s="8"/>
      <c r="AK693" s="41"/>
      <c r="AO693" s="30"/>
    </row>
    <row r="694" spans="1:41">
      <c r="A694" s="14">
        <v>2</v>
      </c>
      <c r="B694" s="1">
        <v>6</v>
      </c>
      <c r="C694" s="1">
        <v>1</v>
      </c>
      <c r="D694" s="1">
        <v>614</v>
      </c>
      <c r="E694" s="1">
        <v>2</v>
      </c>
      <c r="F694" s="1">
        <v>2</v>
      </c>
      <c r="G694" s="17" t="s">
        <v>562</v>
      </c>
      <c r="H694" s="8"/>
      <c r="I694" s="8"/>
      <c r="J694" s="8"/>
      <c r="K694" s="8"/>
      <c r="L694" s="8"/>
      <c r="M694" s="8"/>
      <c r="N694" s="8"/>
      <c r="O694" s="711">
        <f>'PROPUESTA INVERSION'!I62</f>
        <v>3090423.5</v>
      </c>
      <c r="P694" s="8"/>
      <c r="Q694" s="8"/>
      <c r="R694" s="8"/>
      <c r="S694" s="8"/>
      <c r="T694" s="8"/>
      <c r="U694" s="8"/>
      <c r="V694" s="8"/>
      <c r="W694" s="8"/>
      <c r="X694" s="8"/>
      <c r="Y694" s="8"/>
      <c r="Z694" s="8"/>
      <c r="AA694" s="8"/>
      <c r="AB694" s="8"/>
      <c r="AC694" s="8"/>
      <c r="AD694" s="43"/>
      <c r="AE694" s="8"/>
      <c r="AF694" s="8"/>
      <c r="AG694" s="8"/>
      <c r="AH694" s="8"/>
      <c r="AI694" s="8"/>
      <c r="AJ694" s="8">
        <f t="shared" si="306"/>
        <v>3090423.5</v>
      </c>
      <c r="AK694" s="41">
        <f t="shared" si="302"/>
        <v>3090423.5</v>
      </c>
      <c r="AM694" s="30"/>
    </row>
    <row r="695" spans="1:41">
      <c r="A695" s="14">
        <v>2</v>
      </c>
      <c r="B695" s="1">
        <v>6</v>
      </c>
      <c r="C695" s="1">
        <v>1</v>
      </c>
      <c r="D695" s="1">
        <v>615</v>
      </c>
      <c r="G695" s="21" t="s">
        <v>563</v>
      </c>
      <c r="H695" s="6">
        <f>+H696</f>
        <v>0</v>
      </c>
      <c r="I695" s="6">
        <f t="shared" ref="I695:AI695" si="308">+I696</f>
        <v>0</v>
      </c>
      <c r="J695" s="6">
        <f t="shared" si="308"/>
        <v>0</v>
      </c>
      <c r="K695" s="6">
        <f t="shared" si="308"/>
        <v>0</v>
      </c>
      <c r="L695" s="6">
        <f t="shared" si="308"/>
        <v>0</v>
      </c>
      <c r="M695" s="6">
        <f t="shared" si="308"/>
        <v>0</v>
      </c>
      <c r="N695" s="6">
        <f t="shared" si="308"/>
        <v>0</v>
      </c>
      <c r="O695" s="6">
        <f t="shared" si="308"/>
        <v>0</v>
      </c>
      <c r="P695" s="6">
        <f t="shared" si="308"/>
        <v>0</v>
      </c>
      <c r="Q695" s="6">
        <f t="shared" si="308"/>
        <v>0</v>
      </c>
      <c r="R695" s="6">
        <f t="shared" si="308"/>
        <v>0</v>
      </c>
      <c r="S695" s="6">
        <f t="shared" si="308"/>
        <v>0</v>
      </c>
      <c r="T695" s="6">
        <f t="shared" si="308"/>
        <v>0</v>
      </c>
      <c r="U695" s="6">
        <f t="shared" si="308"/>
        <v>0</v>
      </c>
      <c r="V695" s="6">
        <f t="shared" si="308"/>
        <v>0</v>
      </c>
      <c r="W695" s="6">
        <f t="shared" si="308"/>
        <v>0</v>
      </c>
      <c r="X695" s="6">
        <f t="shared" si="308"/>
        <v>0</v>
      </c>
      <c r="Y695" s="6">
        <f t="shared" si="308"/>
        <v>0</v>
      </c>
      <c r="Z695" s="6">
        <f t="shared" si="308"/>
        <v>0</v>
      </c>
      <c r="AA695" s="6">
        <f t="shared" si="308"/>
        <v>0</v>
      </c>
      <c r="AB695" s="6">
        <f t="shared" si="308"/>
        <v>0</v>
      </c>
      <c r="AC695" s="6">
        <f t="shared" si="308"/>
        <v>0</v>
      </c>
      <c r="AD695" s="6">
        <f t="shared" si="308"/>
        <v>0</v>
      </c>
      <c r="AE695" s="6">
        <f t="shared" si="308"/>
        <v>0</v>
      </c>
      <c r="AF695" s="6">
        <f t="shared" si="308"/>
        <v>0</v>
      </c>
      <c r="AG695" s="6">
        <f t="shared" si="308"/>
        <v>0</v>
      </c>
      <c r="AH695" s="6">
        <f t="shared" si="308"/>
        <v>0</v>
      </c>
      <c r="AI695" s="6">
        <f t="shared" si="308"/>
        <v>0</v>
      </c>
      <c r="AJ695" s="6">
        <f t="shared" si="306"/>
        <v>0</v>
      </c>
      <c r="AK695" s="41">
        <f t="shared" si="302"/>
        <v>0</v>
      </c>
      <c r="AM695" s="30"/>
    </row>
    <row r="696" spans="1:41">
      <c r="A696" s="14">
        <v>2</v>
      </c>
      <c r="B696" s="1">
        <v>6</v>
      </c>
      <c r="C696" s="1">
        <v>1</v>
      </c>
      <c r="D696" s="1">
        <v>615</v>
      </c>
      <c r="E696" s="1">
        <v>1</v>
      </c>
      <c r="G696" s="17" t="s">
        <v>564</v>
      </c>
      <c r="H696" s="8">
        <v>0</v>
      </c>
      <c r="I696" s="8">
        <v>0</v>
      </c>
      <c r="J696" s="8">
        <v>0</v>
      </c>
      <c r="K696" s="8">
        <v>0</v>
      </c>
      <c r="L696" s="8"/>
      <c r="M696" s="8">
        <v>0</v>
      </c>
      <c r="N696" s="8">
        <v>0</v>
      </c>
      <c r="O696" s="8"/>
      <c r="P696" s="8">
        <v>0</v>
      </c>
      <c r="Q696" s="8">
        <v>0</v>
      </c>
      <c r="R696" s="8"/>
      <c r="S696" s="8">
        <v>0</v>
      </c>
      <c r="T696" s="8"/>
      <c r="U696" s="8"/>
      <c r="V696" s="8"/>
      <c r="W696" s="8"/>
      <c r="X696" s="8"/>
      <c r="Y696" s="8"/>
      <c r="Z696" s="8"/>
      <c r="AA696" s="8"/>
      <c r="AB696" s="8"/>
      <c r="AC696" s="8"/>
      <c r="AD696" s="8"/>
      <c r="AE696" s="8">
        <v>0</v>
      </c>
      <c r="AF696" s="8"/>
      <c r="AG696" s="8">
        <v>0</v>
      </c>
      <c r="AH696" s="8"/>
      <c r="AI696" s="8">
        <v>0</v>
      </c>
      <c r="AJ696" s="8">
        <f t="shared" si="306"/>
        <v>0</v>
      </c>
      <c r="AK696" s="41">
        <f t="shared" si="302"/>
        <v>0</v>
      </c>
      <c r="AM696" s="30"/>
    </row>
    <row r="697" spans="1:41">
      <c r="A697" s="14">
        <v>2</v>
      </c>
      <c r="B697" s="1">
        <v>6</v>
      </c>
      <c r="C697" s="1">
        <v>1</v>
      </c>
      <c r="D697" s="1">
        <v>616</v>
      </c>
      <c r="G697" s="21" t="s">
        <v>565</v>
      </c>
      <c r="H697" s="6">
        <v>0</v>
      </c>
      <c r="I697" s="6">
        <v>0</v>
      </c>
      <c r="J697" s="6">
        <v>0</v>
      </c>
      <c r="K697" s="6">
        <v>0</v>
      </c>
      <c r="L697" s="6">
        <v>0</v>
      </c>
      <c r="M697" s="6">
        <v>0</v>
      </c>
      <c r="N697" s="6">
        <v>0</v>
      </c>
      <c r="O697" s="6">
        <v>0</v>
      </c>
      <c r="P697" s="6">
        <v>0</v>
      </c>
      <c r="Q697" s="6">
        <v>0</v>
      </c>
      <c r="R697" s="6">
        <v>0</v>
      </c>
      <c r="S697" s="6">
        <v>0</v>
      </c>
      <c r="T697" s="6">
        <v>0</v>
      </c>
      <c r="U697" s="6">
        <v>0</v>
      </c>
      <c r="V697" s="6">
        <v>0</v>
      </c>
      <c r="W697" s="6">
        <v>0</v>
      </c>
      <c r="X697" s="6">
        <v>0</v>
      </c>
      <c r="Y697" s="6">
        <v>0</v>
      </c>
      <c r="Z697" s="6">
        <v>0</v>
      </c>
      <c r="AA697" s="6">
        <v>0</v>
      </c>
      <c r="AB697" s="6">
        <v>0</v>
      </c>
      <c r="AC697" s="6">
        <v>0</v>
      </c>
      <c r="AD697" s="6">
        <v>0</v>
      </c>
      <c r="AE697" s="6">
        <v>0</v>
      </c>
      <c r="AF697" s="6">
        <v>0</v>
      </c>
      <c r="AG697" s="6">
        <v>0</v>
      </c>
      <c r="AH697" s="6">
        <v>0</v>
      </c>
      <c r="AI697" s="6">
        <v>0</v>
      </c>
      <c r="AJ697" s="6">
        <f t="shared" si="306"/>
        <v>0</v>
      </c>
      <c r="AK697" s="41">
        <f t="shared" si="302"/>
        <v>0</v>
      </c>
      <c r="AM697" s="30"/>
    </row>
    <row r="698" spans="1:41">
      <c r="A698" s="14">
        <v>2</v>
      </c>
      <c r="B698" s="1">
        <v>6</v>
      </c>
      <c r="C698" s="1">
        <v>1</v>
      </c>
      <c r="D698" s="1">
        <v>617</v>
      </c>
      <c r="G698" s="21" t="s">
        <v>566</v>
      </c>
      <c r="H698" s="6">
        <v>0</v>
      </c>
      <c r="I698" s="6">
        <v>0</v>
      </c>
      <c r="J698" s="6">
        <v>0</v>
      </c>
      <c r="K698" s="6">
        <v>0</v>
      </c>
      <c r="L698" s="6">
        <v>0</v>
      </c>
      <c r="M698" s="6">
        <v>0</v>
      </c>
      <c r="N698" s="6">
        <v>0</v>
      </c>
      <c r="O698" s="6">
        <v>0</v>
      </c>
      <c r="P698" s="6">
        <v>0</v>
      </c>
      <c r="Q698" s="6">
        <v>0</v>
      </c>
      <c r="R698" s="6">
        <v>0</v>
      </c>
      <c r="S698" s="6">
        <v>0</v>
      </c>
      <c r="T698" s="6">
        <v>0</v>
      </c>
      <c r="U698" s="6">
        <v>0</v>
      </c>
      <c r="V698" s="6">
        <v>0</v>
      </c>
      <c r="W698" s="6">
        <v>0</v>
      </c>
      <c r="X698" s="6">
        <v>0</v>
      </c>
      <c r="Y698" s="6">
        <v>0</v>
      </c>
      <c r="Z698" s="6">
        <v>0</v>
      </c>
      <c r="AA698" s="6">
        <v>0</v>
      </c>
      <c r="AB698" s="6">
        <v>0</v>
      </c>
      <c r="AC698" s="6">
        <v>0</v>
      </c>
      <c r="AD698" s="6">
        <v>0</v>
      </c>
      <c r="AE698" s="6">
        <v>0</v>
      </c>
      <c r="AF698" s="6">
        <v>0</v>
      </c>
      <c r="AG698" s="6">
        <v>0</v>
      </c>
      <c r="AH698" s="6">
        <v>0</v>
      </c>
      <c r="AI698" s="6">
        <v>0</v>
      </c>
      <c r="AJ698" s="6">
        <f t="shared" si="306"/>
        <v>0</v>
      </c>
      <c r="AK698" s="41">
        <f t="shared" si="302"/>
        <v>0</v>
      </c>
      <c r="AM698" s="30"/>
    </row>
    <row r="699" spans="1:41">
      <c r="A699" s="14">
        <v>2</v>
      </c>
      <c r="B699" s="1">
        <v>6</v>
      </c>
      <c r="C699" s="1">
        <v>1</v>
      </c>
      <c r="D699" s="1">
        <v>619</v>
      </c>
      <c r="G699" s="21" t="s">
        <v>567</v>
      </c>
      <c r="H699" s="6">
        <v>0</v>
      </c>
      <c r="I699" s="6">
        <v>0</v>
      </c>
      <c r="J699" s="6">
        <v>0</v>
      </c>
      <c r="K699" s="6">
        <v>0</v>
      </c>
      <c r="L699" s="6">
        <v>0</v>
      </c>
      <c r="M699" s="6">
        <v>0</v>
      </c>
      <c r="N699" s="6">
        <v>0</v>
      </c>
      <c r="O699" s="6">
        <v>0</v>
      </c>
      <c r="P699" s="6">
        <v>0</v>
      </c>
      <c r="Q699" s="6">
        <v>0</v>
      </c>
      <c r="R699" s="6">
        <v>0</v>
      </c>
      <c r="S699" s="6">
        <v>0</v>
      </c>
      <c r="T699" s="6">
        <v>0</v>
      </c>
      <c r="U699" s="6">
        <v>0</v>
      </c>
      <c r="V699" s="6">
        <v>0</v>
      </c>
      <c r="W699" s="6">
        <v>0</v>
      </c>
      <c r="X699" s="6">
        <v>0</v>
      </c>
      <c r="Y699" s="6">
        <v>0</v>
      </c>
      <c r="Z699" s="6">
        <v>0</v>
      </c>
      <c r="AA699" s="6">
        <v>0</v>
      </c>
      <c r="AB699" s="6">
        <v>0</v>
      </c>
      <c r="AC699" s="6">
        <v>0</v>
      </c>
      <c r="AD699" s="6">
        <v>0</v>
      </c>
      <c r="AE699" s="6">
        <v>0</v>
      </c>
      <c r="AF699" s="6">
        <v>0</v>
      </c>
      <c r="AG699" s="6">
        <v>0</v>
      </c>
      <c r="AH699" s="6">
        <v>0</v>
      </c>
      <c r="AI699" s="6">
        <v>0</v>
      </c>
      <c r="AJ699" s="6">
        <f t="shared" si="306"/>
        <v>0</v>
      </c>
      <c r="AK699" s="41">
        <f t="shared" si="302"/>
        <v>0</v>
      </c>
      <c r="AM699" s="30"/>
    </row>
    <row r="700" spans="1:41">
      <c r="A700" s="14">
        <v>2</v>
      </c>
      <c r="B700" s="1">
        <v>6</v>
      </c>
      <c r="C700" s="1">
        <v>2</v>
      </c>
      <c r="G700" s="21" t="s">
        <v>568</v>
      </c>
      <c r="H700" s="7">
        <f>+H701+H702+H703+H704+H705+H706+H707</f>
        <v>0</v>
      </c>
      <c r="I700" s="7">
        <f t="shared" ref="I700:AI700" si="309">+I701+I702+I703+I704+I705+I706+I707</f>
        <v>0</v>
      </c>
      <c r="J700" s="7">
        <f t="shared" si="309"/>
        <v>0</v>
      </c>
      <c r="K700" s="7">
        <f t="shared" si="309"/>
        <v>0</v>
      </c>
      <c r="L700" s="7">
        <f t="shared" si="309"/>
        <v>0</v>
      </c>
      <c r="M700" s="7">
        <f t="shared" si="309"/>
        <v>0</v>
      </c>
      <c r="N700" s="7">
        <f t="shared" si="309"/>
        <v>0</v>
      </c>
      <c r="O700" s="7">
        <f t="shared" si="309"/>
        <v>200000</v>
      </c>
      <c r="P700" s="7">
        <f t="shared" si="309"/>
        <v>0</v>
      </c>
      <c r="Q700" s="7">
        <f t="shared" si="309"/>
        <v>0</v>
      </c>
      <c r="R700" s="7">
        <f t="shared" si="309"/>
        <v>0</v>
      </c>
      <c r="S700" s="7">
        <f t="shared" si="309"/>
        <v>0</v>
      </c>
      <c r="T700" s="7">
        <f t="shared" si="309"/>
        <v>0</v>
      </c>
      <c r="U700" s="7">
        <f t="shared" si="309"/>
        <v>0</v>
      </c>
      <c r="V700" s="7">
        <f t="shared" si="309"/>
        <v>0</v>
      </c>
      <c r="W700" s="7">
        <f t="shared" si="309"/>
        <v>0</v>
      </c>
      <c r="X700" s="7">
        <f t="shared" si="309"/>
        <v>0</v>
      </c>
      <c r="Y700" s="7">
        <f t="shared" si="309"/>
        <v>0</v>
      </c>
      <c r="Z700" s="7">
        <f t="shared" si="309"/>
        <v>0</v>
      </c>
      <c r="AA700" s="7">
        <f t="shared" si="309"/>
        <v>0</v>
      </c>
      <c r="AB700" s="7">
        <f t="shared" si="309"/>
        <v>0</v>
      </c>
      <c r="AC700" s="7">
        <f t="shared" si="309"/>
        <v>0</v>
      </c>
      <c r="AD700" s="7">
        <f t="shared" si="309"/>
        <v>0</v>
      </c>
      <c r="AE700" s="7">
        <f t="shared" si="309"/>
        <v>0</v>
      </c>
      <c r="AF700" s="7">
        <f t="shared" si="309"/>
        <v>0</v>
      </c>
      <c r="AG700" s="7">
        <f t="shared" si="309"/>
        <v>0</v>
      </c>
      <c r="AH700" s="7">
        <f t="shared" si="309"/>
        <v>0</v>
      </c>
      <c r="AI700" s="7">
        <f t="shared" si="309"/>
        <v>0</v>
      </c>
      <c r="AJ700" s="7">
        <f>SUM(H700:AI700)</f>
        <v>200000</v>
      </c>
      <c r="AK700" s="41">
        <f t="shared" si="302"/>
        <v>200000</v>
      </c>
      <c r="AM700" s="30"/>
    </row>
    <row r="701" spans="1:41">
      <c r="A701" s="14">
        <v>2</v>
      </c>
      <c r="B701" s="1">
        <v>6</v>
      </c>
      <c r="C701" s="1">
        <v>2</v>
      </c>
      <c r="D701" s="1">
        <v>621</v>
      </c>
      <c r="G701" s="21" t="s">
        <v>552</v>
      </c>
      <c r="H701" s="6">
        <v>0</v>
      </c>
      <c r="I701" s="6">
        <v>0</v>
      </c>
      <c r="J701" s="6">
        <v>0</v>
      </c>
      <c r="K701" s="6">
        <v>0</v>
      </c>
      <c r="L701" s="6">
        <v>0</v>
      </c>
      <c r="M701" s="6">
        <v>0</v>
      </c>
      <c r="N701" s="6">
        <v>0</v>
      </c>
      <c r="O701" s="6">
        <v>0</v>
      </c>
      <c r="P701" s="6">
        <v>0</v>
      </c>
      <c r="Q701" s="6">
        <v>0</v>
      </c>
      <c r="R701" s="6">
        <v>0</v>
      </c>
      <c r="S701" s="6">
        <v>0</v>
      </c>
      <c r="T701" s="6">
        <v>0</v>
      </c>
      <c r="U701" s="6">
        <v>0</v>
      </c>
      <c r="V701" s="6">
        <v>0</v>
      </c>
      <c r="W701" s="6">
        <v>0</v>
      </c>
      <c r="X701" s="6">
        <v>0</v>
      </c>
      <c r="Y701" s="6">
        <v>0</v>
      </c>
      <c r="Z701" s="6">
        <v>0</v>
      </c>
      <c r="AA701" s="6">
        <v>0</v>
      </c>
      <c r="AB701" s="6">
        <v>0</v>
      </c>
      <c r="AC701" s="6">
        <v>0</v>
      </c>
      <c r="AD701" s="6">
        <v>0</v>
      </c>
      <c r="AE701" s="6">
        <v>0</v>
      </c>
      <c r="AF701" s="6">
        <v>0</v>
      </c>
      <c r="AG701" s="6">
        <v>0</v>
      </c>
      <c r="AH701" s="6">
        <v>0</v>
      </c>
      <c r="AI701" s="6">
        <v>0</v>
      </c>
      <c r="AJ701" s="6">
        <f t="shared" si="306"/>
        <v>0</v>
      </c>
      <c r="AK701" s="41">
        <f t="shared" si="302"/>
        <v>0</v>
      </c>
      <c r="AM701" s="30"/>
    </row>
    <row r="702" spans="1:41">
      <c r="A702" s="14">
        <v>2</v>
      </c>
      <c r="B702" s="1">
        <v>6</v>
      </c>
      <c r="C702" s="1">
        <v>2</v>
      </c>
      <c r="D702" s="1">
        <v>622</v>
      </c>
      <c r="G702" s="21" t="s">
        <v>553</v>
      </c>
      <c r="H702" s="6">
        <v>0</v>
      </c>
      <c r="I702" s="6">
        <v>0</v>
      </c>
      <c r="J702" s="6">
        <v>0</v>
      </c>
      <c r="K702" s="6">
        <v>0</v>
      </c>
      <c r="L702" s="6">
        <v>0</v>
      </c>
      <c r="M702" s="6">
        <v>0</v>
      </c>
      <c r="N702" s="6">
        <v>0</v>
      </c>
      <c r="O702" s="6">
        <v>0</v>
      </c>
      <c r="P702" s="6">
        <v>0</v>
      </c>
      <c r="Q702" s="6">
        <v>0</v>
      </c>
      <c r="R702" s="6">
        <v>0</v>
      </c>
      <c r="S702" s="6">
        <v>0</v>
      </c>
      <c r="T702" s="6">
        <v>0</v>
      </c>
      <c r="U702" s="6">
        <v>0</v>
      </c>
      <c r="V702" s="6">
        <v>0</v>
      </c>
      <c r="W702" s="6">
        <v>0</v>
      </c>
      <c r="X702" s="6">
        <v>0</v>
      </c>
      <c r="Y702" s="6">
        <v>0</v>
      </c>
      <c r="Z702" s="6">
        <v>0</v>
      </c>
      <c r="AA702" s="6">
        <v>0</v>
      </c>
      <c r="AB702" s="6">
        <v>0</v>
      </c>
      <c r="AC702" s="6">
        <v>0</v>
      </c>
      <c r="AD702" s="6">
        <v>0</v>
      </c>
      <c r="AE702" s="6">
        <v>0</v>
      </c>
      <c r="AF702" s="6">
        <v>0</v>
      </c>
      <c r="AG702" s="6">
        <v>0</v>
      </c>
      <c r="AH702" s="6">
        <v>0</v>
      </c>
      <c r="AI702" s="6">
        <v>0</v>
      </c>
      <c r="AJ702" s="6">
        <f t="shared" si="306"/>
        <v>0</v>
      </c>
      <c r="AK702" s="41">
        <f t="shared" si="302"/>
        <v>0</v>
      </c>
      <c r="AM702" s="30"/>
    </row>
    <row r="703" spans="1:41">
      <c r="A703" s="14">
        <v>2</v>
      </c>
      <c r="B703" s="1">
        <v>6</v>
      </c>
      <c r="C703" s="1">
        <v>2</v>
      </c>
      <c r="D703" s="1">
        <v>623</v>
      </c>
      <c r="G703" s="21" t="s">
        <v>557</v>
      </c>
      <c r="H703" s="6">
        <v>0</v>
      </c>
      <c r="I703" s="6">
        <v>0</v>
      </c>
      <c r="J703" s="6">
        <v>0</v>
      </c>
      <c r="K703" s="6">
        <v>0</v>
      </c>
      <c r="L703" s="6">
        <v>0</v>
      </c>
      <c r="M703" s="6">
        <v>0</v>
      </c>
      <c r="N703" s="6">
        <v>0</v>
      </c>
      <c r="O703" s="6">
        <v>0</v>
      </c>
      <c r="P703" s="6">
        <v>0</v>
      </c>
      <c r="Q703" s="6">
        <v>0</v>
      </c>
      <c r="R703" s="6">
        <v>0</v>
      </c>
      <c r="S703" s="6">
        <v>0</v>
      </c>
      <c r="T703" s="6">
        <v>0</v>
      </c>
      <c r="U703" s="6">
        <v>0</v>
      </c>
      <c r="V703" s="6">
        <v>0</v>
      </c>
      <c r="W703" s="6">
        <v>0</v>
      </c>
      <c r="X703" s="6">
        <v>0</v>
      </c>
      <c r="Y703" s="6">
        <v>0</v>
      </c>
      <c r="Z703" s="6">
        <v>0</v>
      </c>
      <c r="AA703" s="6">
        <v>0</v>
      </c>
      <c r="AB703" s="6">
        <v>0</v>
      </c>
      <c r="AC703" s="6">
        <v>0</v>
      </c>
      <c r="AD703" s="6">
        <v>0</v>
      </c>
      <c r="AE703" s="6">
        <v>0</v>
      </c>
      <c r="AF703" s="6">
        <v>0</v>
      </c>
      <c r="AG703" s="6">
        <v>0</v>
      </c>
      <c r="AH703" s="6">
        <v>0</v>
      </c>
      <c r="AI703" s="6">
        <v>0</v>
      </c>
      <c r="AJ703" s="6">
        <f t="shared" si="306"/>
        <v>0</v>
      </c>
      <c r="AK703" s="41">
        <f t="shared" si="302"/>
        <v>0</v>
      </c>
      <c r="AM703" s="30"/>
    </row>
    <row r="704" spans="1:41">
      <c r="A704" s="14">
        <v>2</v>
      </c>
      <c r="B704" s="1">
        <v>6</v>
      </c>
      <c r="C704" s="1">
        <v>2</v>
      </c>
      <c r="D704" s="1">
        <v>624</v>
      </c>
      <c r="G704" s="21" t="s">
        <v>560</v>
      </c>
      <c r="H704" s="6">
        <v>0</v>
      </c>
      <c r="I704" s="6">
        <v>0</v>
      </c>
      <c r="J704" s="6">
        <v>0</v>
      </c>
      <c r="K704" s="6">
        <v>0</v>
      </c>
      <c r="L704" s="6">
        <v>0</v>
      </c>
      <c r="M704" s="6">
        <v>0</v>
      </c>
      <c r="N704" s="6">
        <v>0</v>
      </c>
      <c r="O704" s="6">
        <v>0</v>
      </c>
      <c r="P704" s="6">
        <v>0</v>
      </c>
      <c r="Q704" s="6">
        <v>0</v>
      </c>
      <c r="R704" s="6">
        <v>0</v>
      </c>
      <c r="S704" s="6">
        <v>0</v>
      </c>
      <c r="T704" s="6">
        <v>0</v>
      </c>
      <c r="U704" s="6">
        <v>0</v>
      </c>
      <c r="V704" s="6">
        <v>0</v>
      </c>
      <c r="W704" s="6">
        <v>0</v>
      </c>
      <c r="X704" s="6">
        <v>0</v>
      </c>
      <c r="Y704" s="6">
        <v>0</v>
      </c>
      <c r="Z704" s="6">
        <v>0</v>
      </c>
      <c r="AA704" s="6">
        <v>0</v>
      </c>
      <c r="AB704" s="6">
        <v>0</v>
      </c>
      <c r="AC704" s="6">
        <v>0</v>
      </c>
      <c r="AD704" s="6">
        <v>0</v>
      </c>
      <c r="AE704" s="6">
        <v>0</v>
      </c>
      <c r="AF704" s="6">
        <v>0</v>
      </c>
      <c r="AG704" s="6">
        <v>0</v>
      </c>
      <c r="AH704" s="6">
        <v>0</v>
      </c>
      <c r="AI704" s="6">
        <v>0</v>
      </c>
      <c r="AJ704" s="6">
        <f t="shared" si="306"/>
        <v>0</v>
      </c>
      <c r="AK704" s="41">
        <f t="shared" si="302"/>
        <v>0</v>
      </c>
      <c r="AM704" s="30"/>
    </row>
    <row r="705" spans="1:39">
      <c r="A705" s="14">
        <v>2</v>
      </c>
      <c r="B705" s="1">
        <v>6</v>
      </c>
      <c r="C705" s="1">
        <v>2</v>
      </c>
      <c r="D705" s="1">
        <v>625</v>
      </c>
      <c r="G705" s="21" t="s">
        <v>565</v>
      </c>
      <c r="H705" s="6">
        <v>0</v>
      </c>
      <c r="I705" s="6">
        <v>0</v>
      </c>
      <c r="J705" s="6">
        <v>0</v>
      </c>
      <c r="K705" s="6">
        <v>0</v>
      </c>
      <c r="L705" s="6">
        <v>0</v>
      </c>
      <c r="M705" s="6">
        <v>0</v>
      </c>
      <c r="N705" s="6">
        <v>0</v>
      </c>
      <c r="O705" s="6">
        <v>0</v>
      </c>
      <c r="P705" s="6">
        <v>0</v>
      </c>
      <c r="Q705" s="6">
        <v>0</v>
      </c>
      <c r="R705" s="6">
        <v>0</v>
      </c>
      <c r="S705" s="6">
        <v>0</v>
      </c>
      <c r="T705" s="6">
        <v>0</v>
      </c>
      <c r="U705" s="6">
        <v>0</v>
      </c>
      <c r="V705" s="6">
        <v>0</v>
      </c>
      <c r="W705" s="6">
        <v>0</v>
      </c>
      <c r="X705" s="6">
        <v>0</v>
      </c>
      <c r="Y705" s="6">
        <v>0</v>
      </c>
      <c r="Z705" s="6">
        <v>0</v>
      </c>
      <c r="AA705" s="6">
        <v>0</v>
      </c>
      <c r="AB705" s="6">
        <v>0</v>
      </c>
      <c r="AC705" s="6">
        <v>0</v>
      </c>
      <c r="AD705" s="6">
        <v>0</v>
      </c>
      <c r="AE705" s="6">
        <v>0</v>
      </c>
      <c r="AF705" s="6">
        <v>0</v>
      </c>
      <c r="AG705" s="6">
        <v>0</v>
      </c>
      <c r="AH705" s="6">
        <v>0</v>
      </c>
      <c r="AI705" s="6">
        <v>0</v>
      </c>
      <c r="AJ705" s="6">
        <f t="shared" si="306"/>
        <v>0</v>
      </c>
      <c r="AK705" s="41">
        <f t="shared" si="302"/>
        <v>0</v>
      </c>
      <c r="AM705" s="30"/>
    </row>
    <row r="706" spans="1:39">
      <c r="A706" s="14">
        <v>2</v>
      </c>
      <c r="B706" s="1">
        <v>6</v>
      </c>
      <c r="C706" s="1">
        <v>2</v>
      </c>
      <c r="D706" s="1">
        <v>626</v>
      </c>
      <c r="G706" s="21" t="s">
        <v>566</v>
      </c>
      <c r="H706" s="6">
        <v>0</v>
      </c>
      <c r="I706" s="6">
        <v>0</v>
      </c>
      <c r="J706" s="6">
        <v>0</v>
      </c>
      <c r="K706" s="6">
        <v>0</v>
      </c>
      <c r="L706" s="6">
        <v>0</v>
      </c>
      <c r="M706" s="6">
        <v>0</v>
      </c>
      <c r="N706" s="6">
        <v>0</v>
      </c>
      <c r="O706" s="6">
        <v>0</v>
      </c>
      <c r="P706" s="6">
        <v>0</v>
      </c>
      <c r="Q706" s="6">
        <v>0</v>
      </c>
      <c r="R706" s="6">
        <v>0</v>
      </c>
      <c r="S706" s="6">
        <v>0</v>
      </c>
      <c r="T706" s="6">
        <v>0</v>
      </c>
      <c r="U706" s="6">
        <v>0</v>
      </c>
      <c r="V706" s="6">
        <v>0</v>
      </c>
      <c r="W706" s="6">
        <v>0</v>
      </c>
      <c r="X706" s="6">
        <v>0</v>
      </c>
      <c r="Y706" s="6">
        <v>0</v>
      </c>
      <c r="Z706" s="6">
        <v>0</v>
      </c>
      <c r="AA706" s="6">
        <v>0</v>
      </c>
      <c r="AB706" s="6">
        <v>0</v>
      </c>
      <c r="AC706" s="6">
        <v>0</v>
      </c>
      <c r="AD706" s="6">
        <v>0</v>
      </c>
      <c r="AE706" s="6">
        <v>0</v>
      </c>
      <c r="AF706" s="6">
        <v>0</v>
      </c>
      <c r="AG706" s="6">
        <v>0</v>
      </c>
      <c r="AH706" s="6">
        <v>0</v>
      </c>
      <c r="AI706" s="6">
        <v>0</v>
      </c>
      <c r="AJ706" s="6">
        <f t="shared" si="306"/>
        <v>0</v>
      </c>
      <c r="AK706" s="41">
        <f t="shared" si="302"/>
        <v>0</v>
      </c>
      <c r="AM706" s="30"/>
    </row>
    <row r="707" spans="1:39">
      <c r="A707" s="14">
        <v>2</v>
      </c>
      <c r="B707" s="1">
        <v>6</v>
      </c>
      <c r="C707" s="1">
        <v>2</v>
      </c>
      <c r="D707" s="1">
        <v>627</v>
      </c>
      <c r="G707" s="21" t="s">
        <v>569</v>
      </c>
      <c r="H707" s="6">
        <f>SUM(H708)</f>
        <v>0</v>
      </c>
      <c r="I707" s="6">
        <f t="shared" ref="I707:AI707" si="310">SUM(I708)</f>
        <v>0</v>
      </c>
      <c r="J707" s="6">
        <f t="shared" si="310"/>
        <v>0</v>
      </c>
      <c r="K707" s="6">
        <f t="shared" si="310"/>
        <v>0</v>
      </c>
      <c r="L707" s="6">
        <f t="shared" si="310"/>
        <v>0</v>
      </c>
      <c r="M707" s="6">
        <f t="shared" si="310"/>
        <v>0</v>
      </c>
      <c r="N707" s="6">
        <f t="shared" si="310"/>
        <v>0</v>
      </c>
      <c r="O707" s="6">
        <f>SUM(O708)</f>
        <v>200000</v>
      </c>
      <c r="P707" s="6">
        <f t="shared" si="310"/>
        <v>0</v>
      </c>
      <c r="Q707" s="6">
        <f t="shared" si="310"/>
        <v>0</v>
      </c>
      <c r="R707" s="6">
        <f t="shared" si="310"/>
        <v>0</v>
      </c>
      <c r="S707" s="6">
        <f t="shared" si="310"/>
        <v>0</v>
      </c>
      <c r="T707" s="6">
        <f t="shared" si="310"/>
        <v>0</v>
      </c>
      <c r="U707" s="6">
        <f t="shared" si="310"/>
        <v>0</v>
      </c>
      <c r="V707" s="6">
        <f t="shared" si="310"/>
        <v>0</v>
      </c>
      <c r="W707" s="6">
        <f t="shared" si="310"/>
        <v>0</v>
      </c>
      <c r="X707" s="6">
        <f t="shared" si="310"/>
        <v>0</v>
      </c>
      <c r="Y707" s="6">
        <f t="shared" si="310"/>
        <v>0</v>
      </c>
      <c r="Z707" s="6">
        <f t="shared" si="310"/>
        <v>0</v>
      </c>
      <c r="AA707" s="6">
        <f t="shared" si="310"/>
        <v>0</v>
      </c>
      <c r="AB707" s="6">
        <f t="shared" si="310"/>
        <v>0</v>
      </c>
      <c r="AC707" s="6">
        <f t="shared" si="310"/>
        <v>0</v>
      </c>
      <c r="AD707" s="6">
        <f t="shared" si="310"/>
        <v>0</v>
      </c>
      <c r="AE707" s="6">
        <f t="shared" si="310"/>
        <v>0</v>
      </c>
      <c r="AF707" s="6">
        <f t="shared" si="310"/>
        <v>0</v>
      </c>
      <c r="AG707" s="6">
        <f t="shared" si="310"/>
        <v>0</v>
      </c>
      <c r="AH707" s="6">
        <f t="shared" si="310"/>
        <v>0</v>
      </c>
      <c r="AI707" s="6">
        <f t="shared" si="310"/>
        <v>0</v>
      </c>
      <c r="AJ707" s="6">
        <f t="shared" si="306"/>
        <v>200000</v>
      </c>
      <c r="AK707" s="41">
        <f t="shared" si="302"/>
        <v>200000</v>
      </c>
      <c r="AM707" s="30"/>
    </row>
    <row r="708" spans="1:39">
      <c r="A708" s="14">
        <v>2</v>
      </c>
      <c r="B708" s="1">
        <v>6</v>
      </c>
      <c r="C708" s="1">
        <v>2</v>
      </c>
      <c r="D708" s="1">
        <v>627</v>
      </c>
      <c r="E708" s="1">
        <v>1</v>
      </c>
      <c r="G708" s="17" t="s">
        <v>1403</v>
      </c>
      <c r="H708" s="8"/>
      <c r="I708" s="6"/>
      <c r="J708" s="6"/>
      <c r="K708" s="6"/>
      <c r="L708" s="6"/>
      <c r="M708" s="6"/>
      <c r="N708" s="6"/>
      <c r="O708" s="8">
        <v>200000</v>
      </c>
      <c r="P708" s="6"/>
      <c r="Q708" s="6"/>
      <c r="R708" s="6"/>
      <c r="S708" s="6"/>
      <c r="T708" s="6"/>
      <c r="U708" s="6"/>
      <c r="V708" s="6"/>
      <c r="W708" s="6"/>
      <c r="X708" s="6"/>
      <c r="Y708" s="6"/>
      <c r="Z708" s="6"/>
      <c r="AA708" s="6"/>
      <c r="AB708" s="6"/>
      <c r="AC708" s="6"/>
      <c r="AD708" s="6"/>
      <c r="AE708" s="6"/>
      <c r="AF708" s="6"/>
      <c r="AG708" s="6"/>
      <c r="AH708" s="6"/>
      <c r="AI708" s="6"/>
      <c r="AJ708" s="8">
        <f>SUM(H708:AI708)</f>
        <v>200000</v>
      </c>
      <c r="AK708" s="41">
        <f>SUM(H708:AE708)</f>
        <v>200000</v>
      </c>
      <c r="AM708" s="30"/>
    </row>
    <row r="709" spans="1:39">
      <c r="A709" s="14">
        <v>2</v>
      </c>
      <c r="B709" s="1">
        <v>6</v>
      </c>
      <c r="C709" s="1">
        <v>3</v>
      </c>
      <c r="G709" s="21" t="s">
        <v>570</v>
      </c>
      <c r="H709" s="7">
        <f>H710+H715</f>
        <v>0</v>
      </c>
      <c r="I709" s="7">
        <f t="shared" ref="I709:AI709" si="311">I710+I715</f>
        <v>0</v>
      </c>
      <c r="J709" s="7">
        <f t="shared" si="311"/>
        <v>0</v>
      </c>
      <c r="K709" s="7">
        <f t="shared" si="311"/>
        <v>0</v>
      </c>
      <c r="L709" s="7">
        <f t="shared" si="311"/>
        <v>0</v>
      </c>
      <c r="M709" s="7">
        <f t="shared" si="311"/>
        <v>0</v>
      </c>
      <c r="N709" s="7">
        <f t="shared" si="311"/>
        <v>0</v>
      </c>
      <c r="O709" s="7">
        <f t="shared" si="311"/>
        <v>2247125.3199999998</v>
      </c>
      <c r="P709" s="7">
        <f t="shared" si="311"/>
        <v>0</v>
      </c>
      <c r="Q709" s="7">
        <f t="shared" si="311"/>
        <v>0</v>
      </c>
      <c r="R709" s="7">
        <f t="shared" si="311"/>
        <v>0</v>
      </c>
      <c r="S709" s="7">
        <f t="shared" si="311"/>
        <v>0</v>
      </c>
      <c r="T709" s="7">
        <f t="shared" si="311"/>
        <v>0</v>
      </c>
      <c r="U709" s="7">
        <f t="shared" si="311"/>
        <v>0</v>
      </c>
      <c r="V709" s="7">
        <f t="shared" si="311"/>
        <v>0</v>
      </c>
      <c r="W709" s="7">
        <f t="shared" si="311"/>
        <v>0</v>
      </c>
      <c r="X709" s="7">
        <f t="shared" si="311"/>
        <v>0</v>
      </c>
      <c r="Y709" s="7">
        <f t="shared" si="311"/>
        <v>0</v>
      </c>
      <c r="Z709" s="7">
        <f t="shared" si="311"/>
        <v>0</v>
      </c>
      <c r="AA709" s="7">
        <f t="shared" si="311"/>
        <v>0</v>
      </c>
      <c r="AB709" s="7">
        <f t="shared" si="311"/>
        <v>0</v>
      </c>
      <c r="AC709" s="7">
        <f t="shared" si="311"/>
        <v>0</v>
      </c>
      <c r="AD709" s="7">
        <f t="shared" si="311"/>
        <v>0</v>
      </c>
      <c r="AE709" s="7">
        <f t="shared" si="311"/>
        <v>0</v>
      </c>
      <c r="AF709" s="7">
        <f t="shared" si="311"/>
        <v>0</v>
      </c>
      <c r="AG709" s="7">
        <f t="shared" si="311"/>
        <v>0</v>
      </c>
      <c r="AH709" s="7">
        <f t="shared" si="311"/>
        <v>0</v>
      </c>
      <c r="AI709" s="7">
        <f t="shared" si="311"/>
        <v>0</v>
      </c>
      <c r="AJ709" s="7">
        <f t="shared" si="306"/>
        <v>2247125.3199999998</v>
      </c>
      <c r="AK709" s="41">
        <f t="shared" si="302"/>
        <v>2247125.3199999998</v>
      </c>
      <c r="AM709" s="30"/>
    </row>
    <row r="710" spans="1:39">
      <c r="A710" s="14">
        <v>2</v>
      </c>
      <c r="B710" s="1">
        <v>6</v>
      </c>
      <c r="C710" s="1">
        <v>3</v>
      </c>
      <c r="D710" s="1">
        <v>631</v>
      </c>
      <c r="G710" s="21" t="s">
        <v>571</v>
      </c>
      <c r="H710" s="6">
        <f>+H711</f>
        <v>0</v>
      </c>
      <c r="I710" s="6">
        <f t="shared" ref="I710:AI710" si="312">+I711</f>
        <v>0</v>
      </c>
      <c r="J710" s="6">
        <f t="shared" si="312"/>
        <v>0</v>
      </c>
      <c r="K710" s="6">
        <f t="shared" si="312"/>
        <v>0</v>
      </c>
      <c r="L710" s="6">
        <f t="shared" si="312"/>
        <v>0</v>
      </c>
      <c r="M710" s="6">
        <f t="shared" si="312"/>
        <v>0</v>
      </c>
      <c r="N710" s="6">
        <f t="shared" si="312"/>
        <v>0</v>
      </c>
      <c r="O710" s="6">
        <f>+O711+O714</f>
        <v>2247125.3199999998</v>
      </c>
      <c r="P710" s="6">
        <f t="shared" si="312"/>
        <v>0</v>
      </c>
      <c r="Q710" s="6">
        <f t="shared" si="312"/>
        <v>0</v>
      </c>
      <c r="R710" s="6">
        <f t="shared" si="312"/>
        <v>0</v>
      </c>
      <c r="S710" s="6">
        <f t="shared" si="312"/>
        <v>0</v>
      </c>
      <c r="T710" s="6">
        <f t="shared" si="312"/>
        <v>0</v>
      </c>
      <c r="U710" s="6">
        <f t="shared" si="312"/>
        <v>0</v>
      </c>
      <c r="V710" s="6">
        <f t="shared" si="312"/>
        <v>0</v>
      </c>
      <c r="W710" s="6">
        <f t="shared" si="312"/>
        <v>0</v>
      </c>
      <c r="X710" s="6">
        <f t="shared" si="312"/>
        <v>0</v>
      </c>
      <c r="Y710" s="6">
        <f t="shared" si="312"/>
        <v>0</v>
      </c>
      <c r="Z710" s="6">
        <f t="shared" si="312"/>
        <v>0</v>
      </c>
      <c r="AA710" s="6">
        <f t="shared" si="312"/>
        <v>0</v>
      </c>
      <c r="AB710" s="6">
        <f t="shared" si="312"/>
        <v>0</v>
      </c>
      <c r="AC710" s="6">
        <f t="shared" si="312"/>
        <v>0</v>
      </c>
      <c r="AD710" s="6">
        <f t="shared" si="312"/>
        <v>0</v>
      </c>
      <c r="AE710" s="6">
        <f t="shared" si="312"/>
        <v>0</v>
      </c>
      <c r="AF710" s="6">
        <f t="shared" si="312"/>
        <v>0</v>
      </c>
      <c r="AG710" s="6">
        <f t="shared" si="312"/>
        <v>0</v>
      </c>
      <c r="AH710" s="6">
        <f t="shared" si="312"/>
        <v>0</v>
      </c>
      <c r="AI710" s="6">
        <f t="shared" si="312"/>
        <v>0</v>
      </c>
      <c r="AJ710" s="6">
        <f t="shared" si="306"/>
        <v>2247125.3199999998</v>
      </c>
      <c r="AK710" s="41">
        <f t="shared" si="302"/>
        <v>2247125.3199999998</v>
      </c>
      <c r="AM710" s="30"/>
    </row>
    <row r="711" spans="1:39">
      <c r="A711" s="14">
        <v>2</v>
      </c>
      <c r="B711" s="1">
        <v>6</v>
      </c>
      <c r="C711" s="1">
        <v>3</v>
      </c>
      <c r="D711" s="1">
        <v>631</v>
      </c>
      <c r="E711" s="1">
        <v>1</v>
      </c>
      <c r="G711" s="17" t="s">
        <v>572</v>
      </c>
      <c r="H711" s="8"/>
      <c r="I711" s="8">
        <f t="shared" ref="I711:AI711" si="313">+I712+I713</f>
        <v>0</v>
      </c>
      <c r="J711" s="8">
        <f t="shared" si="313"/>
        <v>0</v>
      </c>
      <c r="K711" s="8">
        <f t="shared" si="313"/>
        <v>0</v>
      </c>
      <c r="L711" s="8">
        <f t="shared" si="313"/>
        <v>0</v>
      </c>
      <c r="M711" s="8">
        <f t="shared" si="313"/>
        <v>0</v>
      </c>
      <c r="N711" s="8">
        <f t="shared" si="313"/>
        <v>0</v>
      </c>
      <c r="O711" s="8">
        <v>550000</v>
      </c>
      <c r="P711" s="8">
        <f t="shared" si="313"/>
        <v>0</v>
      </c>
      <c r="Q711" s="8">
        <f t="shared" si="313"/>
        <v>0</v>
      </c>
      <c r="R711" s="8">
        <f t="shared" si="313"/>
        <v>0</v>
      </c>
      <c r="S711" s="8">
        <f t="shared" si="313"/>
        <v>0</v>
      </c>
      <c r="T711" s="8">
        <f t="shared" si="313"/>
        <v>0</v>
      </c>
      <c r="U711" s="8">
        <f t="shared" si="313"/>
        <v>0</v>
      </c>
      <c r="V711" s="8">
        <f t="shared" si="313"/>
        <v>0</v>
      </c>
      <c r="W711" s="8">
        <f t="shared" si="313"/>
        <v>0</v>
      </c>
      <c r="X711" s="8">
        <f t="shared" si="313"/>
        <v>0</v>
      </c>
      <c r="Y711" s="8">
        <f t="shared" si="313"/>
        <v>0</v>
      </c>
      <c r="Z711" s="8">
        <f t="shared" si="313"/>
        <v>0</v>
      </c>
      <c r="AA711" s="8">
        <f t="shared" si="313"/>
        <v>0</v>
      </c>
      <c r="AB711" s="8">
        <f t="shared" si="313"/>
        <v>0</v>
      </c>
      <c r="AC711" s="8">
        <f t="shared" si="313"/>
        <v>0</v>
      </c>
      <c r="AD711" s="8">
        <f t="shared" si="313"/>
        <v>0</v>
      </c>
      <c r="AE711" s="8">
        <f t="shared" si="313"/>
        <v>0</v>
      </c>
      <c r="AF711" s="8">
        <f t="shared" si="313"/>
        <v>0</v>
      </c>
      <c r="AG711" s="8">
        <f t="shared" si="313"/>
        <v>0</v>
      </c>
      <c r="AH711" s="8">
        <f t="shared" si="313"/>
        <v>0</v>
      </c>
      <c r="AI711" s="8">
        <f t="shared" si="313"/>
        <v>0</v>
      </c>
      <c r="AJ711" s="8">
        <f t="shared" si="306"/>
        <v>550000</v>
      </c>
      <c r="AK711" s="41">
        <f t="shared" si="302"/>
        <v>550000</v>
      </c>
      <c r="AM711" s="30"/>
    </row>
    <row r="712" spans="1:39">
      <c r="A712" s="14">
        <v>2</v>
      </c>
      <c r="B712" s="1">
        <v>6</v>
      </c>
      <c r="C712" s="1">
        <v>3</v>
      </c>
      <c r="D712" s="1">
        <v>631</v>
      </c>
      <c r="E712" s="1">
        <v>1</v>
      </c>
      <c r="F712" s="1">
        <v>1</v>
      </c>
      <c r="G712" s="17" t="s">
        <v>573</v>
      </c>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f t="shared" si="306"/>
        <v>0</v>
      </c>
      <c r="AK712" s="41">
        <f t="shared" si="302"/>
        <v>0</v>
      </c>
      <c r="AM712" s="30"/>
    </row>
    <row r="713" spans="1:39">
      <c r="A713" s="14">
        <v>2</v>
      </c>
      <c r="B713" s="1">
        <v>6</v>
      </c>
      <c r="C713" s="1">
        <v>3</v>
      </c>
      <c r="D713" s="1">
        <v>631</v>
      </c>
      <c r="E713" s="1">
        <v>1</v>
      </c>
      <c r="F713" s="1">
        <v>2</v>
      </c>
      <c r="G713" s="17" t="s">
        <v>564</v>
      </c>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f t="shared" si="306"/>
        <v>0</v>
      </c>
      <c r="AK713" s="41">
        <f t="shared" si="302"/>
        <v>0</v>
      </c>
      <c r="AM713" s="30"/>
    </row>
    <row r="714" spans="1:39">
      <c r="A714" s="14">
        <v>2</v>
      </c>
      <c r="B714" s="1">
        <v>6</v>
      </c>
      <c r="C714" s="1">
        <v>3</v>
      </c>
      <c r="D714" s="1">
        <v>631</v>
      </c>
      <c r="E714" s="1">
        <v>2</v>
      </c>
      <c r="G714" s="17" t="s">
        <v>572</v>
      </c>
      <c r="H714" s="8"/>
      <c r="I714" s="8"/>
      <c r="J714" s="8"/>
      <c r="K714" s="8"/>
      <c r="L714" s="8"/>
      <c r="M714" s="8"/>
      <c r="N714" s="8"/>
      <c r="O714" s="711">
        <f>'PROPUESTA INVERSION'!I66+'PROPUESTA INVERSION'!I70</f>
        <v>1697125.3199999998</v>
      </c>
      <c r="P714" s="8"/>
      <c r="Q714" s="8"/>
      <c r="R714" s="8"/>
      <c r="S714" s="8"/>
      <c r="T714" s="8"/>
      <c r="U714" s="8"/>
      <c r="V714" s="8"/>
      <c r="W714" s="8"/>
      <c r="X714" s="8"/>
      <c r="Y714" s="8"/>
      <c r="Z714" s="8"/>
      <c r="AA714" s="8"/>
      <c r="AB714" s="8"/>
      <c r="AC714" s="8"/>
      <c r="AD714" s="8"/>
      <c r="AE714" s="8"/>
      <c r="AF714" s="8"/>
      <c r="AG714" s="8"/>
      <c r="AH714" s="8"/>
      <c r="AI714" s="8"/>
      <c r="AJ714" s="8"/>
      <c r="AK714" s="41"/>
      <c r="AM714" s="30"/>
    </row>
    <row r="715" spans="1:39">
      <c r="A715" s="14">
        <v>2</v>
      </c>
      <c r="B715" s="1">
        <v>6</v>
      </c>
      <c r="C715" s="1">
        <v>3</v>
      </c>
      <c r="D715" s="1">
        <v>632</v>
      </c>
      <c r="G715" s="21" t="s">
        <v>574</v>
      </c>
      <c r="H715" s="6">
        <f>+H716</f>
        <v>0</v>
      </c>
      <c r="I715" s="6">
        <f t="shared" ref="I715:AI715" si="314">+I716</f>
        <v>0</v>
      </c>
      <c r="J715" s="6">
        <f t="shared" si="314"/>
        <v>0</v>
      </c>
      <c r="K715" s="6">
        <f t="shared" si="314"/>
        <v>0</v>
      </c>
      <c r="L715" s="6">
        <f t="shared" si="314"/>
        <v>0</v>
      </c>
      <c r="M715" s="6">
        <f t="shared" si="314"/>
        <v>0</v>
      </c>
      <c r="N715" s="6">
        <f t="shared" si="314"/>
        <v>0</v>
      </c>
      <c r="O715" s="6">
        <f t="shared" si="314"/>
        <v>0</v>
      </c>
      <c r="P715" s="6">
        <f t="shared" si="314"/>
        <v>0</v>
      </c>
      <c r="Q715" s="6">
        <f t="shared" si="314"/>
        <v>0</v>
      </c>
      <c r="R715" s="6">
        <f t="shared" si="314"/>
        <v>0</v>
      </c>
      <c r="S715" s="6">
        <f t="shared" si="314"/>
        <v>0</v>
      </c>
      <c r="T715" s="6">
        <f t="shared" si="314"/>
        <v>0</v>
      </c>
      <c r="U715" s="6">
        <f t="shared" si="314"/>
        <v>0</v>
      </c>
      <c r="V715" s="6">
        <f t="shared" si="314"/>
        <v>0</v>
      </c>
      <c r="W715" s="6">
        <f t="shared" si="314"/>
        <v>0</v>
      </c>
      <c r="X715" s="6">
        <f t="shared" si="314"/>
        <v>0</v>
      </c>
      <c r="Y715" s="6">
        <f t="shared" si="314"/>
        <v>0</v>
      </c>
      <c r="Z715" s="6">
        <f t="shared" si="314"/>
        <v>0</v>
      </c>
      <c r="AA715" s="6">
        <f t="shared" si="314"/>
        <v>0</v>
      </c>
      <c r="AB715" s="6">
        <f t="shared" si="314"/>
        <v>0</v>
      </c>
      <c r="AC715" s="6">
        <f t="shared" si="314"/>
        <v>0</v>
      </c>
      <c r="AD715" s="6">
        <f t="shared" si="314"/>
        <v>0</v>
      </c>
      <c r="AE715" s="6">
        <f t="shared" si="314"/>
        <v>0</v>
      </c>
      <c r="AF715" s="6">
        <f t="shared" si="314"/>
        <v>0</v>
      </c>
      <c r="AG715" s="6">
        <f t="shared" si="314"/>
        <v>0</v>
      </c>
      <c r="AH715" s="6">
        <f t="shared" si="314"/>
        <v>0</v>
      </c>
      <c r="AI715" s="6">
        <f t="shared" si="314"/>
        <v>0</v>
      </c>
      <c r="AJ715" s="6">
        <f t="shared" si="306"/>
        <v>0</v>
      </c>
      <c r="AK715" s="41">
        <f t="shared" si="302"/>
        <v>0</v>
      </c>
      <c r="AM715" s="30"/>
    </row>
    <row r="716" spans="1:39">
      <c r="A716" s="14">
        <v>2</v>
      </c>
      <c r="B716" s="1">
        <v>6</v>
      </c>
      <c r="C716" s="1">
        <v>3</v>
      </c>
      <c r="D716" s="1">
        <v>632</v>
      </c>
      <c r="E716" s="1">
        <v>1</v>
      </c>
      <c r="G716" s="17" t="s">
        <v>691</v>
      </c>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f t="shared" si="306"/>
        <v>0</v>
      </c>
      <c r="AK716" s="41">
        <f t="shared" si="302"/>
        <v>0</v>
      </c>
      <c r="AM716" s="30"/>
    </row>
    <row r="717" spans="1:39">
      <c r="A717" s="14">
        <v>2</v>
      </c>
      <c r="B717" s="12">
        <v>7</v>
      </c>
      <c r="C717" s="12"/>
      <c r="D717" s="12"/>
      <c r="E717" s="12"/>
      <c r="F717" s="12"/>
      <c r="G717" s="20" t="s">
        <v>575</v>
      </c>
      <c r="H717" s="10">
        <f>+H718+H724+H726+H735+H743+H753</f>
        <v>0</v>
      </c>
      <c r="I717" s="10">
        <f t="shared" ref="I717:AI717" si="315">+I718+I724+I726+I735+I743+I753</f>
        <v>0</v>
      </c>
      <c r="J717" s="10">
        <f t="shared" si="315"/>
        <v>0</v>
      </c>
      <c r="K717" s="10">
        <f t="shared" si="315"/>
        <v>0</v>
      </c>
      <c r="L717" s="10">
        <f t="shared" si="315"/>
        <v>0</v>
      </c>
      <c r="M717" s="10">
        <f t="shared" si="315"/>
        <v>0</v>
      </c>
      <c r="N717" s="10">
        <f t="shared" si="315"/>
        <v>0</v>
      </c>
      <c r="O717" s="10">
        <f t="shared" si="315"/>
        <v>0</v>
      </c>
      <c r="P717" s="10">
        <f t="shared" si="315"/>
        <v>0</v>
      </c>
      <c r="Q717" s="10">
        <f t="shared" si="315"/>
        <v>0</v>
      </c>
      <c r="R717" s="10">
        <f t="shared" si="315"/>
        <v>0</v>
      </c>
      <c r="S717" s="10">
        <f t="shared" si="315"/>
        <v>0</v>
      </c>
      <c r="T717" s="10">
        <f t="shared" si="315"/>
        <v>0</v>
      </c>
      <c r="U717" s="10">
        <f t="shared" si="315"/>
        <v>0</v>
      </c>
      <c r="V717" s="10">
        <f t="shared" si="315"/>
        <v>0</v>
      </c>
      <c r="W717" s="10">
        <f t="shared" si="315"/>
        <v>0</v>
      </c>
      <c r="X717" s="10">
        <f t="shared" si="315"/>
        <v>0</v>
      </c>
      <c r="Y717" s="10">
        <f t="shared" si="315"/>
        <v>0</v>
      </c>
      <c r="Z717" s="10">
        <f t="shared" si="315"/>
        <v>0</v>
      </c>
      <c r="AA717" s="10">
        <f t="shared" si="315"/>
        <v>0</v>
      </c>
      <c r="AB717" s="10">
        <f t="shared" si="315"/>
        <v>0</v>
      </c>
      <c r="AC717" s="10">
        <f t="shared" si="315"/>
        <v>0</v>
      </c>
      <c r="AD717" s="10">
        <f t="shared" si="315"/>
        <v>0</v>
      </c>
      <c r="AE717" s="10">
        <f t="shared" si="315"/>
        <v>0</v>
      </c>
      <c r="AF717" s="10">
        <f t="shared" si="315"/>
        <v>0</v>
      </c>
      <c r="AG717" s="10">
        <f t="shared" si="315"/>
        <v>0</v>
      </c>
      <c r="AH717" s="10">
        <f t="shared" si="315"/>
        <v>0</v>
      </c>
      <c r="AI717" s="10">
        <f t="shared" si="315"/>
        <v>0</v>
      </c>
      <c r="AJ717" s="10">
        <f t="shared" si="306"/>
        <v>0</v>
      </c>
      <c r="AK717" s="41">
        <f t="shared" si="302"/>
        <v>0</v>
      </c>
      <c r="AM717" s="30"/>
    </row>
    <row r="718" spans="1:39">
      <c r="A718" s="14">
        <v>2</v>
      </c>
      <c r="B718" s="1">
        <v>7</v>
      </c>
      <c r="C718" s="1">
        <v>1</v>
      </c>
      <c r="G718" s="21" t="s">
        <v>576</v>
      </c>
      <c r="H718" s="7">
        <f>+H719</f>
        <v>0</v>
      </c>
      <c r="I718" s="7">
        <f t="shared" ref="I718:AI718" si="316">+I719</f>
        <v>0</v>
      </c>
      <c r="J718" s="7">
        <f t="shared" si="316"/>
        <v>0</v>
      </c>
      <c r="K718" s="7">
        <f t="shared" si="316"/>
        <v>0</v>
      </c>
      <c r="L718" s="7">
        <f t="shared" si="316"/>
        <v>0</v>
      </c>
      <c r="M718" s="7">
        <f t="shared" si="316"/>
        <v>0</v>
      </c>
      <c r="N718" s="7">
        <f t="shared" si="316"/>
        <v>0</v>
      </c>
      <c r="O718" s="7">
        <f t="shared" si="316"/>
        <v>0</v>
      </c>
      <c r="P718" s="7">
        <f t="shared" si="316"/>
        <v>0</v>
      </c>
      <c r="Q718" s="7">
        <f t="shared" si="316"/>
        <v>0</v>
      </c>
      <c r="R718" s="7">
        <f t="shared" si="316"/>
        <v>0</v>
      </c>
      <c r="S718" s="7">
        <f t="shared" si="316"/>
        <v>0</v>
      </c>
      <c r="T718" s="7">
        <f t="shared" si="316"/>
        <v>0</v>
      </c>
      <c r="U718" s="7">
        <f t="shared" si="316"/>
        <v>0</v>
      </c>
      <c r="V718" s="7">
        <f t="shared" si="316"/>
        <v>0</v>
      </c>
      <c r="W718" s="7">
        <f t="shared" si="316"/>
        <v>0</v>
      </c>
      <c r="X718" s="7">
        <f t="shared" si="316"/>
        <v>0</v>
      </c>
      <c r="Y718" s="7">
        <f t="shared" si="316"/>
        <v>0</v>
      </c>
      <c r="Z718" s="7">
        <f t="shared" si="316"/>
        <v>0</v>
      </c>
      <c r="AA718" s="7">
        <f t="shared" si="316"/>
        <v>0</v>
      </c>
      <c r="AB718" s="7">
        <f t="shared" si="316"/>
        <v>0</v>
      </c>
      <c r="AC718" s="7">
        <f t="shared" si="316"/>
        <v>0</v>
      </c>
      <c r="AD718" s="7">
        <f t="shared" si="316"/>
        <v>0</v>
      </c>
      <c r="AE718" s="7">
        <f t="shared" si="316"/>
        <v>0</v>
      </c>
      <c r="AF718" s="7">
        <f t="shared" si="316"/>
        <v>0</v>
      </c>
      <c r="AG718" s="7">
        <f t="shared" si="316"/>
        <v>0</v>
      </c>
      <c r="AH718" s="7">
        <f t="shared" si="316"/>
        <v>0</v>
      </c>
      <c r="AI718" s="7">
        <f t="shared" si="316"/>
        <v>0</v>
      </c>
      <c r="AJ718" s="7">
        <f t="shared" si="306"/>
        <v>0</v>
      </c>
      <c r="AK718" s="41">
        <f t="shared" si="302"/>
        <v>0</v>
      </c>
      <c r="AM718" s="30"/>
    </row>
    <row r="719" spans="1:39">
      <c r="A719" s="14">
        <v>2</v>
      </c>
      <c r="B719" s="1">
        <v>7</v>
      </c>
      <c r="C719" s="1">
        <v>1</v>
      </c>
      <c r="D719" s="1">
        <v>711</v>
      </c>
      <c r="G719" s="21" t="s">
        <v>577</v>
      </c>
      <c r="H719" s="6">
        <f>SUM(H720:H722)</f>
        <v>0</v>
      </c>
      <c r="I719" s="6">
        <f t="shared" ref="I719:AI719" si="317">SUM(I720:I722)</f>
        <v>0</v>
      </c>
      <c r="J719" s="6">
        <f t="shared" si="317"/>
        <v>0</v>
      </c>
      <c r="K719" s="6">
        <f t="shared" si="317"/>
        <v>0</v>
      </c>
      <c r="L719" s="6">
        <f t="shared" si="317"/>
        <v>0</v>
      </c>
      <c r="M719" s="6">
        <f t="shared" si="317"/>
        <v>0</v>
      </c>
      <c r="N719" s="6">
        <f t="shared" si="317"/>
        <v>0</v>
      </c>
      <c r="O719" s="6">
        <f t="shared" si="317"/>
        <v>0</v>
      </c>
      <c r="P719" s="6">
        <f t="shared" si="317"/>
        <v>0</v>
      </c>
      <c r="Q719" s="6">
        <f t="shared" si="317"/>
        <v>0</v>
      </c>
      <c r="R719" s="6">
        <f t="shared" si="317"/>
        <v>0</v>
      </c>
      <c r="S719" s="6">
        <f t="shared" si="317"/>
        <v>0</v>
      </c>
      <c r="T719" s="6">
        <f t="shared" si="317"/>
        <v>0</v>
      </c>
      <c r="U719" s="6">
        <f t="shared" si="317"/>
        <v>0</v>
      </c>
      <c r="V719" s="6">
        <f t="shared" si="317"/>
        <v>0</v>
      </c>
      <c r="W719" s="6">
        <f t="shared" si="317"/>
        <v>0</v>
      </c>
      <c r="X719" s="6">
        <f t="shared" si="317"/>
        <v>0</v>
      </c>
      <c r="Y719" s="6">
        <f t="shared" si="317"/>
        <v>0</v>
      </c>
      <c r="Z719" s="6">
        <f t="shared" si="317"/>
        <v>0</v>
      </c>
      <c r="AA719" s="6">
        <f t="shared" si="317"/>
        <v>0</v>
      </c>
      <c r="AB719" s="6">
        <f t="shared" si="317"/>
        <v>0</v>
      </c>
      <c r="AC719" s="6">
        <f t="shared" si="317"/>
        <v>0</v>
      </c>
      <c r="AD719" s="6">
        <f t="shared" si="317"/>
        <v>0</v>
      </c>
      <c r="AE719" s="6">
        <f t="shared" si="317"/>
        <v>0</v>
      </c>
      <c r="AF719" s="6">
        <f t="shared" si="317"/>
        <v>0</v>
      </c>
      <c r="AG719" s="6">
        <f t="shared" si="317"/>
        <v>0</v>
      </c>
      <c r="AH719" s="6">
        <f t="shared" si="317"/>
        <v>0</v>
      </c>
      <c r="AI719" s="6">
        <f t="shared" si="317"/>
        <v>0</v>
      </c>
      <c r="AJ719" s="6">
        <f t="shared" si="306"/>
        <v>0</v>
      </c>
      <c r="AK719" s="41">
        <f t="shared" si="302"/>
        <v>0</v>
      </c>
      <c r="AM719" s="30"/>
    </row>
    <row r="720" spans="1:39">
      <c r="A720" s="14">
        <v>2</v>
      </c>
      <c r="B720" s="1">
        <v>7</v>
      </c>
      <c r="C720" s="1">
        <v>1</v>
      </c>
      <c r="D720" s="1">
        <v>711</v>
      </c>
      <c r="E720" s="1">
        <v>1</v>
      </c>
      <c r="G720" s="17" t="s">
        <v>578</v>
      </c>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f t="shared" si="306"/>
        <v>0</v>
      </c>
      <c r="AK720" s="41">
        <f t="shared" si="302"/>
        <v>0</v>
      </c>
      <c r="AM720" s="30"/>
    </row>
    <row r="721" spans="1:39">
      <c r="A721" s="14">
        <v>2</v>
      </c>
      <c r="B721" s="1">
        <v>7</v>
      </c>
      <c r="C721" s="1">
        <v>1</v>
      </c>
      <c r="D721" s="1">
        <v>711</v>
      </c>
      <c r="E721" s="1">
        <v>2</v>
      </c>
      <c r="G721" s="17" t="s">
        <v>579</v>
      </c>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f t="shared" si="306"/>
        <v>0</v>
      </c>
      <c r="AK721" s="41">
        <f t="shared" si="302"/>
        <v>0</v>
      </c>
      <c r="AM721" s="30"/>
    </row>
    <row r="722" spans="1:39">
      <c r="A722" s="14">
        <v>2</v>
      </c>
      <c r="B722" s="1">
        <v>7</v>
      </c>
      <c r="C722" s="1">
        <v>1</v>
      </c>
      <c r="D722" s="1">
        <v>711</v>
      </c>
      <c r="E722" s="1">
        <v>3</v>
      </c>
      <c r="G722" s="17" t="s">
        <v>580</v>
      </c>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f t="shared" si="306"/>
        <v>0</v>
      </c>
      <c r="AK722" s="41">
        <f t="shared" si="302"/>
        <v>0</v>
      </c>
      <c r="AM722" s="30"/>
    </row>
    <row r="723" spans="1:39">
      <c r="A723" s="14">
        <v>2</v>
      </c>
      <c r="B723" s="1">
        <v>7</v>
      </c>
      <c r="C723" s="1">
        <v>1</v>
      </c>
      <c r="D723" s="1">
        <v>712</v>
      </c>
      <c r="G723" s="21" t="s">
        <v>581</v>
      </c>
      <c r="H723" s="6">
        <v>0</v>
      </c>
      <c r="I723" s="6">
        <v>0</v>
      </c>
      <c r="J723" s="6">
        <v>0</v>
      </c>
      <c r="K723" s="6">
        <v>0</v>
      </c>
      <c r="L723" s="6">
        <v>0</v>
      </c>
      <c r="M723" s="6">
        <v>0</v>
      </c>
      <c r="N723" s="6">
        <v>0</v>
      </c>
      <c r="O723" s="6">
        <v>0</v>
      </c>
      <c r="P723" s="6">
        <v>0</v>
      </c>
      <c r="Q723" s="6">
        <v>0</v>
      </c>
      <c r="R723" s="6">
        <v>0</v>
      </c>
      <c r="S723" s="6">
        <v>0</v>
      </c>
      <c r="T723" s="6">
        <v>0</v>
      </c>
      <c r="U723" s="6">
        <v>0</v>
      </c>
      <c r="V723" s="6">
        <v>0</v>
      </c>
      <c r="W723" s="6">
        <v>0</v>
      </c>
      <c r="X723" s="6">
        <v>0</v>
      </c>
      <c r="Y723" s="6">
        <v>0</v>
      </c>
      <c r="Z723" s="6">
        <v>0</v>
      </c>
      <c r="AA723" s="6">
        <v>0</v>
      </c>
      <c r="AB723" s="6">
        <v>0</v>
      </c>
      <c r="AC723" s="6">
        <v>0</v>
      </c>
      <c r="AD723" s="6">
        <v>0</v>
      </c>
      <c r="AE723" s="6">
        <v>0</v>
      </c>
      <c r="AF723" s="6">
        <v>0</v>
      </c>
      <c r="AG723" s="6">
        <v>0</v>
      </c>
      <c r="AH723" s="6">
        <v>0</v>
      </c>
      <c r="AI723" s="6">
        <v>0</v>
      </c>
      <c r="AJ723" s="8">
        <f t="shared" si="306"/>
        <v>0</v>
      </c>
      <c r="AK723" s="41">
        <f t="shared" si="302"/>
        <v>0</v>
      </c>
      <c r="AM723" s="30"/>
    </row>
    <row r="724" spans="1:39">
      <c r="A724" s="14">
        <v>2</v>
      </c>
      <c r="B724" s="1">
        <v>7</v>
      </c>
      <c r="C724" s="1">
        <v>2</v>
      </c>
      <c r="G724" s="21" t="s">
        <v>582</v>
      </c>
      <c r="H724" s="6">
        <f>SUM(H725)</f>
        <v>0</v>
      </c>
      <c r="I724" s="6">
        <f t="shared" ref="I724:AH724" si="318">SUM(I725)</f>
        <v>0</v>
      </c>
      <c r="J724" s="6">
        <f t="shared" si="318"/>
        <v>0</v>
      </c>
      <c r="K724" s="6">
        <f t="shared" si="318"/>
        <v>0</v>
      </c>
      <c r="L724" s="6">
        <f t="shared" si="318"/>
        <v>0</v>
      </c>
      <c r="M724" s="6">
        <f t="shared" si="318"/>
        <v>0</v>
      </c>
      <c r="N724" s="6">
        <f t="shared" si="318"/>
        <v>0</v>
      </c>
      <c r="O724" s="6">
        <f t="shared" si="318"/>
        <v>0</v>
      </c>
      <c r="P724" s="6">
        <f t="shared" si="318"/>
        <v>0</v>
      </c>
      <c r="Q724" s="6">
        <f t="shared" si="318"/>
        <v>0</v>
      </c>
      <c r="R724" s="6">
        <f t="shared" si="318"/>
        <v>0</v>
      </c>
      <c r="S724" s="6">
        <f t="shared" si="318"/>
        <v>0</v>
      </c>
      <c r="T724" s="6">
        <f t="shared" si="318"/>
        <v>0</v>
      </c>
      <c r="U724" s="6">
        <f t="shared" si="318"/>
        <v>0</v>
      </c>
      <c r="V724" s="6">
        <f t="shared" si="318"/>
        <v>0</v>
      </c>
      <c r="W724" s="6">
        <f t="shared" si="318"/>
        <v>0</v>
      </c>
      <c r="X724" s="6">
        <f t="shared" si="318"/>
        <v>0</v>
      </c>
      <c r="Y724" s="6">
        <f t="shared" si="318"/>
        <v>0</v>
      </c>
      <c r="Z724" s="6">
        <f t="shared" si="318"/>
        <v>0</v>
      </c>
      <c r="AA724" s="6">
        <f t="shared" si="318"/>
        <v>0</v>
      </c>
      <c r="AB724" s="6">
        <f t="shared" si="318"/>
        <v>0</v>
      </c>
      <c r="AC724" s="6">
        <f t="shared" si="318"/>
        <v>0</v>
      </c>
      <c r="AD724" s="6">
        <f t="shared" si="318"/>
        <v>0</v>
      </c>
      <c r="AE724" s="6">
        <f t="shared" si="318"/>
        <v>0</v>
      </c>
      <c r="AF724" s="6">
        <f t="shared" si="318"/>
        <v>0</v>
      </c>
      <c r="AG724" s="6">
        <f t="shared" si="318"/>
        <v>0</v>
      </c>
      <c r="AH724" s="6">
        <f t="shared" si="318"/>
        <v>0</v>
      </c>
      <c r="AI724" s="6">
        <f>SUM(AI725)</f>
        <v>0</v>
      </c>
      <c r="AJ724" s="7">
        <f>SUM(H724:AI724)</f>
        <v>0</v>
      </c>
      <c r="AK724" s="41">
        <f t="shared" si="302"/>
        <v>0</v>
      </c>
      <c r="AM724" s="30"/>
    </row>
    <row r="725" spans="1:39" ht="24.6">
      <c r="A725" s="14">
        <v>2</v>
      </c>
      <c r="B725" s="1">
        <v>7</v>
      </c>
      <c r="C725" s="1">
        <v>2</v>
      </c>
      <c r="D725" s="1">
        <v>721</v>
      </c>
      <c r="G725" s="481" t="s">
        <v>583</v>
      </c>
      <c r="H725" s="6">
        <v>0</v>
      </c>
      <c r="I725" s="6">
        <v>0</v>
      </c>
      <c r="J725" s="6">
        <v>0</v>
      </c>
      <c r="K725" s="6">
        <v>0</v>
      </c>
      <c r="L725" s="6">
        <v>0</v>
      </c>
      <c r="M725" s="6">
        <v>0</v>
      </c>
      <c r="N725" s="6">
        <v>0</v>
      </c>
      <c r="O725" s="6">
        <v>0</v>
      </c>
      <c r="P725" s="6">
        <v>0</v>
      </c>
      <c r="Q725" s="6">
        <v>0</v>
      </c>
      <c r="R725" s="6">
        <v>0</v>
      </c>
      <c r="S725" s="6">
        <v>0</v>
      </c>
      <c r="T725" s="6">
        <v>0</v>
      </c>
      <c r="U725" s="6">
        <v>0</v>
      </c>
      <c r="V725" s="6">
        <v>0</v>
      </c>
      <c r="W725" s="6">
        <v>0</v>
      </c>
      <c r="X725" s="6">
        <v>0</v>
      </c>
      <c r="Y725" s="6">
        <v>0</v>
      </c>
      <c r="Z725" s="6">
        <v>0</v>
      </c>
      <c r="AA725" s="6">
        <v>0</v>
      </c>
      <c r="AB725" s="6">
        <v>0</v>
      </c>
      <c r="AC725" s="6">
        <v>0</v>
      </c>
      <c r="AD725" s="6">
        <v>0</v>
      </c>
      <c r="AE725" s="6">
        <v>0</v>
      </c>
      <c r="AF725" s="6">
        <v>0</v>
      </c>
      <c r="AG725" s="6">
        <v>0</v>
      </c>
      <c r="AH725" s="6">
        <v>0</v>
      </c>
      <c r="AI725" s="6">
        <v>0</v>
      </c>
      <c r="AJ725" s="8">
        <f t="shared" si="306"/>
        <v>0</v>
      </c>
      <c r="AK725" s="41">
        <f t="shared" si="302"/>
        <v>0</v>
      </c>
      <c r="AM725" s="30"/>
    </row>
    <row r="726" spans="1:39">
      <c r="A726" s="14">
        <v>2</v>
      </c>
      <c r="B726" s="1">
        <v>7</v>
      </c>
      <c r="C726" s="1">
        <v>3</v>
      </c>
      <c r="G726" s="21" t="s">
        <v>584</v>
      </c>
      <c r="H726" s="7">
        <f>+H727+H729+H731</f>
        <v>0</v>
      </c>
      <c r="I726" s="7">
        <f t="shared" ref="I726:AI726" si="319">+I727+I729+I731</f>
        <v>0</v>
      </c>
      <c r="J726" s="7">
        <f t="shared" si="319"/>
        <v>0</v>
      </c>
      <c r="K726" s="7">
        <f t="shared" si="319"/>
        <v>0</v>
      </c>
      <c r="L726" s="7">
        <f t="shared" si="319"/>
        <v>0</v>
      </c>
      <c r="M726" s="7">
        <f t="shared" si="319"/>
        <v>0</v>
      </c>
      <c r="N726" s="7">
        <f t="shared" si="319"/>
        <v>0</v>
      </c>
      <c r="O726" s="7">
        <f t="shared" si="319"/>
        <v>0</v>
      </c>
      <c r="P726" s="7">
        <f t="shared" si="319"/>
        <v>0</v>
      </c>
      <c r="Q726" s="7">
        <f t="shared" si="319"/>
        <v>0</v>
      </c>
      <c r="R726" s="7">
        <f t="shared" si="319"/>
        <v>0</v>
      </c>
      <c r="S726" s="7">
        <f t="shared" si="319"/>
        <v>0</v>
      </c>
      <c r="T726" s="7">
        <f t="shared" si="319"/>
        <v>0</v>
      </c>
      <c r="U726" s="7">
        <f t="shared" si="319"/>
        <v>0</v>
      </c>
      <c r="V726" s="7">
        <f t="shared" si="319"/>
        <v>0</v>
      </c>
      <c r="W726" s="7">
        <f t="shared" si="319"/>
        <v>0</v>
      </c>
      <c r="X726" s="7">
        <f t="shared" si="319"/>
        <v>0</v>
      </c>
      <c r="Y726" s="7">
        <f t="shared" si="319"/>
        <v>0</v>
      </c>
      <c r="Z726" s="7">
        <f t="shared" si="319"/>
        <v>0</v>
      </c>
      <c r="AA726" s="7">
        <f t="shared" si="319"/>
        <v>0</v>
      </c>
      <c r="AB726" s="7">
        <f t="shared" si="319"/>
        <v>0</v>
      </c>
      <c r="AC726" s="7">
        <f t="shared" si="319"/>
        <v>0</v>
      </c>
      <c r="AD726" s="7">
        <f t="shared" si="319"/>
        <v>0</v>
      </c>
      <c r="AE726" s="7">
        <f t="shared" si="319"/>
        <v>0</v>
      </c>
      <c r="AF726" s="7">
        <f t="shared" si="319"/>
        <v>0</v>
      </c>
      <c r="AG726" s="7">
        <f t="shared" si="319"/>
        <v>0</v>
      </c>
      <c r="AH726" s="7">
        <f t="shared" si="319"/>
        <v>0</v>
      </c>
      <c r="AI726" s="7">
        <f t="shared" si="319"/>
        <v>0</v>
      </c>
      <c r="AJ726" s="7">
        <f t="shared" si="306"/>
        <v>0</v>
      </c>
      <c r="AK726" s="41">
        <f t="shared" si="302"/>
        <v>0</v>
      </c>
      <c r="AM726" s="30"/>
    </row>
    <row r="727" spans="1:39">
      <c r="A727" s="14">
        <v>2</v>
      </c>
      <c r="B727" s="1">
        <v>7</v>
      </c>
      <c r="C727" s="1">
        <v>3</v>
      </c>
      <c r="D727" s="1">
        <v>731</v>
      </c>
      <c r="G727" s="21" t="s">
        <v>585</v>
      </c>
      <c r="H727" s="6">
        <f>+H728</f>
        <v>0</v>
      </c>
      <c r="I727" s="6">
        <f t="shared" ref="I727:AI727" si="320">+I728</f>
        <v>0</v>
      </c>
      <c r="J727" s="6">
        <f t="shared" si="320"/>
        <v>0</v>
      </c>
      <c r="K727" s="6">
        <f t="shared" si="320"/>
        <v>0</v>
      </c>
      <c r="L727" s="6">
        <f t="shared" si="320"/>
        <v>0</v>
      </c>
      <c r="M727" s="6">
        <f t="shared" si="320"/>
        <v>0</v>
      </c>
      <c r="N727" s="6">
        <f t="shared" si="320"/>
        <v>0</v>
      </c>
      <c r="O727" s="6">
        <f t="shared" si="320"/>
        <v>0</v>
      </c>
      <c r="P727" s="6">
        <f t="shared" si="320"/>
        <v>0</v>
      </c>
      <c r="Q727" s="6">
        <f t="shared" si="320"/>
        <v>0</v>
      </c>
      <c r="R727" s="6">
        <f t="shared" si="320"/>
        <v>0</v>
      </c>
      <c r="S727" s="6">
        <f t="shared" si="320"/>
        <v>0</v>
      </c>
      <c r="T727" s="6">
        <f t="shared" si="320"/>
        <v>0</v>
      </c>
      <c r="U727" s="6">
        <f t="shared" si="320"/>
        <v>0</v>
      </c>
      <c r="V727" s="6">
        <f t="shared" si="320"/>
        <v>0</v>
      </c>
      <c r="W727" s="6">
        <f t="shared" si="320"/>
        <v>0</v>
      </c>
      <c r="X727" s="6">
        <f t="shared" si="320"/>
        <v>0</v>
      </c>
      <c r="Y727" s="6">
        <f t="shared" si="320"/>
        <v>0</v>
      </c>
      <c r="Z727" s="6">
        <f t="shared" si="320"/>
        <v>0</v>
      </c>
      <c r="AA727" s="6">
        <f t="shared" si="320"/>
        <v>0</v>
      </c>
      <c r="AB727" s="6">
        <f t="shared" si="320"/>
        <v>0</v>
      </c>
      <c r="AC727" s="6">
        <f t="shared" si="320"/>
        <v>0</v>
      </c>
      <c r="AD727" s="6">
        <f t="shared" si="320"/>
        <v>0</v>
      </c>
      <c r="AE727" s="6">
        <f t="shared" si="320"/>
        <v>0</v>
      </c>
      <c r="AF727" s="6">
        <f t="shared" si="320"/>
        <v>0</v>
      </c>
      <c r="AG727" s="6">
        <f t="shared" si="320"/>
        <v>0</v>
      </c>
      <c r="AH727" s="6">
        <f t="shared" si="320"/>
        <v>0</v>
      </c>
      <c r="AI727" s="6">
        <f t="shared" si="320"/>
        <v>0</v>
      </c>
      <c r="AJ727" s="6">
        <f t="shared" si="306"/>
        <v>0</v>
      </c>
      <c r="AK727" s="41">
        <f t="shared" si="302"/>
        <v>0</v>
      </c>
      <c r="AM727" s="30"/>
    </row>
    <row r="728" spans="1:39">
      <c r="A728" s="14">
        <v>2</v>
      </c>
      <c r="B728" s="1">
        <v>7</v>
      </c>
      <c r="C728" s="1">
        <v>3</v>
      </c>
      <c r="D728" s="1">
        <v>731</v>
      </c>
      <c r="E728" s="1">
        <v>1</v>
      </c>
      <c r="G728" s="17" t="s">
        <v>586</v>
      </c>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f t="shared" si="306"/>
        <v>0</v>
      </c>
      <c r="AK728" s="41">
        <f t="shared" si="302"/>
        <v>0</v>
      </c>
      <c r="AM728" s="30"/>
    </row>
    <row r="729" spans="1:39">
      <c r="A729" s="14">
        <v>2</v>
      </c>
      <c r="B729" s="1">
        <v>7</v>
      </c>
      <c r="C729" s="1">
        <v>3</v>
      </c>
      <c r="D729" s="1">
        <v>735</v>
      </c>
      <c r="G729" s="21" t="s">
        <v>587</v>
      </c>
      <c r="H729" s="6">
        <f>+H730</f>
        <v>0</v>
      </c>
      <c r="I729" s="6">
        <f t="shared" ref="I729:AI729" si="321">+I730</f>
        <v>0</v>
      </c>
      <c r="J729" s="6">
        <f t="shared" si="321"/>
        <v>0</v>
      </c>
      <c r="K729" s="6">
        <f t="shared" si="321"/>
        <v>0</v>
      </c>
      <c r="L729" s="6">
        <f t="shared" si="321"/>
        <v>0</v>
      </c>
      <c r="M729" s="6">
        <f t="shared" si="321"/>
        <v>0</v>
      </c>
      <c r="N729" s="6">
        <f t="shared" si="321"/>
        <v>0</v>
      </c>
      <c r="O729" s="6">
        <f t="shared" si="321"/>
        <v>0</v>
      </c>
      <c r="P729" s="6">
        <f t="shared" si="321"/>
        <v>0</v>
      </c>
      <c r="Q729" s="6">
        <f t="shared" si="321"/>
        <v>0</v>
      </c>
      <c r="R729" s="6">
        <f t="shared" si="321"/>
        <v>0</v>
      </c>
      <c r="S729" s="6">
        <f t="shared" si="321"/>
        <v>0</v>
      </c>
      <c r="T729" s="6">
        <f t="shared" si="321"/>
        <v>0</v>
      </c>
      <c r="U729" s="6">
        <f t="shared" si="321"/>
        <v>0</v>
      </c>
      <c r="V729" s="6">
        <f t="shared" si="321"/>
        <v>0</v>
      </c>
      <c r="W729" s="6">
        <f t="shared" si="321"/>
        <v>0</v>
      </c>
      <c r="X729" s="6">
        <f t="shared" si="321"/>
        <v>0</v>
      </c>
      <c r="Y729" s="6">
        <f t="shared" si="321"/>
        <v>0</v>
      </c>
      <c r="Z729" s="6">
        <f t="shared" si="321"/>
        <v>0</v>
      </c>
      <c r="AA729" s="6">
        <f t="shared" si="321"/>
        <v>0</v>
      </c>
      <c r="AB729" s="6">
        <f t="shared" si="321"/>
        <v>0</v>
      </c>
      <c r="AC729" s="6">
        <f t="shared" si="321"/>
        <v>0</v>
      </c>
      <c r="AD729" s="6">
        <f t="shared" si="321"/>
        <v>0</v>
      </c>
      <c r="AE729" s="6">
        <f t="shared" si="321"/>
        <v>0</v>
      </c>
      <c r="AF729" s="6">
        <f t="shared" si="321"/>
        <v>0</v>
      </c>
      <c r="AG729" s="6">
        <f t="shared" si="321"/>
        <v>0</v>
      </c>
      <c r="AH729" s="6">
        <f t="shared" si="321"/>
        <v>0</v>
      </c>
      <c r="AI729" s="6">
        <f t="shared" si="321"/>
        <v>0</v>
      </c>
      <c r="AJ729" s="6">
        <f t="shared" si="306"/>
        <v>0</v>
      </c>
      <c r="AK729" s="41">
        <f t="shared" si="302"/>
        <v>0</v>
      </c>
      <c r="AM729" s="30"/>
    </row>
    <row r="730" spans="1:39">
      <c r="A730" s="14">
        <v>2</v>
      </c>
      <c r="B730" s="1">
        <v>7</v>
      </c>
      <c r="C730" s="1">
        <v>3</v>
      </c>
      <c r="D730" s="1">
        <v>735</v>
      </c>
      <c r="E730" s="1">
        <v>1</v>
      </c>
      <c r="G730" s="17" t="s">
        <v>588</v>
      </c>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f t="shared" si="306"/>
        <v>0</v>
      </c>
      <c r="AK730" s="41">
        <f t="shared" si="302"/>
        <v>0</v>
      </c>
      <c r="AM730" s="30"/>
    </row>
    <row r="731" spans="1:39">
      <c r="A731" s="14">
        <v>2</v>
      </c>
      <c r="B731" s="1">
        <v>7</v>
      </c>
      <c r="C731" s="1">
        <v>3</v>
      </c>
      <c r="D731" s="1">
        <v>739</v>
      </c>
      <c r="G731" s="21" t="s">
        <v>589</v>
      </c>
      <c r="H731" s="6">
        <f>+H732+H733+H734</f>
        <v>0</v>
      </c>
      <c r="I731" s="6">
        <f t="shared" ref="I731:AI731" si="322">+I732+I733+I734</f>
        <v>0</v>
      </c>
      <c r="J731" s="6">
        <f t="shared" si="322"/>
        <v>0</v>
      </c>
      <c r="K731" s="6">
        <f t="shared" si="322"/>
        <v>0</v>
      </c>
      <c r="L731" s="6">
        <f t="shared" si="322"/>
        <v>0</v>
      </c>
      <c r="M731" s="6">
        <f t="shared" si="322"/>
        <v>0</v>
      </c>
      <c r="N731" s="6">
        <f t="shared" si="322"/>
        <v>0</v>
      </c>
      <c r="O731" s="6">
        <f t="shared" si="322"/>
        <v>0</v>
      </c>
      <c r="P731" s="6">
        <f t="shared" si="322"/>
        <v>0</v>
      </c>
      <c r="Q731" s="6">
        <f t="shared" si="322"/>
        <v>0</v>
      </c>
      <c r="R731" s="6">
        <f t="shared" si="322"/>
        <v>0</v>
      </c>
      <c r="S731" s="6">
        <f t="shared" si="322"/>
        <v>0</v>
      </c>
      <c r="T731" s="6">
        <f t="shared" si="322"/>
        <v>0</v>
      </c>
      <c r="U731" s="6">
        <f t="shared" si="322"/>
        <v>0</v>
      </c>
      <c r="V731" s="6">
        <f t="shared" si="322"/>
        <v>0</v>
      </c>
      <c r="W731" s="6">
        <f t="shared" si="322"/>
        <v>0</v>
      </c>
      <c r="X731" s="6">
        <f t="shared" si="322"/>
        <v>0</v>
      </c>
      <c r="Y731" s="6">
        <f t="shared" si="322"/>
        <v>0</v>
      </c>
      <c r="Z731" s="6">
        <f t="shared" si="322"/>
        <v>0</v>
      </c>
      <c r="AA731" s="6">
        <f t="shared" si="322"/>
        <v>0</v>
      </c>
      <c r="AB731" s="6">
        <f t="shared" si="322"/>
        <v>0</v>
      </c>
      <c r="AC731" s="6">
        <f t="shared" si="322"/>
        <v>0</v>
      </c>
      <c r="AD731" s="6">
        <f t="shared" si="322"/>
        <v>0</v>
      </c>
      <c r="AE731" s="6">
        <f t="shared" si="322"/>
        <v>0</v>
      </c>
      <c r="AF731" s="6">
        <f t="shared" si="322"/>
        <v>0</v>
      </c>
      <c r="AG731" s="6">
        <f t="shared" si="322"/>
        <v>0</v>
      </c>
      <c r="AH731" s="6">
        <f t="shared" si="322"/>
        <v>0</v>
      </c>
      <c r="AI731" s="6">
        <f t="shared" si="322"/>
        <v>0</v>
      </c>
      <c r="AJ731" s="6">
        <f t="shared" si="306"/>
        <v>0</v>
      </c>
      <c r="AK731" s="41">
        <f t="shared" si="302"/>
        <v>0</v>
      </c>
      <c r="AM731" s="30"/>
    </row>
    <row r="732" spans="1:39">
      <c r="A732" s="14">
        <v>2</v>
      </c>
      <c r="B732" s="1">
        <v>7</v>
      </c>
      <c r="C732" s="1">
        <v>3</v>
      </c>
      <c r="D732" s="1">
        <v>739</v>
      </c>
      <c r="E732" s="1">
        <v>1</v>
      </c>
      <c r="G732" s="17" t="s">
        <v>590</v>
      </c>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f t="shared" si="306"/>
        <v>0</v>
      </c>
      <c r="AK732" s="41">
        <f t="shared" si="302"/>
        <v>0</v>
      </c>
      <c r="AM732" s="30"/>
    </row>
    <row r="733" spans="1:39">
      <c r="A733" s="14">
        <v>2</v>
      </c>
      <c r="B733" s="1">
        <v>7</v>
      </c>
      <c r="C733" s="1">
        <v>3</v>
      </c>
      <c r="D733" s="1">
        <v>739</v>
      </c>
      <c r="E733" s="1">
        <v>2</v>
      </c>
      <c r="G733" s="17" t="s">
        <v>591</v>
      </c>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f t="shared" si="306"/>
        <v>0</v>
      </c>
      <c r="AK733" s="41">
        <f t="shared" si="302"/>
        <v>0</v>
      </c>
      <c r="AM733" s="30"/>
    </row>
    <row r="734" spans="1:39">
      <c r="A734" s="14">
        <v>2</v>
      </c>
      <c r="B734" s="1">
        <v>7</v>
      </c>
      <c r="C734" s="1">
        <v>3</v>
      </c>
      <c r="D734" s="1">
        <v>739</v>
      </c>
      <c r="E734" s="1">
        <v>3</v>
      </c>
      <c r="G734" s="17" t="s">
        <v>592</v>
      </c>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f t="shared" si="306"/>
        <v>0</v>
      </c>
      <c r="AK734" s="41">
        <f t="shared" si="302"/>
        <v>0</v>
      </c>
      <c r="AM734" s="30"/>
    </row>
    <row r="735" spans="1:39">
      <c r="A735" s="14">
        <v>2</v>
      </c>
      <c r="B735" s="1">
        <v>7</v>
      </c>
      <c r="C735" s="1">
        <v>4</v>
      </c>
      <c r="G735" s="21" t="s">
        <v>593</v>
      </c>
      <c r="H735" s="7">
        <f>+H736+H738</f>
        <v>0</v>
      </c>
      <c r="I735" s="7">
        <f t="shared" ref="I735:AI735" si="323">+I736+I738</f>
        <v>0</v>
      </c>
      <c r="J735" s="7">
        <f t="shared" si="323"/>
        <v>0</v>
      </c>
      <c r="K735" s="7">
        <f t="shared" si="323"/>
        <v>0</v>
      </c>
      <c r="L735" s="7">
        <f t="shared" si="323"/>
        <v>0</v>
      </c>
      <c r="M735" s="7">
        <f t="shared" si="323"/>
        <v>0</v>
      </c>
      <c r="N735" s="7">
        <f t="shared" si="323"/>
        <v>0</v>
      </c>
      <c r="O735" s="7">
        <f t="shared" si="323"/>
        <v>0</v>
      </c>
      <c r="P735" s="7">
        <f t="shared" si="323"/>
        <v>0</v>
      </c>
      <c r="Q735" s="7">
        <f t="shared" si="323"/>
        <v>0</v>
      </c>
      <c r="R735" s="7">
        <f t="shared" si="323"/>
        <v>0</v>
      </c>
      <c r="S735" s="7">
        <f t="shared" si="323"/>
        <v>0</v>
      </c>
      <c r="T735" s="7">
        <f t="shared" si="323"/>
        <v>0</v>
      </c>
      <c r="U735" s="7">
        <f t="shared" si="323"/>
        <v>0</v>
      </c>
      <c r="V735" s="7">
        <f t="shared" si="323"/>
        <v>0</v>
      </c>
      <c r="W735" s="7">
        <f t="shared" si="323"/>
        <v>0</v>
      </c>
      <c r="X735" s="7">
        <f t="shared" si="323"/>
        <v>0</v>
      </c>
      <c r="Y735" s="7">
        <f t="shared" si="323"/>
        <v>0</v>
      </c>
      <c r="Z735" s="7">
        <f t="shared" si="323"/>
        <v>0</v>
      </c>
      <c r="AA735" s="7">
        <f t="shared" si="323"/>
        <v>0</v>
      </c>
      <c r="AB735" s="7">
        <f t="shared" si="323"/>
        <v>0</v>
      </c>
      <c r="AC735" s="7">
        <f t="shared" si="323"/>
        <v>0</v>
      </c>
      <c r="AD735" s="7">
        <f t="shared" si="323"/>
        <v>0</v>
      </c>
      <c r="AE735" s="7">
        <f t="shared" si="323"/>
        <v>0</v>
      </c>
      <c r="AF735" s="7">
        <f t="shared" si="323"/>
        <v>0</v>
      </c>
      <c r="AG735" s="7">
        <f t="shared" si="323"/>
        <v>0</v>
      </c>
      <c r="AH735" s="7">
        <f t="shared" si="323"/>
        <v>0</v>
      </c>
      <c r="AI735" s="7">
        <f t="shared" si="323"/>
        <v>0</v>
      </c>
      <c r="AJ735" s="7">
        <f t="shared" si="306"/>
        <v>0</v>
      </c>
      <c r="AK735" s="41">
        <f t="shared" si="302"/>
        <v>0</v>
      </c>
      <c r="AM735" s="30"/>
    </row>
    <row r="736" spans="1:39">
      <c r="A736" s="14">
        <v>2</v>
      </c>
      <c r="B736" s="1">
        <v>7</v>
      </c>
      <c r="C736" s="1">
        <v>4</v>
      </c>
      <c r="D736" s="1">
        <v>744</v>
      </c>
      <c r="G736" s="21" t="s">
        <v>594</v>
      </c>
      <c r="H736" s="6">
        <f>+H737</f>
        <v>0</v>
      </c>
      <c r="I736" s="6">
        <f t="shared" ref="I736:AI736" si="324">+I737</f>
        <v>0</v>
      </c>
      <c r="J736" s="6">
        <f t="shared" si="324"/>
        <v>0</v>
      </c>
      <c r="K736" s="6">
        <f t="shared" si="324"/>
        <v>0</v>
      </c>
      <c r="L736" s="6">
        <f t="shared" si="324"/>
        <v>0</v>
      </c>
      <c r="M736" s="6">
        <f t="shared" si="324"/>
        <v>0</v>
      </c>
      <c r="N736" s="6">
        <f t="shared" si="324"/>
        <v>0</v>
      </c>
      <c r="O736" s="6">
        <f t="shared" si="324"/>
        <v>0</v>
      </c>
      <c r="P736" s="6">
        <f t="shared" si="324"/>
        <v>0</v>
      </c>
      <c r="Q736" s="6">
        <f t="shared" si="324"/>
        <v>0</v>
      </c>
      <c r="R736" s="6">
        <f t="shared" si="324"/>
        <v>0</v>
      </c>
      <c r="S736" s="6">
        <f t="shared" si="324"/>
        <v>0</v>
      </c>
      <c r="T736" s="6">
        <f t="shared" si="324"/>
        <v>0</v>
      </c>
      <c r="U736" s="6">
        <f t="shared" si="324"/>
        <v>0</v>
      </c>
      <c r="V736" s="6">
        <f t="shared" si="324"/>
        <v>0</v>
      </c>
      <c r="W736" s="6">
        <f t="shared" si="324"/>
        <v>0</v>
      </c>
      <c r="X736" s="6">
        <f t="shared" si="324"/>
        <v>0</v>
      </c>
      <c r="Y736" s="6">
        <f t="shared" si="324"/>
        <v>0</v>
      </c>
      <c r="Z736" s="6">
        <f t="shared" si="324"/>
        <v>0</v>
      </c>
      <c r="AA736" s="6">
        <f t="shared" si="324"/>
        <v>0</v>
      </c>
      <c r="AB736" s="6">
        <f t="shared" si="324"/>
        <v>0</v>
      </c>
      <c r="AC736" s="6">
        <f t="shared" si="324"/>
        <v>0</v>
      </c>
      <c r="AD736" s="6">
        <f t="shared" si="324"/>
        <v>0</v>
      </c>
      <c r="AE736" s="6">
        <f t="shared" si="324"/>
        <v>0</v>
      </c>
      <c r="AF736" s="6">
        <f t="shared" si="324"/>
        <v>0</v>
      </c>
      <c r="AG736" s="6">
        <f t="shared" si="324"/>
        <v>0</v>
      </c>
      <c r="AH736" s="6">
        <f t="shared" si="324"/>
        <v>0</v>
      </c>
      <c r="AI736" s="6">
        <f t="shared" si="324"/>
        <v>0</v>
      </c>
      <c r="AJ736" s="6">
        <f t="shared" si="306"/>
        <v>0</v>
      </c>
      <c r="AK736" s="41">
        <f t="shared" si="302"/>
        <v>0</v>
      </c>
      <c r="AM736" s="30"/>
    </row>
    <row r="737" spans="1:39">
      <c r="A737" s="14">
        <v>2</v>
      </c>
      <c r="B737" s="1">
        <v>7</v>
      </c>
      <c r="C737" s="1">
        <v>4</v>
      </c>
      <c r="D737" s="1">
        <v>744</v>
      </c>
      <c r="E737" s="1">
        <v>1</v>
      </c>
      <c r="G737" s="17" t="s">
        <v>595</v>
      </c>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f t="shared" si="306"/>
        <v>0</v>
      </c>
      <c r="AK737" s="41">
        <f t="shared" si="302"/>
        <v>0</v>
      </c>
      <c r="AM737" s="30"/>
    </row>
    <row r="738" spans="1:39">
      <c r="A738" s="14">
        <v>2</v>
      </c>
      <c r="B738" s="1">
        <v>7</v>
      </c>
      <c r="C738" s="1">
        <v>4</v>
      </c>
      <c r="D738" s="1">
        <v>745</v>
      </c>
      <c r="G738" s="21" t="s">
        <v>596</v>
      </c>
      <c r="H738" s="6">
        <f>SUM(H739:H742)</f>
        <v>0</v>
      </c>
      <c r="I738" s="6">
        <f t="shared" ref="I738:AI738" si="325">SUM(I739:I742)</f>
        <v>0</v>
      </c>
      <c r="J738" s="6">
        <f t="shared" si="325"/>
        <v>0</v>
      </c>
      <c r="K738" s="6">
        <f t="shared" si="325"/>
        <v>0</v>
      </c>
      <c r="L738" s="6">
        <f t="shared" si="325"/>
        <v>0</v>
      </c>
      <c r="M738" s="6">
        <f t="shared" si="325"/>
        <v>0</v>
      </c>
      <c r="N738" s="6">
        <f t="shared" si="325"/>
        <v>0</v>
      </c>
      <c r="O738" s="6">
        <f t="shared" si="325"/>
        <v>0</v>
      </c>
      <c r="P738" s="6">
        <f t="shared" si="325"/>
        <v>0</v>
      </c>
      <c r="Q738" s="6">
        <f t="shared" si="325"/>
        <v>0</v>
      </c>
      <c r="R738" s="6">
        <f t="shared" si="325"/>
        <v>0</v>
      </c>
      <c r="S738" s="6">
        <f t="shared" si="325"/>
        <v>0</v>
      </c>
      <c r="T738" s="6">
        <f t="shared" si="325"/>
        <v>0</v>
      </c>
      <c r="U738" s="6">
        <f t="shared" si="325"/>
        <v>0</v>
      </c>
      <c r="V738" s="6">
        <f t="shared" si="325"/>
        <v>0</v>
      </c>
      <c r="W738" s="6">
        <f t="shared" si="325"/>
        <v>0</v>
      </c>
      <c r="X738" s="6">
        <f t="shared" si="325"/>
        <v>0</v>
      </c>
      <c r="Y738" s="6">
        <f t="shared" si="325"/>
        <v>0</v>
      </c>
      <c r="Z738" s="6">
        <f t="shared" si="325"/>
        <v>0</v>
      </c>
      <c r="AA738" s="6">
        <f t="shared" si="325"/>
        <v>0</v>
      </c>
      <c r="AB738" s="6">
        <f t="shared" si="325"/>
        <v>0</v>
      </c>
      <c r="AC738" s="6">
        <f t="shared" si="325"/>
        <v>0</v>
      </c>
      <c r="AD738" s="6">
        <f t="shared" si="325"/>
        <v>0</v>
      </c>
      <c r="AE738" s="6">
        <f t="shared" si="325"/>
        <v>0</v>
      </c>
      <c r="AF738" s="6">
        <f t="shared" si="325"/>
        <v>0</v>
      </c>
      <c r="AG738" s="6">
        <f t="shared" si="325"/>
        <v>0</v>
      </c>
      <c r="AH738" s="6">
        <f t="shared" si="325"/>
        <v>0</v>
      </c>
      <c r="AI738" s="6">
        <f t="shared" si="325"/>
        <v>0</v>
      </c>
      <c r="AJ738" s="6">
        <f t="shared" si="306"/>
        <v>0</v>
      </c>
      <c r="AK738" s="41">
        <f t="shared" si="302"/>
        <v>0</v>
      </c>
      <c r="AM738" s="30"/>
    </row>
    <row r="739" spans="1:39">
      <c r="A739" s="14">
        <v>2</v>
      </c>
      <c r="B739" s="1">
        <v>7</v>
      </c>
      <c r="C739" s="1">
        <v>4</v>
      </c>
      <c r="D739" s="1">
        <v>745</v>
      </c>
      <c r="E739" s="1">
        <v>1</v>
      </c>
      <c r="G739" s="17" t="s">
        <v>597</v>
      </c>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f t="shared" si="306"/>
        <v>0</v>
      </c>
      <c r="AK739" s="41">
        <f t="shared" si="302"/>
        <v>0</v>
      </c>
      <c r="AM739" s="30"/>
    </row>
    <row r="740" spans="1:39">
      <c r="A740" s="14">
        <v>2</v>
      </c>
      <c r="B740" s="1">
        <v>7</v>
      </c>
      <c r="C740" s="1">
        <v>4</v>
      </c>
      <c r="D740" s="1">
        <v>745</v>
      </c>
      <c r="E740" s="1">
        <v>2</v>
      </c>
      <c r="G740" s="17" t="s">
        <v>598</v>
      </c>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f t="shared" si="306"/>
        <v>0</v>
      </c>
      <c r="AK740" s="41">
        <f t="shared" si="302"/>
        <v>0</v>
      </c>
      <c r="AM740" s="30"/>
    </row>
    <row r="741" spans="1:39">
      <c r="A741" s="14">
        <v>2</v>
      </c>
      <c r="B741" s="1">
        <v>7</v>
      </c>
      <c r="C741" s="1">
        <v>4</v>
      </c>
      <c r="D741" s="1">
        <v>745</v>
      </c>
      <c r="E741" s="1">
        <v>3</v>
      </c>
      <c r="G741" s="17" t="s">
        <v>599</v>
      </c>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f t="shared" si="306"/>
        <v>0</v>
      </c>
      <c r="AK741" s="41">
        <f t="shared" si="302"/>
        <v>0</v>
      </c>
      <c r="AM741" s="30"/>
    </row>
    <row r="742" spans="1:39">
      <c r="A742" s="14">
        <v>2</v>
      </c>
      <c r="B742" s="1">
        <v>7</v>
      </c>
      <c r="C742" s="1">
        <v>4</v>
      </c>
      <c r="D742" s="1">
        <v>745</v>
      </c>
      <c r="E742" s="1">
        <v>4</v>
      </c>
      <c r="G742" s="17" t="s">
        <v>600</v>
      </c>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f t="shared" si="306"/>
        <v>0</v>
      </c>
      <c r="AK742" s="41">
        <f t="shared" si="302"/>
        <v>0</v>
      </c>
      <c r="AM742" s="30"/>
    </row>
    <row r="743" spans="1:39">
      <c r="A743" s="14">
        <v>2</v>
      </c>
      <c r="B743" s="1">
        <v>7</v>
      </c>
      <c r="C743" s="1">
        <v>5</v>
      </c>
      <c r="G743" s="21" t="s">
        <v>601</v>
      </c>
      <c r="H743" s="7">
        <f>+H744+H751</f>
        <v>0</v>
      </c>
      <c r="I743" s="7">
        <f t="shared" ref="I743:AI743" si="326">+I744+I751</f>
        <v>0</v>
      </c>
      <c r="J743" s="7">
        <f t="shared" si="326"/>
        <v>0</v>
      </c>
      <c r="K743" s="7">
        <f t="shared" si="326"/>
        <v>0</v>
      </c>
      <c r="L743" s="7">
        <f t="shared" si="326"/>
        <v>0</v>
      </c>
      <c r="M743" s="7">
        <f t="shared" si="326"/>
        <v>0</v>
      </c>
      <c r="N743" s="7">
        <f t="shared" si="326"/>
        <v>0</v>
      </c>
      <c r="O743" s="7">
        <f t="shared" si="326"/>
        <v>0</v>
      </c>
      <c r="P743" s="7">
        <f t="shared" si="326"/>
        <v>0</v>
      </c>
      <c r="Q743" s="7">
        <f t="shared" si="326"/>
        <v>0</v>
      </c>
      <c r="R743" s="7">
        <f t="shared" si="326"/>
        <v>0</v>
      </c>
      <c r="S743" s="7">
        <f t="shared" si="326"/>
        <v>0</v>
      </c>
      <c r="T743" s="7">
        <f t="shared" si="326"/>
        <v>0</v>
      </c>
      <c r="U743" s="7">
        <f t="shared" si="326"/>
        <v>0</v>
      </c>
      <c r="V743" s="7">
        <f t="shared" si="326"/>
        <v>0</v>
      </c>
      <c r="W743" s="7">
        <f t="shared" si="326"/>
        <v>0</v>
      </c>
      <c r="X743" s="7">
        <f t="shared" si="326"/>
        <v>0</v>
      </c>
      <c r="Y743" s="7">
        <f t="shared" si="326"/>
        <v>0</v>
      </c>
      <c r="Z743" s="7">
        <f t="shared" si="326"/>
        <v>0</v>
      </c>
      <c r="AA743" s="7">
        <f t="shared" si="326"/>
        <v>0</v>
      </c>
      <c r="AB743" s="7">
        <f t="shared" si="326"/>
        <v>0</v>
      </c>
      <c r="AC743" s="7">
        <f t="shared" si="326"/>
        <v>0</v>
      </c>
      <c r="AD743" s="7">
        <f t="shared" si="326"/>
        <v>0</v>
      </c>
      <c r="AE743" s="7">
        <f t="shared" si="326"/>
        <v>0</v>
      </c>
      <c r="AF743" s="7">
        <f t="shared" si="326"/>
        <v>0</v>
      </c>
      <c r="AG743" s="7">
        <f t="shared" si="326"/>
        <v>0</v>
      </c>
      <c r="AH743" s="7">
        <f t="shared" si="326"/>
        <v>0</v>
      </c>
      <c r="AI743" s="7">
        <f t="shared" si="326"/>
        <v>0</v>
      </c>
      <c r="AJ743" s="7">
        <f t="shared" si="306"/>
        <v>0</v>
      </c>
      <c r="AK743" s="41">
        <f t="shared" si="302"/>
        <v>0</v>
      </c>
      <c r="AM743" s="30"/>
    </row>
    <row r="744" spans="1:39">
      <c r="A744" s="14">
        <v>2</v>
      </c>
      <c r="B744" s="1">
        <v>7</v>
      </c>
      <c r="C744" s="1">
        <v>5</v>
      </c>
      <c r="D744" s="1">
        <v>751</v>
      </c>
      <c r="G744" s="21" t="s">
        <v>602</v>
      </c>
      <c r="H744" s="6">
        <f>SUM(H745:H750)</f>
        <v>0</v>
      </c>
      <c r="I744" s="6">
        <f t="shared" ref="I744:AI744" si="327">SUM(I745:I750)</f>
        <v>0</v>
      </c>
      <c r="J744" s="6">
        <f t="shared" si="327"/>
        <v>0</v>
      </c>
      <c r="K744" s="6">
        <f t="shared" si="327"/>
        <v>0</v>
      </c>
      <c r="L744" s="6">
        <f t="shared" si="327"/>
        <v>0</v>
      </c>
      <c r="M744" s="6">
        <f t="shared" si="327"/>
        <v>0</v>
      </c>
      <c r="N744" s="6">
        <f t="shared" si="327"/>
        <v>0</v>
      </c>
      <c r="O744" s="6">
        <f t="shared" si="327"/>
        <v>0</v>
      </c>
      <c r="P744" s="6">
        <f t="shared" si="327"/>
        <v>0</v>
      </c>
      <c r="Q744" s="6">
        <f t="shared" si="327"/>
        <v>0</v>
      </c>
      <c r="R744" s="6">
        <f t="shared" si="327"/>
        <v>0</v>
      </c>
      <c r="S744" s="6">
        <f t="shared" si="327"/>
        <v>0</v>
      </c>
      <c r="T744" s="6">
        <f t="shared" si="327"/>
        <v>0</v>
      </c>
      <c r="U744" s="6">
        <f t="shared" si="327"/>
        <v>0</v>
      </c>
      <c r="V744" s="6">
        <f t="shared" si="327"/>
        <v>0</v>
      </c>
      <c r="W744" s="6">
        <f t="shared" si="327"/>
        <v>0</v>
      </c>
      <c r="X744" s="6">
        <f t="shared" si="327"/>
        <v>0</v>
      </c>
      <c r="Y744" s="6">
        <f t="shared" si="327"/>
        <v>0</v>
      </c>
      <c r="Z744" s="6">
        <f t="shared" si="327"/>
        <v>0</v>
      </c>
      <c r="AA744" s="6">
        <f t="shared" si="327"/>
        <v>0</v>
      </c>
      <c r="AB744" s="6">
        <f t="shared" si="327"/>
        <v>0</v>
      </c>
      <c r="AC744" s="6">
        <f t="shared" si="327"/>
        <v>0</v>
      </c>
      <c r="AD744" s="6">
        <f t="shared" si="327"/>
        <v>0</v>
      </c>
      <c r="AE744" s="6">
        <f t="shared" si="327"/>
        <v>0</v>
      </c>
      <c r="AF744" s="6">
        <f t="shared" si="327"/>
        <v>0</v>
      </c>
      <c r="AG744" s="6">
        <f t="shared" si="327"/>
        <v>0</v>
      </c>
      <c r="AH744" s="6">
        <f t="shared" si="327"/>
        <v>0</v>
      </c>
      <c r="AI744" s="6">
        <f t="shared" si="327"/>
        <v>0</v>
      </c>
      <c r="AJ744" s="6">
        <f t="shared" si="306"/>
        <v>0</v>
      </c>
      <c r="AK744" s="41">
        <f t="shared" si="302"/>
        <v>0</v>
      </c>
      <c r="AM744" s="30"/>
    </row>
    <row r="745" spans="1:39">
      <c r="A745" s="14">
        <v>2</v>
      </c>
      <c r="B745" s="1">
        <v>7</v>
      </c>
      <c r="C745" s="1">
        <v>5</v>
      </c>
      <c r="D745" s="1">
        <v>751</v>
      </c>
      <c r="E745" s="1">
        <v>1</v>
      </c>
      <c r="G745" s="17" t="s">
        <v>603</v>
      </c>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f t="shared" si="306"/>
        <v>0</v>
      </c>
      <c r="AK745" s="41">
        <f t="shared" si="302"/>
        <v>0</v>
      </c>
      <c r="AM745" s="30"/>
    </row>
    <row r="746" spans="1:39">
      <c r="A746" s="14">
        <v>2</v>
      </c>
      <c r="B746" s="1">
        <v>7</v>
      </c>
      <c r="C746" s="1">
        <v>5</v>
      </c>
      <c r="D746" s="1">
        <v>751</v>
      </c>
      <c r="E746" s="1">
        <v>2</v>
      </c>
      <c r="G746" s="17" t="s">
        <v>604</v>
      </c>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f t="shared" si="306"/>
        <v>0</v>
      </c>
      <c r="AK746" s="41">
        <f t="shared" ref="AK746:AK809" si="328">SUM(H746:AE746)</f>
        <v>0</v>
      </c>
      <c r="AM746" s="30"/>
    </row>
    <row r="747" spans="1:39">
      <c r="A747" s="14">
        <v>2</v>
      </c>
      <c r="B747" s="1">
        <v>7</v>
      </c>
      <c r="C747" s="1">
        <v>5</v>
      </c>
      <c r="D747" s="1">
        <v>751</v>
      </c>
      <c r="E747" s="1">
        <v>3</v>
      </c>
      <c r="G747" s="17" t="s">
        <v>605</v>
      </c>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f t="shared" si="306"/>
        <v>0</v>
      </c>
      <c r="AK747" s="41">
        <f t="shared" si="328"/>
        <v>0</v>
      </c>
      <c r="AM747" s="30"/>
    </row>
    <row r="748" spans="1:39">
      <c r="A748" s="14">
        <v>2</v>
      </c>
      <c r="B748" s="1">
        <v>7</v>
      </c>
      <c r="C748" s="1">
        <v>5</v>
      </c>
      <c r="D748" s="1">
        <v>751</v>
      </c>
      <c r="E748" s="1">
        <v>4</v>
      </c>
      <c r="G748" s="17" t="s">
        <v>606</v>
      </c>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f t="shared" si="306"/>
        <v>0</v>
      </c>
      <c r="AK748" s="41">
        <f t="shared" si="328"/>
        <v>0</v>
      </c>
      <c r="AM748" s="30"/>
    </row>
    <row r="749" spans="1:39">
      <c r="A749" s="14">
        <v>2</v>
      </c>
      <c r="B749" s="1">
        <v>7</v>
      </c>
      <c r="C749" s="1">
        <v>5</v>
      </c>
      <c r="D749" s="1">
        <v>751</v>
      </c>
      <c r="E749" s="1">
        <v>5</v>
      </c>
      <c r="G749" s="17" t="s">
        <v>607</v>
      </c>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f t="shared" si="306"/>
        <v>0</v>
      </c>
      <c r="AK749" s="41">
        <f t="shared" si="328"/>
        <v>0</v>
      </c>
      <c r="AM749" s="30"/>
    </row>
    <row r="750" spans="1:39">
      <c r="A750" s="14">
        <v>2</v>
      </c>
      <c r="B750" s="1">
        <v>7</v>
      </c>
      <c r="C750" s="1">
        <v>5</v>
      </c>
      <c r="D750" s="1">
        <v>751</v>
      </c>
      <c r="E750" s="1">
        <v>6</v>
      </c>
      <c r="G750" s="17" t="s">
        <v>608</v>
      </c>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f t="shared" si="306"/>
        <v>0</v>
      </c>
      <c r="AK750" s="41">
        <f t="shared" si="328"/>
        <v>0</v>
      </c>
      <c r="AM750" s="30"/>
    </row>
    <row r="751" spans="1:39">
      <c r="A751" s="14">
        <v>2</v>
      </c>
      <c r="B751" s="1">
        <v>7</v>
      </c>
      <c r="C751" s="1">
        <v>5</v>
      </c>
      <c r="D751" s="1">
        <v>755</v>
      </c>
      <c r="G751" s="21" t="s">
        <v>609</v>
      </c>
      <c r="H751" s="6">
        <f>+H752</f>
        <v>0</v>
      </c>
      <c r="I751" s="6">
        <f t="shared" ref="I751:AI751" si="329">+I752</f>
        <v>0</v>
      </c>
      <c r="J751" s="6">
        <f t="shared" si="329"/>
        <v>0</v>
      </c>
      <c r="K751" s="6">
        <f t="shared" si="329"/>
        <v>0</v>
      </c>
      <c r="L751" s="6">
        <f t="shared" si="329"/>
        <v>0</v>
      </c>
      <c r="M751" s="6">
        <f t="shared" si="329"/>
        <v>0</v>
      </c>
      <c r="N751" s="6">
        <f t="shared" si="329"/>
        <v>0</v>
      </c>
      <c r="O751" s="6">
        <f t="shared" si="329"/>
        <v>0</v>
      </c>
      <c r="P751" s="6">
        <f t="shared" si="329"/>
        <v>0</v>
      </c>
      <c r="Q751" s="6">
        <f t="shared" si="329"/>
        <v>0</v>
      </c>
      <c r="R751" s="6">
        <f t="shared" si="329"/>
        <v>0</v>
      </c>
      <c r="S751" s="6">
        <f t="shared" si="329"/>
        <v>0</v>
      </c>
      <c r="T751" s="6">
        <f t="shared" si="329"/>
        <v>0</v>
      </c>
      <c r="U751" s="6">
        <f t="shared" si="329"/>
        <v>0</v>
      </c>
      <c r="V751" s="6">
        <f t="shared" si="329"/>
        <v>0</v>
      </c>
      <c r="W751" s="6">
        <f t="shared" si="329"/>
        <v>0</v>
      </c>
      <c r="X751" s="6">
        <f t="shared" si="329"/>
        <v>0</v>
      </c>
      <c r="Y751" s="6">
        <f t="shared" si="329"/>
        <v>0</v>
      </c>
      <c r="Z751" s="6">
        <f t="shared" si="329"/>
        <v>0</v>
      </c>
      <c r="AA751" s="6">
        <f t="shared" si="329"/>
        <v>0</v>
      </c>
      <c r="AB751" s="6">
        <f t="shared" si="329"/>
        <v>0</v>
      </c>
      <c r="AC751" s="6">
        <f t="shared" si="329"/>
        <v>0</v>
      </c>
      <c r="AD751" s="6">
        <f t="shared" si="329"/>
        <v>0</v>
      </c>
      <c r="AE751" s="6">
        <f t="shared" si="329"/>
        <v>0</v>
      </c>
      <c r="AF751" s="6">
        <f t="shared" si="329"/>
        <v>0</v>
      </c>
      <c r="AG751" s="6">
        <f t="shared" si="329"/>
        <v>0</v>
      </c>
      <c r="AH751" s="6">
        <f t="shared" si="329"/>
        <v>0</v>
      </c>
      <c r="AI751" s="6">
        <f t="shared" si="329"/>
        <v>0</v>
      </c>
      <c r="AJ751" s="6">
        <f t="shared" si="306"/>
        <v>0</v>
      </c>
      <c r="AK751" s="41">
        <f t="shared" si="328"/>
        <v>0</v>
      </c>
      <c r="AM751" s="30"/>
    </row>
    <row r="752" spans="1:39">
      <c r="A752" s="14">
        <v>2</v>
      </c>
      <c r="B752" s="1">
        <v>7</v>
      </c>
      <c r="C752" s="1">
        <v>5</v>
      </c>
      <c r="D752" s="1">
        <v>755</v>
      </c>
      <c r="E752" s="1">
        <v>1</v>
      </c>
      <c r="G752" s="17" t="s">
        <v>610</v>
      </c>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f t="shared" si="306"/>
        <v>0</v>
      </c>
      <c r="AK752" s="41">
        <f t="shared" si="328"/>
        <v>0</v>
      </c>
      <c r="AM752" s="30"/>
    </row>
    <row r="753" spans="1:39">
      <c r="A753" s="14">
        <v>2</v>
      </c>
      <c r="B753" s="1">
        <v>7</v>
      </c>
      <c r="C753" s="1">
        <v>9</v>
      </c>
      <c r="G753" s="21" t="s">
        <v>611</v>
      </c>
      <c r="H753" s="7">
        <f>+H754+H756</f>
        <v>0</v>
      </c>
      <c r="I753" s="7">
        <f t="shared" ref="I753:AI753" si="330">+I754+I756</f>
        <v>0</v>
      </c>
      <c r="J753" s="7">
        <f t="shared" si="330"/>
        <v>0</v>
      </c>
      <c r="K753" s="7">
        <f t="shared" si="330"/>
        <v>0</v>
      </c>
      <c r="L753" s="7">
        <f t="shared" si="330"/>
        <v>0</v>
      </c>
      <c r="M753" s="7">
        <f t="shared" si="330"/>
        <v>0</v>
      </c>
      <c r="N753" s="7">
        <f t="shared" si="330"/>
        <v>0</v>
      </c>
      <c r="O753" s="7">
        <f t="shared" si="330"/>
        <v>0</v>
      </c>
      <c r="P753" s="7">
        <f t="shared" si="330"/>
        <v>0</v>
      </c>
      <c r="Q753" s="7">
        <f t="shared" si="330"/>
        <v>0</v>
      </c>
      <c r="R753" s="7">
        <f t="shared" si="330"/>
        <v>0</v>
      </c>
      <c r="S753" s="7">
        <f t="shared" si="330"/>
        <v>0</v>
      </c>
      <c r="T753" s="7">
        <f t="shared" si="330"/>
        <v>0</v>
      </c>
      <c r="U753" s="7">
        <f t="shared" si="330"/>
        <v>0</v>
      </c>
      <c r="V753" s="7">
        <f t="shared" si="330"/>
        <v>0</v>
      </c>
      <c r="W753" s="7">
        <f t="shared" si="330"/>
        <v>0</v>
      </c>
      <c r="X753" s="7">
        <f t="shared" si="330"/>
        <v>0</v>
      </c>
      <c r="Y753" s="7">
        <f t="shared" si="330"/>
        <v>0</v>
      </c>
      <c r="Z753" s="7">
        <f t="shared" si="330"/>
        <v>0</v>
      </c>
      <c r="AA753" s="7">
        <f t="shared" si="330"/>
        <v>0</v>
      </c>
      <c r="AB753" s="7">
        <f t="shared" si="330"/>
        <v>0</v>
      </c>
      <c r="AC753" s="7">
        <f t="shared" si="330"/>
        <v>0</v>
      </c>
      <c r="AD753" s="7">
        <f t="shared" si="330"/>
        <v>0</v>
      </c>
      <c r="AE753" s="7">
        <f t="shared" si="330"/>
        <v>0</v>
      </c>
      <c r="AF753" s="7">
        <f t="shared" si="330"/>
        <v>0</v>
      </c>
      <c r="AG753" s="7">
        <f t="shared" si="330"/>
        <v>0</v>
      </c>
      <c r="AH753" s="7">
        <f t="shared" si="330"/>
        <v>0</v>
      </c>
      <c r="AI753" s="7">
        <f t="shared" si="330"/>
        <v>0</v>
      </c>
      <c r="AJ753" s="7">
        <f t="shared" si="306"/>
        <v>0</v>
      </c>
      <c r="AK753" s="41">
        <f t="shared" si="328"/>
        <v>0</v>
      </c>
      <c r="AM753" s="30"/>
    </row>
    <row r="754" spans="1:39">
      <c r="A754" s="14">
        <v>2</v>
      </c>
      <c r="B754" s="1">
        <v>7</v>
      </c>
      <c r="C754" s="1">
        <v>9</v>
      </c>
      <c r="D754" s="1">
        <v>791</v>
      </c>
      <c r="G754" s="21" t="s">
        <v>612</v>
      </c>
      <c r="H754" s="6">
        <f>+H755</f>
        <v>0</v>
      </c>
      <c r="I754" s="6">
        <f t="shared" ref="I754:AI754" si="331">+I755</f>
        <v>0</v>
      </c>
      <c r="J754" s="6">
        <f t="shared" si="331"/>
        <v>0</v>
      </c>
      <c r="K754" s="6">
        <f t="shared" si="331"/>
        <v>0</v>
      </c>
      <c r="L754" s="6">
        <f t="shared" si="331"/>
        <v>0</v>
      </c>
      <c r="M754" s="6">
        <f t="shared" si="331"/>
        <v>0</v>
      </c>
      <c r="N754" s="6">
        <f t="shared" si="331"/>
        <v>0</v>
      </c>
      <c r="O754" s="6">
        <f t="shared" si="331"/>
        <v>0</v>
      </c>
      <c r="P754" s="6">
        <f t="shared" si="331"/>
        <v>0</v>
      </c>
      <c r="Q754" s="6">
        <f t="shared" si="331"/>
        <v>0</v>
      </c>
      <c r="R754" s="6">
        <f t="shared" si="331"/>
        <v>0</v>
      </c>
      <c r="S754" s="6">
        <f t="shared" si="331"/>
        <v>0</v>
      </c>
      <c r="T754" s="6">
        <f t="shared" si="331"/>
        <v>0</v>
      </c>
      <c r="U754" s="6">
        <f t="shared" si="331"/>
        <v>0</v>
      </c>
      <c r="V754" s="6">
        <f t="shared" si="331"/>
        <v>0</v>
      </c>
      <c r="W754" s="6">
        <f t="shared" si="331"/>
        <v>0</v>
      </c>
      <c r="X754" s="6">
        <f t="shared" si="331"/>
        <v>0</v>
      </c>
      <c r="Y754" s="6">
        <f t="shared" si="331"/>
        <v>0</v>
      </c>
      <c r="Z754" s="6">
        <f t="shared" si="331"/>
        <v>0</v>
      </c>
      <c r="AA754" s="6">
        <f t="shared" si="331"/>
        <v>0</v>
      </c>
      <c r="AB754" s="6">
        <f t="shared" si="331"/>
        <v>0</v>
      </c>
      <c r="AC754" s="6">
        <f t="shared" si="331"/>
        <v>0</v>
      </c>
      <c r="AD754" s="6">
        <f t="shared" si="331"/>
        <v>0</v>
      </c>
      <c r="AE754" s="6">
        <f t="shared" si="331"/>
        <v>0</v>
      </c>
      <c r="AF754" s="6">
        <f t="shared" si="331"/>
        <v>0</v>
      </c>
      <c r="AG754" s="6">
        <f t="shared" si="331"/>
        <v>0</v>
      </c>
      <c r="AH754" s="6">
        <f t="shared" si="331"/>
        <v>0</v>
      </c>
      <c r="AI754" s="6">
        <f t="shared" si="331"/>
        <v>0</v>
      </c>
      <c r="AJ754" s="6">
        <f t="shared" si="306"/>
        <v>0</v>
      </c>
      <c r="AK754" s="41">
        <f t="shared" si="328"/>
        <v>0</v>
      </c>
      <c r="AM754" s="30"/>
    </row>
    <row r="755" spans="1:39">
      <c r="A755" s="14">
        <v>2</v>
      </c>
      <c r="B755" s="1">
        <v>7</v>
      </c>
      <c r="C755" s="1">
        <v>9</v>
      </c>
      <c r="D755" s="1">
        <v>791</v>
      </c>
      <c r="E755" s="1">
        <v>1</v>
      </c>
      <c r="G755" s="17" t="s">
        <v>613</v>
      </c>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f t="shared" si="306"/>
        <v>0</v>
      </c>
      <c r="AK755" s="41">
        <f t="shared" si="328"/>
        <v>0</v>
      </c>
      <c r="AM755" s="30"/>
    </row>
    <row r="756" spans="1:39">
      <c r="A756" s="14">
        <v>2</v>
      </c>
      <c r="B756" s="1">
        <v>7</v>
      </c>
      <c r="C756" s="1">
        <v>9</v>
      </c>
      <c r="D756" s="1">
        <v>799</v>
      </c>
      <c r="G756" s="21" t="s">
        <v>614</v>
      </c>
      <c r="H756" s="6">
        <f>SUM(H757:H762)</f>
        <v>0</v>
      </c>
      <c r="I756" s="6">
        <f t="shared" ref="I756:AI756" si="332">SUM(I757:I762)</f>
        <v>0</v>
      </c>
      <c r="J756" s="6">
        <f t="shared" si="332"/>
        <v>0</v>
      </c>
      <c r="K756" s="6">
        <f t="shared" si="332"/>
        <v>0</v>
      </c>
      <c r="L756" s="6">
        <f t="shared" si="332"/>
        <v>0</v>
      </c>
      <c r="M756" s="6">
        <f t="shared" si="332"/>
        <v>0</v>
      </c>
      <c r="N756" s="6">
        <f t="shared" si="332"/>
        <v>0</v>
      </c>
      <c r="O756" s="6">
        <f t="shared" si="332"/>
        <v>0</v>
      </c>
      <c r="P756" s="6">
        <f t="shared" si="332"/>
        <v>0</v>
      </c>
      <c r="Q756" s="6">
        <f t="shared" si="332"/>
        <v>0</v>
      </c>
      <c r="R756" s="6">
        <f t="shared" si="332"/>
        <v>0</v>
      </c>
      <c r="S756" s="6">
        <f t="shared" si="332"/>
        <v>0</v>
      </c>
      <c r="T756" s="6">
        <f t="shared" si="332"/>
        <v>0</v>
      </c>
      <c r="U756" s="6">
        <f t="shared" si="332"/>
        <v>0</v>
      </c>
      <c r="V756" s="6">
        <f t="shared" si="332"/>
        <v>0</v>
      </c>
      <c r="W756" s="6">
        <f t="shared" si="332"/>
        <v>0</v>
      </c>
      <c r="X756" s="6">
        <f t="shared" si="332"/>
        <v>0</v>
      </c>
      <c r="Y756" s="6">
        <f t="shared" si="332"/>
        <v>0</v>
      </c>
      <c r="Z756" s="6">
        <f t="shared" si="332"/>
        <v>0</v>
      </c>
      <c r="AA756" s="6">
        <f t="shared" si="332"/>
        <v>0</v>
      </c>
      <c r="AB756" s="6">
        <f t="shared" si="332"/>
        <v>0</v>
      </c>
      <c r="AC756" s="6">
        <f t="shared" si="332"/>
        <v>0</v>
      </c>
      <c r="AD756" s="6">
        <f t="shared" si="332"/>
        <v>0</v>
      </c>
      <c r="AE756" s="6">
        <f t="shared" si="332"/>
        <v>0</v>
      </c>
      <c r="AF756" s="6">
        <f t="shared" si="332"/>
        <v>0</v>
      </c>
      <c r="AG756" s="6">
        <f t="shared" si="332"/>
        <v>0</v>
      </c>
      <c r="AH756" s="6">
        <f t="shared" si="332"/>
        <v>0</v>
      </c>
      <c r="AI756" s="6">
        <f t="shared" si="332"/>
        <v>0</v>
      </c>
      <c r="AJ756" s="6">
        <f t="shared" si="306"/>
        <v>0</v>
      </c>
      <c r="AK756" s="41">
        <f t="shared" si="328"/>
        <v>0</v>
      </c>
      <c r="AM756" s="30"/>
    </row>
    <row r="757" spans="1:39">
      <c r="A757" s="14">
        <v>2</v>
      </c>
      <c r="B757" s="1">
        <v>7</v>
      </c>
      <c r="C757" s="1">
        <v>9</v>
      </c>
      <c r="D757" s="1">
        <v>799</v>
      </c>
      <c r="E757" s="1">
        <v>1</v>
      </c>
      <c r="G757" s="17" t="s">
        <v>615</v>
      </c>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f t="shared" si="306"/>
        <v>0</v>
      </c>
      <c r="AK757" s="41">
        <f t="shared" si="328"/>
        <v>0</v>
      </c>
      <c r="AM757" s="30"/>
    </row>
    <row r="758" spans="1:39">
      <c r="A758" s="14">
        <v>2</v>
      </c>
      <c r="B758" s="1">
        <v>7</v>
      </c>
      <c r="C758" s="1">
        <v>9</v>
      </c>
      <c r="D758" s="1">
        <v>799</v>
      </c>
      <c r="E758" s="1">
        <v>2</v>
      </c>
      <c r="G758" s="17" t="s">
        <v>616</v>
      </c>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f t="shared" ref="AJ758:AJ821" si="333">SUM(H758:AI758)</f>
        <v>0</v>
      </c>
      <c r="AK758" s="41">
        <f t="shared" si="328"/>
        <v>0</v>
      </c>
      <c r="AM758" s="30"/>
    </row>
    <row r="759" spans="1:39">
      <c r="A759" s="14">
        <v>2</v>
      </c>
      <c r="B759" s="1">
        <v>7</v>
      </c>
      <c r="C759" s="1">
        <v>9</v>
      </c>
      <c r="D759" s="1">
        <v>799</v>
      </c>
      <c r="E759" s="1">
        <v>3</v>
      </c>
      <c r="G759" s="17" t="s">
        <v>617</v>
      </c>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f t="shared" si="333"/>
        <v>0</v>
      </c>
      <c r="AK759" s="41">
        <f t="shared" si="328"/>
        <v>0</v>
      </c>
      <c r="AM759" s="30"/>
    </row>
    <row r="760" spans="1:39">
      <c r="A760" s="14">
        <v>2</v>
      </c>
      <c r="B760" s="1">
        <v>7</v>
      </c>
      <c r="C760" s="1">
        <v>9</v>
      </c>
      <c r="D760" s="1">
        <v>799</v>
      </c>
      <c r="E760" s="1">
        <v>4</v>
      </c>
      <c r="G760" s="17" t="s">
        <v>618</v>
      </c>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f t="shared" si="333"/>
        <v>0</v>
      </c>
      <c r="AK760" s="41">
        <f t="shared" si="328"/>
        <v>0</v>
      </c>
      <c r="AM760" s="30"/>
    </row>
    <row r="761" spans="1:39">
      <c r="A761" s="14">
        <v>2</v>
      </c>
      <c r="B761" s="1">
        <v>7</v>
      </c>
      <c r="C761" s="1">
        <v>9</v>
      </c>
      <c r="D761" s="1">
        <v>799</v>
      </c>
      <c r="E761" s="1">
        <v>4</v>
      </c>
      <c r="G761" s="17" t="s">
        <v>619</v>
      </c>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f t="shared" si="333"/>
        <v>0</v>
      </c>
      <c r="AK761" s="41">
        <f t="shared" si="328"/>
        <v>0</v>
      </c>
      <c r="AM761" s="30"/>
    </row>
    <row r="762" spans="1:39">
      <c r="A762" s="14">
        <v>2</v>
      </c>
      <c r="B762" s="1">
        <v>7</v>
      </c>
      <c r="C762" s="1">
        <v>9</v>
      </c>
      <c r="D762" s="1">
        <v>799</v>
      </c>
      <c r="E762" s="1">
        <v>6</v>
      </c>
      <c r="G762" s="17" t="s">
        <v>620</v>
      </c>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f t="shared" si="333"/>
        <v>0</v>
      </c>
      <c r="AK762" s="41">
        <f t="shared" si="328"/>
        <v>0</v>
      </c>
      <c r="AM762" s="30"/>
    </row>
    <row r="763" spans="1:39">
      <c r="A763" s="14">
        <v>2</v>
      </c>
      <c r="B763" s="11">
        <v>8</v>
      </c>
      <c r="C763" s="12"/>
      <c r="D763" s="12"/>
      <c r="E763" s="12"/>
      <c r="F763" s="12"/>
      <c r="G763" s="20" t="s">
        <v>621</v>
      </c>
      <c r="H763" s="10">
        <f>+H764+H784+H802</f>
        <v>0</v>
      </c>
      <c r="I763" s="10">
        <f t="shared" ref="I763:AI763" si="334">+I764+I784+I802</f>
        <v>0</v>
      </c>
      <c r="J763" s="10">
        <f t="shared" si="334"/>
        <v>0</v>
      </c>
      <c r="K763" s="10">
        <f t="shared" si="334"/>
        <v>0</v>
      </c>
      <c r="L763" s="10">
        <f t="shared" si="334"/>
        <v>0</v>
      </c>
      <c r="M763" s="10">
        <f t="shared" si="334"/>
        <v>0</v>
      </c>
      <c r="N763" s="10">
        <f t="shared" si="334"/>
        <v>0</v>
      </c>
      <c r="O763" s="10">
        <f t="shared" si="334"/>
        <v>0</v>
      </c>
      <c r="P763" s="10">
        <f t="shared" si="334"/>
        <v>0</v>
      </c>
      <c r="Q763" s="10">
        <f t="shared" si="334"/>
        <v>0</v>
      </c>
      <c r="R763" s="10">
        <f t="shared" si="334"/>
        <v>0</v>
      </c>
      <c r="S763" s="10">
        <f t="shared" si="334"/>
        <v>0</v>
      </c>
      <c r="T763" s="10">
        <f t="shared" si="334"/>
        <v>0</v>
      </c>
      <c r="U763" s="10">
        <f t="shared" si="334"/>
        <v>0</v>
      </c>
      <c r="V763" s="10">
        <f t="shared" si="334"/>
        <v>0</v>
      </c>
      <c r="W763" s="10">
        <f t="shared" si="334"/>
        <v>0</v>
      </c>
      <c r="X763" s="10">
        <f t="shared" si="334"/>
        <v>0</v>
      </c>
      <c r="Y763" s="10">
        <f t="shared" si="334"/>
        <v>0</v>
      </c>
      <c r="Z763" s="10">
        <f t="shared" si="334"/>
        <v>0</v>
      </c>
      <c r="AA763" s="10">
        <f t="shared" si="334"/>
        <v>0</v>
      </c>
      <c r="AB763" s="10">
        <f t="shared" si="334"/>
        <v>0</v>
      </c>
      <c r="AC763" s="10">
        <f t="shared" si="334"/>
        <v>0</v>
      </c>
      <c r="AD763" s="10">
        <f t="shared" si="334"/>
        <v>0</v>
      </c>
      <c r="AE763" s="10">
        <f t="shared" si="334"/>
        <v>0</v>
      </c>
      <c r="AF763" s="10">
        <f t="shared" si="334"/>
        <v>0</v>
      </c>
      <c r="AG763" s="10">
        <f t="shared" si="334"/>
        <v>0</v>
      </c>
      <c r="AH763" s="10">
        <f t="shared" si="334"/>
        <v>0</v>
      </c>
      <c r="AI763" s="10">
        <f t="shared" si="334"/>
        <v>0</v>
      </c>
      <c r="AJ763" s="10">
        <f t="shared" si="333"/>
        <v>0</v>
      </c>
      <c r="AK763" s="41">
        <f t="shared" si="328"/>
        <v>0</v>
      </c>
      <c r="AM763" s="30"/>
    </row>
    <row r="764" spans="1:39">
      <c r="A764" s="14">
        <v>2</v>
      </c>
      <c r="B764" s="1">
        <v>8</v>
      </c>
      <c r="C764" s="1">
        <v>1</v>
      </c>
      <c r="G764" s="21" t="s">
        <v>622</v>
      </c>
      <c r="H764" s="7">
        <f t="shared" ref="H764" si="335">+H765+H768+H770+H772+H780+H782</f>
        <v>0</v>
      </c>
      <c r="I764" s="7">
        <f t="shared" ref="I764:AI764" si="336">+I765+I768+I770+I772+I780+I782</f>
        <v>0</v>
      </c>
      <c r="J764" s="7">
        <f t="shared" si="336"/>
        <v>0</v>
      </c>
      <c r="K764" s="7">
        <f t="shared" si="336"/>
        <v>0</v>
      </c>
      <c r="L764" s="7">
        <f t="shared" si="336"/>
        <v>0</v>
      </c>
      <c r="M764" s="7">
        <f t="shared" si="336"/>
        <v>0</v>
      </c>
      <c r="N764" s="7">
        <f t="shared" si="336"/>
        <v>0</v>
      </c>
      <c r="O764" s="7">
        <f t="shared" si="336"/>
        <v>0</v>
      </c>
      <c r="P764" s="7">
        <f t="shared" si="336"/>
        <v>0</v>
      </c>
      <c r="Q764" s="7">
        <f t="shared" si="336"/>
        <v>0</v>
      </c>
      <c r="R764" s="7">
        <f t="shared" si="336"/>
        <v>0</v>
      </c>
      <c r="S764" s="7">
        <f t="shared" si="336"/>
        <v>0</v>
      </c>
      <c r="T764" s="7">
        <f t="shared" si="336"/>
        <v>0</v>
      </c>
      <c r="U764" s="7">
        <f t="shared" si="336"/>
        <v>0</v>
      </c>
      <c r="V764" s="7">
        <f t="shared" si="336"/>
        <v>0</v>
      </c>
      <c r="W764" s="7">
        <f t="shared" si="336"/>
        <v>0</v>
      </c>
      <c r="X764" s="7">
        <f t="shared" si="336"/>
        <v>0</v>
      </c>
      <c r="Y764" s="7">
        <f t="shared" si="336"/>
        <v>0</v>
      </c>
      <c r="Z764" s="7">
        <f t="shared" si="336"/>
        <v>0</v>
      </c>
      <c r="AA764" s="7">
        <f t="shared" si="336"/>
        <v>0</v>
      </c>
      <c r="AB764" s="7">
        <f t="shared" si="336"/>
        <v>0</v>
      </c>
      <c r="AC764" s="7">
        <f t="shared" si="336"/>
        <v>0</v>
      </c>
      <c r="AD764" s="7">
        <f t="shared" si="336"/>
        <v>0</v>
      </c>
      <c r="AE764" s="7">
        <f t="shared" si="336"/>
        <v>0</v>
      </c>
      <c r="AF764" s="7">
        <f t="shared" si="336"/>
        <v>0</v>
      </c>
      <c r="AG764" s="7">
        <f t="shared" si="336"/>
        <v>0</v>
      </c>
      <c r="AH764" s="7">
        <f t="shared" si="336"/>
        <v>0</v>
      </c>
      <c r="AI764" s="7">
        <f t="shared" si="336"/>
        <v>0</v>
      </c>
      <c r="AJ764" s="7">
        <f t="shared" si="333"/>
        <v>0</v>
      </c>
      <c r="AK764" s="41">
        <f t="shared" si="328"/>
        <v>0</v>
      </c>
      <c r="AM764" s="30"/>
    </row>
    <row r="765" spans="1:39">
      <c r="A765" s="14">
        <v>2</v>
      </c>
      <c r="B765" s="1">
        <v>8</v>
      </c>
      <c r="C765" s="1">
        <v>1</v>
      </c>
      <c r="D765" s="1">
        <v>811</v>
      </c>
      <c r="G765" s="21" t="s">
        <v>623</v>
      </c>
      <c r="H765" s="6">
        <f>SUM(H766:H767)</f>
        <v>0</v>
      </c>
      <c r="I765" s="6">
        <f t="shared" ref="I765:AI765" si="337">SUM(I766:I767)</f>
        <v>0</v>
      </c>
      <c r="J765" s="6">
        <f t="shared" si="337"/>
        <v>0</v>
      </c>
      <c r="K765" s="6">
        <f t="shared" si="337"/>
        <v>0</v>
      </c>
      <c r="L765" s="6">
        <f t="shared" si="337"/>
        <v>0</v>
      </c>
      <c r="M765" s="6">
        <f t="shared" si="337"/>
        <v>0</v>
      </c>
      <c r="N765" s="6">
        <f t="shared" si="337"/>
        <v>0</v>
      </c>
      <c r="O765" s="6">
        <f t="shared" si="337"/>
        <v>0</v>
      </c>
      <c r="P765" s="6">
        <f t="shared" si="337"/>
        <v>0</v>
      </c>
      <c r="Q765" s="6">
        <f t="shared" si="337"/>
        <v>0</v>
      </c>
      <c r="R765" s="6">
        <f t="shared" si="337"/>
        <v>0</v>
      </c>
      <c r="S765" s="6">
        <f t="shared" si="337"/>
        <v>0</v>
      </c>
      <c r="T765" s="6">
        <f t="shared" si="337"/>
        <v>0</v>
      </c>
      <c r="U765" s="6">
        <f t="shared" si="337"/>
        <v>0</v>
      </c>
      <c r="V765" s="6">
        <f t="shared" si="337"/>
        <v>0</v>
      </c>
      <c r="W765" s="6">
        <f t="shared" si="337"/>
        <v>0</v>
      </c>
      <c r="X765" s="6">
        <f t="shared" si="337"/>
        <v>0</v>
      </c>
      <c r="Y765" s="6">
        <f t="shared" si="337"/>
        <v>0</v>
      </c>
      <c r="Z765" s="6">
        <f t="shared" si="337"/>
        <v>0</v>
      </c>
      <c r="AA765" s="6">
        <f t="shared" si="337"/>
        <v>0</v>
      </c>
      <c r="AB765" s="6">
        <f t="shared" si="337"/>
        <v>0</v>
      </c>
      <c r="AC765" s="6">
        <f t="shared" si="337"/>
        <v>0</v>
      </c>
      <c r="AD765" s="6">
        <f t="shared" si="337"/>
        <v>0</v>
      </c>
      <c r="AE765" s="6">
        <f t="shared" si="337"/>
        <v>0</v>
      </c>
      <c r="AF765" s="6">
        <f t="shared" si="337"/>
        <v>0</v>
      </c>
      <c r="AG765" s="6">
        <f t="shared" si="337"/>
        <v>0</v>
      </c>
      <c r="AH765" s="6">
        <f t="shared" si="337"/>
        <v>0</v>
      </c>
      <c r="AI765" s="6">
        <f t="shared" si="337"/>
        <v>0</v>
      </c>
      <c r="AJ765" s="6">
        <f t="shared" si="333"/>
        <v>0</v>
      </c>
      <c r="AK765" s="41">
        <f t="shared" si="328"/>
        <v>0</v>
      </c>
      <c r="AM765" s="30"/>
    </row>
    <row r="766" spans="1:39">
      <c r="A766" s="14">
        <v>2</v>
      </c>
      <c r="B766" s="1">
        <v>8</v>
      </c>
      <c r="C766" s="1">
        <v>1</v>
      </c>
      <c r="D766" s="1">
        <v>811</v>
      </c>
      <c r="E766" s="1">
        <v>1</v>
      </c>
      <c r="G766" s="17" t="s">
        <v>623</v>
      </c>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f t="shared" si="333"/>
        <v>0</v>
      </c>
      <c r="AK766" s="41">
        <f t="shared" si="328"/>
        <v>0</v>
      </c>
      <c r="AM766" s="30"/>
    </row>
    <row r="767" spans="1:39">
      <c r="A767" s="14">
        <v>2</v>
      </c>
      <c r="B767" s="1">
        <v>8</v>
      </c>
      <c r="C767" s="1">
        <v>1</v>
      </c>
      <c r="D767" s="1">
        <v>811</v>
      </c>
      <c r="E767" s="1">
        <v>2</v>
      </c>
      <c r="G767" s="17" t="s">
        <v>624</v>
      </c>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f t="shared" si="333"/>
        <v>0</v>
      </c>
      <c r="AK767" s="41">
        <f t="shared" si="328"/>
        <v>0</v>
      </c>
      <c r="AM767" s="30"/>
    </row>
    <row r="768" spans="1:39">
      <c r="A768" s="14">
        <v>2</v>
      </c>
      <c r="B768" s="1">
        <v>8</v>
      </c>
      <c r="C768" s="1">
        <v>1</v>
      </c>
      <c r="D768" s="1">
        <v>812</v>
      </c>
      <c r="G768" s="21" t="s">
        <v>625</v>
      </c>
      <c r="H768" s="6">
        <f>+H769</f>
        <v>0</v>
      </c>
      <c r="I768" s="6">
        <f t="shared" ref="I768:AI768" si="338">+I769</f>
        <v>0</v>
      </c>
      <c r="J768" s="6">
        <f t="shared" si="338"/>
        <v>0</v>
      </c>
      <c r="K768" s="6">
        <f t="shared" si="338"/>
        <v>0</v>
      </c>
      <c r="L768" s="6">
        <f t="shared" si="338"/>
        <v>0</v>
      </c>
      <c r="M768" s="6">
        <f t="shared" si="338"/>
        <v>0</v>
      </c>
      <c r="N768" s="6">
        <f t="shared" si="338"/>
        <v>0</v>
      </c>
      <c r="O768" s="6">
        <f t="shared" si="338"/>
        <v>0</v>
      </c>
      <c r="P768" s="6">
        <f t="shared" si="338"/>
        <v>0</v>
      </c>
      <c r="Q768" s="6">
        <f t="shared" si="338"/>
        <v>0</v>
      </c>
      <c r="R768" s="6">
        <f t="shared" si="338"/>
        <v>0</v>
      </c>
      <c r="S768" s="6">
        <f t="shared" si="338"/>
        <v>0</v>
      </c>
      <c r="T768" s="6">
        <f t="shared" si="338"/>
        <v>0</v>
      </c>
      <c r="U768" s="6">
        <f t="shared" si="338"/>
        <v>0</v>
      </c>
      <c r="V768" s="6">
        <f t="shared" si="338"/>
        <v>0</v>
      </c>
      <c r="W768" s="6">
        <f t="shared" si="338"/>
        <v>0</v>
      </c>
      <c r="X768" s="6">
        <f t="shared" si="338"/>
        <v>0</v>
      </c>
      <c r="Y768" s="6">
        <f t="shared" si="338"/>
        <v>0</v>
      </c>
      <c r="Z768" s="6">
        <f t="shared" si="338"/>
        <v>0</v>
      </c>
      <c r="AA768" s="6">
        <f t="shared" si="338"/>
        <v>0</v>
      </c>
      <c r="AB768" s="6">
        <f t="shared" si="338"/>
        <v>0</v>
      </c>
      <c r="AC768" s="6">
        <f t="shared" si="338"/>
        <v>0</v>
      </c>
      <c r="AD768" s="6">
        <f t="shared" si="338"/>
        <v>0</v>
      </c>
      <c r="AE768" s="6">
        <f t="shared" si="338"/>
        <v>0</v>
      </c>
      <c r="AF768" s="6">
        <f t="shared" si="338"/>
        <v>0</v>
      </c>
      <c r="AG768" s="6">
        <f t="shared" si="338"/>
        <v>0</v>
      </c>
      <c r="AH768" s="6">
        <f t="shared" si="338"/>
        <v>0</v>
      </c>
      <c r="AI768" s="6">
        <f t="shared" si="338"/>
        <v>0</v>
      </c>
      <c r="AJ768" s="6">
        <f t="shared" si="333"/>
        <v>0</v>
      </c>
      <c r="AK768" s="41">
        <f t="shared" si="328"/>
        <v>0</v>
      </c>
      <c r="AM768" s="30"/>
    </row>
    <row r="769" spans="1:39">
      <c r="A769" s="14">
        <v>2</v>
      </c>
      <c r="B769" s="1">
        <v>8</v>
      </c>
      <c r="C769" s="1">
        <v>1</v>
      </c>
      <c r="D769" s="1">
        <v>812</v>
      </c>
      <c r="E769" s="1">
        <v>1</v>
      </c>
      <c r="G769" s="17" t="s">
        <v>625</v>
      </c>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f t="shared" si="333"/>
        <v>0</v>
      </c>
      <c r="AK769" s="41">
        <f t="shared" si="328"/>
        <v>0</v>
      </c>
      <c r="AM769" s="30"/>
    </row>
    <row r="770" spans="1:39">
      <c r="A770" s="14">
        <v>2</v>
      </c>
      <c r="B770" s="1">
        <v>8</v>
      </c>
      <c r="C770" s="1">
        <v>1</v>
      </c>
      <c r="D770" s="1">
        <v>813</v>
      </c>
      <c r="G770" s="21" t="s">
        <v>626</v>
      </c>
      <c r="H770" s="6">
        <f>+H771</f>
        <v>0</v>
      </c>
      <c r="I770" s="6">
        <f t="shared" ref="I770:AI770" si="339">+I771</f>
        <v>0</v>
      </c>
      <c r="J770" s="6">
        <f t="shared" si="339"/>
        <v>0</v>
      </c>
      <c r="K770" s="6">
        <f t="shared" si="339"/>
        <v>0</v>
      </c>
      <c r="L770" s="6">
        <f t="shared" si="339"/>
        <v>0</v>
      </c>
      <c r="M770" s="6">
        <f t="shared" si="339"/>
        <v>0</v>
      </c>
      <c r="N770" s="6">
        <f t="shared" si="339"/>
        <v>0</v>
      </c>
      <c r="O770" s="6">
        <f t="shared" si="339"/>
        <v>0</v>
      </c>
      <c r="P770" s="6">
        <f t="shared" si="339"/>
        <v>0</v>
      </c>
      <c r="Q770" s="6">
        <f t="shared" si="339"/>
        <v>0</v>
      </c>
      <c r="R770" s="6">
        <f t="shared" si="339"/>
        <v>0</v>
      </c>
      <c r="S770" s="6">
        <f t="shared" si="339"/>
        <v>0</v>
      </c>
      <c r="T770" s="6">
        <f t="shared" si="339"/>
        <v>0</v>
      </c>
      <c r="U770" s="6">
        <f t="shared" si="339"/>
        <v>0</v>
      </c>
      <c r="V770" s="6">
        <f t="shared" si="339"/>
        <v>0</v>
      </c>
      <c r="W770" s="6">
        <f t="shared" si="339"/>
        <v>0</v>
      </c>
      <c r="X770" s="6">
        <f t="shared" si="339"/>
        <v>0</v>
      </c>
      <c r="Y770" s="6">
        <f t="shared" si="339"/>
        <v>0</v>
      </c>
      <c r="Z770" s="6">
        <f t="shared" si="339"/>
        <v>0</v>
      </c>
      <c r="AA770" s="6">
        <f t="shared" si="339"/>
        <v>0</v>
      </c>
      <c r="AB770" s="6">
        <f t="shared" si="339"/>
        <v>0</v>
      </c>
      <c r="AC770" s="6">
        <f t="shared" si="339"/>
        <v>0</v>
      </c>
      <c r="AD770" s="6">
        <f t="shared" si="339"/>
        <v>0</v>
      </c>
      <c r="AE770" s="6">
        <f t="shared" si="339"/>
        <v>0</v>
      </c>
      <c r="AF770" s="6">
        <f t="shared" si="339"/>
        <v>0</v>
      </c>
      <c r="AG770" s="6">
        <f t="shared" si="339"/>
        <v>0</v>
      </c>
      <c r="AH770" s="6">
        <f t="shared" si="339"/>
        <v>0</v>
      </c>
      <c r="AI770" s="6">
        <f t="shared" si="339"/>
        <v>0</v>
      </c>
      <c r="AJ770" s="6">
        <f t="shared" si="333"/>
        <v>0</v>
      </c>
      <c r="AK770" s="41">
        <f t="shared" si="328"/>
        <v>0</v>
      </c>
      <c r="AM770" s="30"/>
    </row>
    <row r="771" spans="1:39">
      <c r="A771" s="14">
        <v>2</v>
      </c>
      <c r="B771" s="1">
        <v>8</v>
      </c>
      <c r="C771" s="1">
        <v>1</v>
      </c>
      <c r="D771" s="1">
        <v>813</v>
      </c>
      <c r="E771" s="1">
        <v>1</v>
      </c>
      <c r="G771" s="17" t="s">
        <v>627</v>
      </c>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f t="shared" si="333"/>
        <v>0</v>
      </c>
      <c r="AK771" s="41">
        <f t="shared" si="328"/>
        <v>0</v>
      </c>
      <c r="AM771" s="30"/>
    </row>
    <row r="772" spans="1:39">
      <c r="A772" s="14">
        <v>2</v>
      </c>
      <c r="B772" s="1">
        <v>8</v>
      </c>
      <c r="C772" s="1">
        <v>1</v>
      </c>
      <c r="D772" s="1">
        <v>814</v>
      </c>
      <c r="G772" s="21" t="s">
        <v>628</v>
      </c>
      <c r="H772" s="6">
        <f>SUM(H773:H779)</f>
        <v>0</v>
      </c>
      <c r="I772" s="6">
        <f t="shared" ref="I772:AI772" si="340">SUM(I773:I779)</f>
        <v>0</v>
      </c>
      <c r="J772" s="6">
        <f t="shared" si="340"/>
        <v>0</v>
      </c>
      <c r="K772" s="6">
        <f t="shared" si="340"/>
        <v>0</v>
      </c>
      <c r="L772" s="6">
        <f t="shared" si="340"/>
        <v>0</v>
      </c>
      <c r="M772" s="6">
        <f t="shared" si="340"/>
        <v>0</v>
      </c>
      <c r="N772" s="6">
        <f t="shared" si="340"/>
        <v>0</v>
      </c>
      <c r="O772" s="6">
        <f t="shared" si="340"/>
        <v>0</v>
      </c>
      <c r="P772" s="6">
        <f t="shared" si="340"/>
        <v>0</v>
      </c>
      <c r="Q772" s="6">
        <f t="shared" si="340"/>
        <v>0</v>
      </c>
      <c r="R772" s="6">
        <f t="shared" si="340"/>
        <v>0</v>
      </c>
      <c r="S772" s="6">
        <f t="shared" si="340"/>
        <v>0</v>
      </c>
      <c r="T772" s="6">
        <f t="shared" si="340"/>
        <v>0</v>
      </c>
      <c r="U772" s="6">
        <f t="shared" si="340"/>
        <v>0</v>
      </c>
      <c r="V772" s="6">
        <f t="shared" si="340"/>
        <v>0</v>
      </c>
      <c r="W772" s="6">
        <f t="shared" si="340"/>
        <v>0</v>
      </c>
      <c r="X772" s="6">
        <f t="shared" si="340"/>
        <v>0</v>
      </c>
      <c r="Y772" s="6">
        <f t="shared" si="340"/>
        <v>0</v>
      </c>
      <c r="Z772" s="6">
        <f t="shared" si="340"/>
        <v>0</v>
      </c>
      <c r="AA772" s="6">
        <f t="shared" si="340"/>
        <v>0</v>
      </c>
      <c r="AB772" s="6">
        <f t="shared" si="340"/>
        <v>0</v>
      </c>
      <c r="AC772" s="6">
        <f t="shared" si="340"/>
        <v>0</v>
      </c>
      <c r="AD772" s="6">
        <f t="shared" si="340"/>
        <v>0</v>
      </c>
      <c r="AE772" s="6">
        <f t="shared" si="340"/>
        <v>0</v>
      </c>
      <c r="AF772" s="6">
        <f t="shared" si="340"/>
        <v>0</v>
      </c>
      <c r="AG772" s="6">
        <f t="shared" si="340"/>
        <v>0</v>
      </c>
      <c r="AH772" s="6">
        <f t="shared" si="340"/>
        <v>0</v>
      </c>
      <c r="AI772" s="6">
        <f t="shared" si="340"/>
        <v>0</v>
      </c>
      <c r="AJ772" s="6">
        <f t="shared" si="333"/>
        <v>0</v>
      </c>
      <c r="AK772" s="41">
        <f t="shared" si="328"/>
        <v>0</v>
      </c>
      <c r="AM772" s="30"/>
    </row>
    <row r="773" spans="1:39">
      <c r="A773" s="14">
        <v>2</v>
      </c>
      <c r="B773" s="1">
        <v>8</v>
      </c>
      <c r="C773" s="1">
        <v>1</v>
      </c>
      <c r="D773" s="1">
        <v>814</v>
      </c>
      <c r="E773" s="1">
        <v>1</v>
      </c>
      <c r="G773" s="17" t="s">
        <v>629</v>
      </c>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f t="shared" si="333"/>
        <v>0</v>
      </c>
      <c r="AK773" s="41">
        <f t="shared" si="328"/>
        <v>0</v>
      </c>
      <c r="AM773" s="30"/>
    </row>
    <row r="774" spans="1:39">
      <c r="A774" s="14">
        <v>2</v>
      </c>
      <c r="B774" s="1">
        <v>8</v>
      </c>
      <c r="C774" s="1">
        <v>1</v>
      </c>
      <c r="D774" s="1">
        <v>814</v>
      </c>
      <c r="E774" s="1">
        <v>2</v>
      </c>
      <c r="G774" s="17" t="s">
        <v>630</v>
      </c>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f t="shared" si="333"/>
        <v>0</v>
      </c>
      <c r="AK774" s="41">
        <f t="shared" si="328"/>
        <v>0</v>
      </c>
      <c r="AM774" s="30"/>
    </row>
    <row r="775" spans="1:39">
      <c r="A775" s="14">
        <v>2</v>
      </c>
      <c r="B775" s="1">
        <v>8</v>
      </c>
      <c r="C775" s="1">
        <v>1</v>
      </c>
      <c r="D775" s="1">
        <v>814</v>
      </c>
      <c r="E775" s="1">
        <v>3</v>
      </c>
      <c r="G775" s="17" t="s">
        <v>631</v>
      </c>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f t="shared" si="333"/>
        <v>0</v>
      </c>
      <c r="AK775" s="41">
        <f t="shared" si="328"/>
        <v>0</v>
      </c>
      <c r="AM775" s="30"/>
    </row>
    <row r="776" spans="1:39">
      <c r="A776" s="14">
        <v>2</v>
      </c>
      <c r="B776" s="1">
        <v>8</v>
      </c>
      <c r="C776" s="1">
        <v>1</v>
      </c>
      <c r="D776" s="1">
        <v>814</v>
      </c>
      <c r="E776" s="1">
        <v>4</v>
      </c>
      <c r="G776" s="17" t="s">
        <v>632</v>
      </c>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f t="shared" si="333"/>
        <v>0</v>
      </c>
      <c r="AK776" s="41">
        <f t="shared" si="328"/>
        <v>0</v>
      </c>
      <c r="AM776" s="30"/>
    </row>
    <row r="777" spans="1:39">
      <c r="A777" s="14">
        <v>2</v>
      </c>
      <c r="B777" s="1">
        <v>8</v>
      </c>
      <c r="C777" s="1">
        <v>1</v>
      </c>
      <c r="D777" s="1">
        <v>814</v>
      </c>
      <c r="E777" s="1">
        <v>5</v>
      </c>
      <c r="G777" s="17" t="s">
        <v>633</v>
      </c>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f t="shared" si="333"/>
        <v>0</v>
      </c>
      <c r="AK777" s="41">
        <f t="shared" si="328"/>
        <v>0</v>
      </c>
      <c r="AM777" s="30"/>
    </row>
    <row r="778" spans="1:39">
      <c r="A778" s="14">
        <v>2</v>
      </c>
      <c r="B778" s="1">
        <v>8</v>
      </c>
      <c r="C778" s="1">
        <v>1</v>
      </c>
      <c r="D778" s="1">
        <v>814</v>
      </c>
      <c r="E778" s="1">
        <v>6</v>
      </c>
      <c r="G778" s="17" t="s">
        <v>634</v>
      </c>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f t="shared" si="333"/>
        <v>0</v>
      </c>
      <c r="AK778" s="41">
        <f t="shared" si="328"/>
        <v>0</v>
      </c>
      <c r="AM778" s="30"/>
    </row>
    <row r="779" spans="1:39">
      <c r="A779" s="14">
        <v>2</v>
      </c>
      <c r="B779" s="1">
        <v>8</v>
      </c>
      <c r="C779" s="1">
        <v>1</v>
      </c>
      <c r="D779" s="1">
        <v>814</v>
      </c>
      <c r="E779" s="1">
        <v>7</v>
      </c>
      <c r="G779" s="17" t="s">
        <v>635</v>
      </c>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f t="shared" si="333"/>
        <v>0</v>
      </c>
      <c r="AK779" s="41">
        <f t="shared" si="328"/>
        <v>0</v>
      </c>
      <c r="AM779" s="30"/>
    </row>
    <row r="780" spans="1:39">
      <c r="A780" s="14">
        <v>2</v>
      </c>
      <c r="B780" s="1">
        <v>8</v>
      </c>
      <c r="C780" s="1">
        <v>1</v>
      </c>
      <c r="D780" s="1">
        <v>815</v>
      </c>
      <c r="G780" s="21" t="s">
        <v>636</v>
      </c>
      <c r="H780" s="6">
        <f>+H781</f>
        <v>0</v>
      </c>
      <c r="I780" s="6">
        <f t="shared" ref="I780:AI780" si="341">+I781</f>
        <v>0</v>
      </c>
      <c r="J780" s="6">
        <f t="shared" si="341"/>
        <v>0</v>
      </c>
      <c r="K780" s="6">
        <f t="shared" si="341"/>
        <v>0</v>
      </c>
      <c r="L780" s="6">
        <f t="shared" si="341"/>
        <v>0</v>
      </c>
      <c r="M780" s="6">
        <f t="shared" si="341"/>
        <v>0</v>
      </c>
      <c r="N780" s="6">
        <f t="shared" si="341"/>
        <v>0</v>
      </c>
      <c r="O780" s="6">
        <f t="shared" si="341"/>
        <v>0</v>
      </c>
      <c r="P780" s="6">
        <f t="shared" si="341"/>
        <v>0</v>
      </c>
      <c r="Q780" s="6">
        <f t="shared" si="341"/>
        <v>0</v>
      </c>
      <c r="R780" s="6">
        <f t="shared" si="341"/>
        <v>0</v>
      </c>
      <c r="S780" s="6">
        <f t="shared" si="341"/>
        <v>0</v>
      </c>
      <c r="T780" s="6">
        <f t="shared" si="341"/>
        <v>0</v>
      </c>
      <c r="U780" s="6">
        <f t="shared" si="341"/>
        <v>0</v>
      </c>
      <c r="V780" s="6">
        <f t="shared" si="341"/>
        <v>0</v>
      </c>
      <c r="W780" s="6">
        <f t="shared" si="341"/>
        <v>0</v>
      </c>
      <c r="X780" s="6">
        <f t="shared" si="341"/>
        <v>0</v>
      </c>
      <c r="Y780" s="6">
        <f t="shared" si="341"/>
        <v>0</v>
      </c>
      <c r="Z780" s="6">
        <f t="shared" si="341"/>
        <v>0</v>
      </c>
      <c r="AA780" s="6">
        <f t="shared" si="341"/>
        <v>0</v>
      </c>
      <c r="AB780" s="6">
        <f t="shared" si="341"/>
        <v>0</v>
      </c>
      <c r="AC780" s="6">
        <f t="shared" si="341"/>
        <v>0</v>
      </c>
      <c r="AD780" s="6">
        <f t="shared" si="341"/>
        <v>0</v>
      </c>
      <c r="AE780" s="6">
        <f t="shared" si="341"/>
        <v>0</v>
      </c>
      <c r="AF780" s="6">
        <f t="shared" si="341"/>
        <v>0</v>
      </c>
      <c r="AG780" s="6">
        <f t="shared" si="341"/>
        <v>0</v>
      </c>
      <c r="AH780" s="6">
        <f t="shared" si="341"/>
        <v>0</v>
      </c>
      <c r="AI780" s="6">
        <f t="shared" si="341"/>
        <v>0</v>
      </c>
      <c r="AJ780" s="6">
        <f t="shared" si="333"/>
        <v>0</v>
      </c>
      <c r="AK780" s="41">
        <f t="shared" si="328"/>
        <v>0</v>
      </c>
      <c r="AM780" s="30"/>
    </row>
    <row r="781" spans="1:39">
      <c r="A781" s="14">
        <v>2</v>
      </c>
      <c r="B781" s="1">
        <v>8</v>
      </c>
      <c r="C781" s="1">
        <v>1</v>
      </c>
      <c r="D781" s="1">
        <v>815</v>
      </c>
      <c r="E781" s="1">
        <v>1</v>
      </c>
      <c r="G781" s="17" t="s">
        <v>636</v>
      </c>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f t="shared" si="333"/>
        <v>0</v>
      </c>
      <c r="AK781" s="41">
        <f t="shared" si="328"/>
        <v>0</v>
      </c>
      <c r="AM781" s="30"/>
    </row>
    <row r="782" spans="1:39">
      <c r="A782" s="14">
        <v>2</v>
      </c>
      <c r="B782" s="1">
        <v>8</v>
      </c>
      <c r="C782" s="1">
        <v>1</v>
      </c>
      <c r="D782" s="1">
        <v>816</v>
      </c>
      <c r="G782" s="21" t="s">
        <v>637</v>
      </c>
      <c r="H782" s="6">
        <f>+H783</f>
        <v>0</v>
      </c>
      <c r="I782" s="6">
        <f t="shared" ref="I782:AI782" si="342">+I783</f>
        <v>0</v>
      </c>
      <c r="J782" s="6">
        <f t="shared" si="342"/>
        <v>0</v>
      </c>
      <c r="K782" s="6">
        <f t="shared" si="342"/>
        <v>0</v>
      </c>
      <c r="L782" s="6">
        <f t="shared" si="342"/>
        <v>0</v>
      </c>
      <c r="M782" s="6">
        <f t="shared" si="342"/>
        <v>0</v>
      </c>
      <c r="N782" s="6">
        <f t="shared" si="342"/>
        <v>0</v>
      </c>
      <c r="O782" s="6">
        <f t="shared" si="342"/>
        <v>0</v>
      </c>
      <c r="P782" s="6">
        <f t="shared" si="342"/>
        <v>0</v>
      </c>
      <c r="Q782" s="6">
        <f t="shared" si="342"/>
        <v>0</v>
      </c>
      <c r="R782" s="6">
        <f t="shared" si="342"/>
        <v>0</v>
      </c>
      <c r="S782" s="6">
        <f t="shared" si="342"/>
        <v>0</v>
      </c>
      <c r="T782" s="6">
        <f t="shared" si="342"/>
        <v>0</v>
      </c>
      <c r="U782" s="6">
        <f t="shared" si="342"/>
        <v>0</v>
      </c>
      <c r="V782" s="6">
        <f t="shared" si="342"/>
        <v>0</v>
      </c>
      <c r="W782" s="6">
        <f t="shared" si="342"/>
        <v>0</v>
      </c>
      <c r="X782" s="6">
        <f t="shared" si="342"/>
        <v>0</v>
      </c>
      <c r="Y782" s="6">
        <f t="shared" si="342"/>
        <v>0</v>
      </c>
      <c r="Z782" s="6">
        <f t="shared" si="342"/>
        <v>0</v>
      </c>
      <c r="AA782" s="6">
        <f t="shared" si="342"/>
        <v>0</v>
      </c>
      <c r="AB782" s="6">
        <f t="shared" si="342"/>
        <v>0</v>
      </c>
      <c r="AC782" s="6">
        <f t="shared" si="342"/>
        <v>0</v>
      </c>
      <c r="AD782" s="6">
        <f t="shared" si="342"/>
        <v>0</v>
      </c>
      <c r="AE782" s="6">
        <f t="shared" si="342"/>
        <v>0</v>
      </c>
      <c r="AF782" s="6">
        <f t="shared" si="342"/>
        <v>0</v>
      </c>
      <c r="AG782" s="6">
        <f t="shared" si="342"/>
        <v>0</v>
      </c>
      <c r="AH782" s="6">
        <f t="shared" si="342"/>
        <v>0</v>
      </c>
      <c r="AI782" s="6">
        <f t="shared" si="342"/>
        <v>0</v>
      </c>
      <c r="AJ782" s="6">
        <f t="shared" si="333"/>
        <v>0</v>
      </c>
      <c r="AK782" s="41">
        <f t="shared" si="328"/>
        <v>0</v>
      </c>
      <c r="AM782" s="30"/>
    </row>
    <row r="783" spans="1:39">
      <c r="A783" s="14">
        <v>2</v>
      </c>
      <c r="B783" s="1">
        <v>8</v>
      </c>
      <c r="C783" s="1">
        <v>1</v>
      </c>
      <c r="D783" s="1">
        <v>816</v>
      </c>
      <c r="E783" s="1">
        <v>1</v>
      </c>
      <c r="G783" s="17" t="s">
        <v>637</v>
      </c>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f t="shared" si="333"/>
        <v>0</v>
      </c>
      <c r="AK783" s="41">
        <f t="shared" si="328"/>
        <v>0</v>
      </c>
      <c r="AM783" s="30"/>
    </row>
    <row r="784" spans="1:39">
      <c r="A784" s="14">
        <v>2</v>
      </c>
      <c r="B784" s="1">
        <v>8</v>
      </c>
      <c r="C784" s="1">
        <v>3</v>
      </c>
      <c r="G784" s="21" t="s">
        <v>638</v>
      </c>
      <c r="H784" s="7">
        <f>+H785+H794+H798+H800</f>
        <v>0</v>
      </c>
      <c r="I784" s="7">
        <f t="shared" ref="I784:AI784" si="343">+I785+I794+I798+I800</f>
        <v>0</v>
      </c>
      <c r="J784" s="7">
        <f t="shared" si="343"/>
        <v>0</v>
      </c>
      <c r="K784" s="7">
        <f t="shared" si="343"/>
        <v>0</v>
      </c>
      <c r="L784" s="7">
        <f t="shared" si="343"/>
        <v>0</v>
      </c>
      <c r="M784" s="7">
        <f t="shared" si="343"/>
        <v>0</v>
      </c>
      <c r="N784" s="7">
        <f t="shared" si="343"/>
        <v>0</v>
      </c>
      <c r="O784" s="7">
        <f t="shared" si="343"/>
        <v>0</v>
      </c>
      <c r="P784" s="7">
        <f t="shared" si="343"/>
        <v>0</v>
      </c>
      <c r="Q784" s="7">
        <f t="shared" si="343"/>
        <v>0</v>
      </c>
      <c r="R784" s="7">
        <f t="shared" si="343"/>
        <v>0</v>
      </c>
      <c r="S784" s="7">
        <f t="shared" si="343"/>
        <v>0</v>
      </c>
      <c r="T784" s="7">
        <f t="shared" si="343"/>
        <v>0</v>
      </c>
      <c r="U784" s="7">
        <f t="shared" si="343"/>
        <v>0</v>
      </c>
      <c r="V784" s="7">
        <f t="shared" si="343"/>
        <v>0</v>
      </c>
      <c r="W784" s="7">
        <f t="shared" si="343"/>
        <v>0</v>
      </c>
      <c r="X784" s="7">
        <f t="shared" si="343"/>
        <v>0</v>
      </c>
      <c r="Y784" s="7">
        <f t="shared" si="343"/>
        <v>0</v>
      </c>
      <c r="Z784" s="7">
        <f t="shared" si="343"/>
        <v>0</v>
      </c>
      <c r="AA784" s="7">
        <f t="shared" si="343"/>
        <v>0</v>
      </c>
      <c r="AB784" s="7">
        <f t="shared" si="343"/>
        <v>0</v>
      </c>
      <c r="AC784" s="7">
        <f t="shared" si="343"/>
        <v>0</v>
      </c>
      <c r="AD784" s="7">
        <f t="shared" si="343"/>
        <v>0</v>
      </c>
      <c r="AE784" s="7">
        <f t="shared" si="343"/>
        <v>0</v>
      </c>
      <c r="AF784" s="7">
        <f t="shared" si="343"/>
        <v>0</v>
      </c>
      <c r="AG784" s="7">
        <f t="shared" si="343"/>
        <v>0</v>
      </c>
      <c r="AH784" s="7">
        <f t="shared" si="343"/>
        <v>0</v>
      </c>
      <c r="AI784" s="7">
        <f t="shared" si="343"/>
        <v>0</v>
      </c>
      <c r="AJ784" s="7">
        <f t="shared" si="333"/>
        <v>0</v>
      </c>
      <c r="AK784" s="41">
        <f t="shared" si="328"/>
        <v>0</v>
      </c>
      <c r="AM784" s="30"/>
    </row>
    <row r="785" spans="1:39">
      <c r="A785" s="14">
        <v>2</v>
      </c>
      <c r="B785" s="1">
        <v>8</v>
      </c>
      <c r="C785" s="1">
        <v>3</v>
      </c>
      <c r="D785" s="1">
        <v>831</v>
      </c>
      <c r="G785" s="21" t="s">
        <v>639</v>
      </c>
      <c r="H785" s="6">
        <f>SUM(H786:H793)</f>
        <v>0</v>
      </c>
      <c r="I785" s="6">
        <f t="shared" ref="I785:AI785" si="344">SUM(I786:I793)</f>
        <v>0</v>
      </c>
      <c r="J785" s="6">
        <f t="shared" si="344"/>
        <v>0</v>
      </c>
      <c r="K785" s="6">
        <f t="shared" si="344"/>
        <v>0</v>
      </c>
      <c r="L785" s="6">
        <f t="shared" si="344"/>
        <v>0</v>
      </c>
      <c r="M785" s="6">
        <f t="shared" si="344"/>
        <v>0</v>
      </c>
      <c r="N785" s="6">
        <f t="shared" si="344"/>
        <v>0</v>
      </c>
      <c r="O785" s="6">
        <f t="shared" si="344"/>
        <v>0</v>
      </c>
      <c r="P785" s="6">
        <f t="shared" si="344"/>
        <v>0</v>
      </c>
      <c r="Q785" s="6">
        <f t="shared" si="344"/>
        <v>0</v>
      </c>
      <c r="R785" s="6">
        <f t="shared" si="344"/>
        <v>0</v>
      </c>
      <c r="S785" s="6">
        <f t="shared" si="344"/>
        <v>0</v>
      </c>
      <c r="T785" s="6">
        <f t="shared" si="344"/>
        <v>0</v>
      </c>
      <c r="U785" s="6">
        <f t="shared" si="344"/>
        <v>0</v>
      </c>
      <c r="V785" s="6">
        <f t="shared" si="344"/>
        <v>0</v>
      </c>
      <c r="W785" s="6">
        <f t="shared" si="344"/>
        <v>0</v>
      </c>
      <c r="X785" s="6">
        <f t="shared" si="344"/>
        <v>0</v>
      </c>
      <c r="Y785" s="6">
        <f t="shared" si="344"/>
        <v>0</v>
      </c>
      <c r="Z785" s="6">
        <f t="shared" si="344"/>
        <v>0</v>
      </c>
      <c r="AA785" s="6">
        <f t="shared" si="344"/>
        <v>0</v>
      </c>
      <c r="AB785" s="6">
        <f t="shared" si="344"/>
        <v>0</v>
      </c>
      <c r="AC785" s="6">
        <f t="shared" si="344"/>
        <v>0</v>
      </c>
      <c r="AD785" s="6">
        <f t="shared" si="344"/>
        <v>0</v>
      </c>
      <c r="AE785" s="6">
        <f t="shared" si="344"/>
        <v>0</v>
      </c>
      <c r="AF785" s="6">
        <f t="shared" si="344"/>
        <v>0</v>
      </c>
      <c r="AG785" s="6">
        <f t="shared" si="344"/>
        <v>0</v>
      </c>
      <c r="AH785" s="6">
        <f t="shared" si="344"/>
        <v>0</v>
      </c>
      <c r="AI785" s="6">
        <f t="shared" si="344"/>
        <v>0</v>
      </c>
      <c r="AJ785" s="6">
        <f t="shared" si="333"/>
        <v>0</v>
      </c>
      <c r="AK785" s="41">
        <f t="shared" si="328"/>
        <v>0</v>
      </c>
      <c r="AM785" s="30"/>
    </row>
    <row r="786" spans="1:39">
      <c r="A786" s="14">
        <v>2</v>
      </c>
      <c r="B786" s="1">
        <v>8</v>
      </c>
      <c r="C786" s="1">
        <v>3</v>
      </c>
      <c r="D786" s="1">
        <v>831</v>
      </c>
      <c r="E786" s="1">
        <v>1</v>
      </c>
      <c r="G786" s="17" t="s">
        <v>640</v>
      </c>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f t="shared" si="333"/>
        <v>0</v>
      </c>
      <c r="AK786" s="41">
        <f t="shared" si="328"/>
        <v>0</v>
      </c>
      <c r="AM786" s="30"/>
    </row>
    <row r="787" spans="1:39">
      <c r="A787" s="14">
        <v>2</v>
      </c>
      <c r="B787" s="1">
        <v>8</v>
      </c>
      <c r="C787" s="1">
        <v>3</v>
      </c>
      <c r="D787" s="1">
        <v>831</v>
      </c>
      <c r="E787" s="1">
        <v>2</v>
      </c>
      <c r="G787" s="17" t="s">
        <v>641</v>
      </c>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f t="shared" si="333"/>
        <v>0</v>
      </c>
      <c r="AK787" s="41">
        <f t="shared" si="328"/>
        <v>0</v>
      </c>
      <c r="AM787" s="30"/>
    </row>
    <row r="788" spans="1:39">
      <c r="A788" s="14">
        <v>2</v>
      </c>
      <c r="B788" s="1">
        <v>8</v>
      </c>
      <c r="C788" s="1">
        <v>3</v>
      </c>
      <c r="D788" s="1">
        <v>831</v>
      </c>
      <c r="E788" s="1">
        <v>3</v>
      </c>
      <c r="G788" s="17" t="s">
        <v>642</v>
      </c>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f t="shared" si="333"/>
        <v>0</v>
      </c>
      <c r="AK788" s="41">
        <f t="shared" si="328"/>
        <v>0</v>
      </c>
      <c r="AM788" s="30"/>
    </row>
    <row r="789" spans="1:39">
      <c r="A789" s="14">
        <v>2</v>
      </c>
      <c r="B789" s="1">
        <v>8</v>
      </c>
      <c r="C789" s="1">
        <v>3</v>
      </c>
      <c r="D789" s="1">
        <v>831</v>
      </c>
      <c r="E789" s="1">
        <v>4</v>
      </c>
      <c r="G789" s="17" t="s">
        <v>643</v>
      </c>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f t="shared" si="333"/>
        <v>0</v>
      </c>
      <c r="AK789" s="41">
        <f t="shared" si="328"/>
        <v>0</v>
      </c>
      <c r="AM789" s="30"/>
    </row>
    <row r="790" spans="1:39">
      <c r="A790" s="14">
        <v>2</v>
      </c>
      <c r="B790" s="1">
        <v>8</v>
      </c>
      <c r="C790" s="1">
        <v>3</v>
      </c>
      <c r="D790" s="1">
        <v>831</v>
      </c>
      <c r="E790" s="1">
        <v>5</v>
      </c>
      <c r="G790" s="17" t="s">
        <v>644</v>
      </c>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f t="shared" si="333"/>
        <v>0</v>
      </c>
      <c r="AK790" s="41">
        <f t="shared" si="328"/>
        <v>0</v>
      </c>
      <c r="AM790" s="30"/>
    </row>
    <row r="791" spans="1:39">
      <c r="A791" s="14">
        <v>2</v>
      </c>
      <c r="B791" s="1">
        <v>8</v>
      </c>
      <c r="C791" s="1">
        <v>3</v>
      </c>
      <c r="D791" s="1">
        <v>831</v>
      </c>
      <c r="E791" s="1">
        <v>6</v>
      </c>
      <c r="G791" s="17" t="s">
        <v>645</v>
      </c>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f t="shared" si="333"/>
        <v>0</v>
      </c>
      <c r="AK791" s="41">
        <f t="shared" si="328"/>
        <v>0</v>
      </c>
      <c r="AM791" s="30"/>
    </row>
    <row r="792" spans="1:39">
      <c r="A792" s="14">
        <v>2</v>
      </c>
      <c r="B792" s="1">
        <v>8</v>
      </c>
      <c r="C792" s="1">
        <v>3</v>
      </c>
      <c r="D792" s="1">
        <v>831</v>
      </c>
      <c r="E792" s="1">
        <v>7</v>
      </c>
      <c r="G792" s="17" t="s">
        <v>646</v>
      </c>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f t="shared" si="333"/>
        <v>0</v>
      </c>
      <c r="AK792" s="41">
        <f t="shared" si="328"/>
        <v>0</v>
      </c>
      <c r="AM792" s="30"/>
    </row>
    <row r="793" spans="1:39">
      <c r="A793" s="14">
        <v>2</v>
      </c>
      <c r="B793" s="1">
        <v>8</v>
      </c>
      <c r="C793" s="1">
        <v>3</v>
      </c>
      <c r="D793" s="1">
        <v>831</v>
      </c>
      <c r="E793" s="1">
        <v>8</v>
      </c>
      <c r="G793" s="17" t="s">
        <v>647</v>
      </c>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f t="shared" si="333"/>
        <v>0</v>
      </c>
      <c r="AK793" s="41">
        <f t="shared" si="328"/>
        <v>0</v>
      </c>
      <c r="AM793" s="30"/>
    </row>
    <row r="794" spans="1:39">
      <c r="A794" s="14">
        <v>2</v>
      </c>
      <c r="B794" s="1">
        <v>8</v>
      </c>
      <c r="C794" s="1">
        <v>3</v>
      </c>
      <c r="D794" s="1">
        <v>832</v>
      </c>
      <c r="G794" s="21" t="s">
        <v>648</v>
      </c>
      <c r="H794" s="6">
        <f>SUM(H795:H797)</f>
        <v>0</v>
      </c>
      <c r="I794" s="6">
        <f t="shared" ref="I794:AI794" si="345">SUM(I795:I797)</f>
        <v>0</v>
      </c>
      <c r="J794" s="6">
        <f t="shared" si="345"/>
        <v>0</v>
      </c>
      <c r="K794" s="6">
        <f t="shared" si="345"/>
        <v>0</v>
      </c>
      <c r="L794" s="6">
        <f t="shared" si="345"/>
        <v>0</v>
      </c>
      <c r="M794" s="6">
        <f t="shared" si="345"/>
        <v>0</v>
      </c>
      <c r="N794" s="6">
        <f t="shared" si="345"/>
        <v>0</v>
      </c>
      <c r="O794" s="6">
        <f t="shared" si="345"/>
        <v>0</v>
      </c>
      <c r="P794" s="6">
        <f t="shared" si="345"/>
        <v>0</v>
      </c>
      <c r="Q794" s="6">
        <f t="shared" si="345"/>
        <v>0</v>
      </c>
      <c r="R794" s="6">
        <f t="shared" si="345"/>
        <v>0</v>
      </c>
      <c r="S794" s="6">
        <f t="shared" si="345"/>
        <v>0</v>
      </c>
      <c r="T794" s="6">
        <f t="shared" si="345"/>
        <v>0</v>
      </c>
      <c r="U794" s="6">
        <f t="shared" si="345"/>
        <v>0</v>
      </c>
      <c r="V794" s="6">
        <f t="shared" si="345"/>
        <v>0</v>
      </c>
      <c r="W794" s="6">
        <f t="shared" si="345"/>
        <v>0</v>
      </c>
      <c r="X794" s="6">
        <f t="shared" si="345"/>
        <v>0</v>
      </c>
      <c r="Y794" s="6">
        <f t="shared" si="345"/>
        <v>0</v>
      </c>
      <c r="Z794" s="6">
        <f t="shared" si="345"/>
        <v>0</v>
      </c>
      <c r="AA794" s="6">
        <f t="shared" si="345"/>
        <v>0</v>
      </c>
      <c r="AB794" s="6">
        <f t="shared" si="345"/>
        <v>0</v>
      </c>
      <c r="AC794" s="6">
        <f t="shared" si="345"/>
        <v>0</v>
      </c>
      <c r="AD794" s="6">
        <f t="shared" si="345"/>
        <v>0</v>
      </c>
      <c r="AE794" s="6">
        <f t="shared" si="345"/>
        <v>0</v>
      </c>
      <c r="AF794" s="6">
        <f t="shared" si="345"/>
        <v>0</v>
      </c>
      <c r="AG794" s="6">
        <f t="shared" si="345"/>
        <v>0</v>
      </c>
      <c r="AH794" s="6">
        <f t="shared" si="345"/>
        <v>0</v>
      </c>
      <c r="AI794" s="6">
        <f t="shared" si="345"/>
        <v>0</v>
      </c>
      <c r="AJ794" s="6">
        <f t="shared" si="333"/>
        <v>0</v>
      </c>
      <c r="AK794" s="41">
        <f t="shared" si="328"/>
        <v>0</v>
      </c>
      <c r="AM794" s="30"/>
    </row>
    <row r="795" spans="1:39">
      <c r="A795" s="14">
        <v>2</v>
      </c>
      <c r="B795" s="1">
        <v>8</v>
      </c>
      <c r="C795" s="1">
        <v>3</v>
      </c>
      <c r="D795" s="1">
        <v>832</v>
      </c>
      <c r="E795" s="1">
        <v>1</v>
      </c>
      <c r="G795" s="17" t="s">
        <v>649</v>
      </c>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f t="shared" si="333"/>
        <v>0</v>
      </c>
      <c r="AK795" s="41">
        <f t="shared" si="328"/>
        <v>0</v>
      </c>
      <c r="AM795" s="30"/>
    </row>
    <row r="796" spans="1:39">
      <c r="A796" s="14">
        <v>2</v>
      </c>
      <c r="B796" s="1">
        <v>8</v>
      </c>
      <c r="C796" s="1">
        <v>3</v>
      </c>
      <c r="D796" s="1">
        <v>832</v>
      </c>
      <c r="E796" s="1">
        <v>2</v>
      </c>
      <c r="G796" s="17" t="s">
        <v>650</v>
      </c>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f t="shared" si="333"/>
        <v>0</v>
      </c>
      <c r="AK796" s="41">
        <f t="shared" si="328"/>
        <v>0</v>
      </c>
      <c r="AM796" s="30"/>
    </row>
    <row r="797" spans="1:39">
      <c r="A797" s="14">
        <v>2</v>
      </c>
      <c r="B797" s="1">
        <v>8</v>
      </c>
      <c r="C797" s="1">
        <v>3</v>
      </c>
      <c r="D797" s="1">
        <v>832</v>
      </c>
      <c r="E797" s="1">
        <v>3</v>
      </c>
      <c r="G797" s="17" t="s">
        <v>651</v>
      </c>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f t="shared" si="333"/>
        <v>0</v>
      </c>
      <c r="AK797" s="41">
        <f t="shared" si="328"/>
        <v>0</v>
      </c>
      <c r="AM797" s="30"/>
    </row>
    <row r="798" spans="1:39">
      <c r="A798" s="14">
        <v>2</v>
      </c>
      <c r="B798" s="1">
        <v>8</v>
      </c>
      <c r="C798" s="1">
        <v>3</v>
      </c>
      <c r="D798" s="1">
        <v>834</v>
      </c>
      <c r="G798" s="21" t="s">
        <v>652</v>
      </c>
      <c r="H798" s="6">
        <f>+H799</f>
        <v>0</v>
      </c>
      <c r="I798" s="6">
        <f t="shared" ref="I798:AI798" si="346">+I799</f>
        <v>0</v>
      </c>
      <c r="J798" s="6">
        <f t="shared" si="346"/>
        <v>0</v>
      </c>
      <c r="K798" s="6">
        <f t="shared" si="346"/>
        <v>0</v>
      </c>
      <c r="L798" s="6">
        <f t="shared" si="346"/>
        <v>0</v>
      </c>
      <c r="M798" s="6">
        <f t="shared" si="346"/>
        <v>0</v>
      </c>
      <c r="N798" s="6">
        <f t="shared" si="346"/>
        <v>0</v>
      </c>
      <c r="O798" s="6">
        <f t="shared" si="346"/>
        <v>0</v>
      </c>
      <c r="P798" s="6">
        <f t="shared" si="346"/>
        <v>0</v>
      </c>
      <c r="Q798" s="6">
        <f t="shared" si="346"/>
        <v>0</v>
      </c>
      <c r="R798" s="6">
        <f t="shared" si="346"/>
        <v>0</v>
      </c>
      <c r="S798" s="6">
        <f t="shared" si="346"/>
        <v>0</v>
      </c>
      <c r="T798" s="6">
        <f t="shared" si="346"/>
        <v>0</v>
      </c>
      <c r="U798" s="6">
        <f t="shared" si="346"/>
        <v>0</v>
      </c>
      <c r="V798" s="6">
        <f t="shared" si="346"/>
        <v>0</v>
      </c>
      <c r="W798" s="6">
        <f t="shared" si="346"/>
        <v>0</v>
      </c>
      <c r="X798" s="6">
        <f t="shared" si="346"/>
        <v>0</v>
      </c>
      <c r="Y798" s="6">
        <f t="shared" si="346"/>
        <v>0</v>
      </c>
      <c r="Z798" s="6">
        <f t="shared" si="346"/>
        <v>0</v>
      </c>
      <c r="AA798" s="6">
        <f t="shared" si="346"/>
        <v>0</v>
      </c>
      <c r="AB798" s="6">
        <f t="shared" si="346"/>
        <v>0</v>
      </c>
      <c r="AC798" s="6">
        <f t="shared" si="346"/>
        <v>0</v>
      </c>
      <c r="AD798" s="6">
        <f t="shared" si="346"/>
        <v>0</v>
      </c>
      <c r="AE798" s="6">
        <f t="shared" si="346"/>
        <v>0</v>
      </c>
      <c r="AF798" s="6">
        <f t="shared" si="346"/>
        <v>0</v>
      </c>
      <c r="AG798" s="6">
        <f t="shared" si="346"/>
        <v>0</v>
      </c>
      <c r="AH798" s="6">
        <f t="shared" si="346"/>
        <v>0</v>
      </c>
      <c r="AI798" s="6">
        <f t="shared" si="346"/>
        <v>0</v>
      </c>
      <c r="AJ798" s="6">
        <f t="shared" si="333"/>
        <v>0</v>
      </c>
      <c r="AK798" s="41">
        <f t="shared" si="328"/>
        <v>0</v>
      </c>
      <c r="AM798" s="30"/>
    </row>
    <row r="799" spans="1:39">
      <c r="A799" s="14">
        <v>2</v>
      </c>
      <c r="B799" s="1">
        <v>8</v>
      </c>
      <c r="C799" s="1">
        <v>3</v>
      </c>
      <c r="D799" s="1">
        <v>834</v>
      </c>
      <c r="E799" s="1">
        <v>1</v>
      </c>
      <c r="G799" s="17" t="s">
        <v>653</v>
      </c>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f t="shared" si="333"/>
        <v>0</v>
      </c>
      <c r="AK799" s="41">
        <f t="shared" si="328"/>
        <v>0</v>
      </c>
      <c r="AM799" s="30"/>
    </row>
    <row r="800" spans="1:39">
      <c r="A800" s="14">
        <v>2</v>
      </c>
      <c r="B800" s="1">
        <v>8</v>
      </c>
      <c r="C800" s="1">
        <v>3</v>
      </c>
      <c r="D800" s="1">
        <v>835</v>
      </c>
      <c r="G800" s="21" t="s">
        <v>654</v>
      </c>
      <c r="H800" s="6">
        <f>+H801</f>
        <v>0</v>
      </c>
      <c r="I800" s="6">
        <f t="shared" ref="I800:AI800" si="347">+I801</f>
        <v>0</v>
      </c>
      <c r="J800" s="6">
        <f t="shared" si="347"/>
        <v>0</v>
      </c>
      <c r="K800" s="6">
        <f t="shared" si="347"/>
        <v>0</v>
      </c>
      <c r="L800" s="6">
        <f t="shared" si="347"/>
        <v>0</v>
      </c>
      <c r="M800" s="6">
        <f t="shared" si="347"/>
        <v>0</v>
      </c>
      <c r="N800" s="6">
        <f t="shared" si="347"/>
        <v>0</v>
      </c>
      <c r="O800" s="6">
        <f t="shared" si="347"/>
        <v>0</v>
      </c>
      <c r="P800" s="6">
        <f t="shared" si="347"/>
        <v>0</v>
      </c>
      <c r="Q800" s="6">
        <f t="shared" si="347"/>
        <v>0</v>
      </c>
      <c r="R800" s="6">
        <f t="shared" si="347"/>
        <v>0</v>
      </c>
      <c r="S800" s="6">
        <f t="shared" si="347"/>
        <v>0</v>
      </c>
      <c r="T800" s="6">
        <f t="shared" si="347"/>
        <v>0</v>
      </c>
      <c r="U800" s="6">
        <f t="shared" si="347"/>
        <v>0</v>
      </c>
      <c r="V800" s="6">
        <f t="shared" si="347"/>
        <v>0</v>
      </c>
      <c r="W800" s="6">
        <f t="shared" si="347"/>
        <v>0</v>
      </c>
      <c r="X800" s="6">
        <f t="shared" si="347"/>
        <v>0</v>
      </c>
      <c r="Y800" s="6">
        <f t="shared" si="347"/>
        <v>0</v>
      </c>
      <c r="Z800" s="6">
        <f t="shared" si="347"/>
        <v>0</v>
      </c>
      <c r="AA800" s="6">
        <f t="shared" si="347"/>
        <v>0</v>
      </c>
      <c r="AB800" s="6">
        <f t="shared" si="347"/>
        <v>0</v>
      </c>
      <c r="AC800" s="6">
        <f t="shared" si="347"/>
        <v>0</v>
      </c>
      <c r="AD800" s="6">
        <f t="shared" si="347"/>
        <v>0</v>
      </c>
      <c r="AE800" s="6">
        <f t="shared" si="347"/>
        <v>0</v>
      </c>
      <c r="AF800" s="6">
        <f t="shared" si="347"/>
        <v>0</v>
      </c>
      <c r="AG800" s="6">
        <f t="shared" si="347"/>
        <v>0</v>
      </c>
      <c r="AH800" s="6">
        <f t="shared" si="347"/>
        <v>0</v>
      </c>
      <c r="AI800" s="6">
        <f t="shared" si="347"/>
        <v>0</v>
      </c>
      <c r="AJ800" s="6">
        <f t="shared" si="333"/>
        <v>0</v>
      </c>
      <c r="AK800" s="41">
        <f t="shared" si="328"/>
        <v>0</v>
      </c>
      <c r="AM800" s="30"/>
    </row>
    <row r="801" spans="1:39">
      <c r="A801" s="14">
        <v>2</v>
      </c>
      <c r="B801" s="1">
        <v>8</v>
      </c>
      <c r="C801" s="1">
        <v>3</v>
      </c>
      <c r="D801" s="1">
        <v>835</v>
      </c>
      <c r="E801" s="1">
        <v>1</v>
      </c>
      <c r="G801" s="17" t="s">
        <v>655</v>
      </c>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f t="shared" si="333"/>
        <v>0</v>
      </c>
      <c r="AK801" s="41">
        <f t="shared" si="328"/>
        <v>0</v>
      </c>
      <c r="AM801" s="30"/>
    </row>
    <row r="802" spans="1:39">
      <c r="A802" s="14">
        <v>2</v>
      </c>
      <c r="B802" s="1">
        <v>8</v>
      </c>
      <c r="C802" s="1">
        <v>5</v>
      </c>
      <c r="G802" s="21" t="s">
        <v>656</v>
      </c>
      <c r="H802" s="7">
        <f>+H803+H805+H807</f>
        <v>0</v>
      </c>
      <c r="I802" s="7">
        <f t="shared" ref="I802:AI802" si="348">+I803+I805+I807</f>
        <v>0</v>
      </c>
      <c r="J802" s="7">
        <f t="shared" si="348"/>
        <v>0</v>
      </c>
      <c r="K802" s="7">
        <f t="shared" si="348"/>
        <v>0</v>
      </c>
      <c r="L802" s="7">
        <f t="shared" si="348"/>
        <v>0</v>
      </c>
      <c r="M802" s="7">
        <f t="shared" si="348"/>
        <v>0</v>
      </c>
      <c r="N802" s="7">
        <f t="shared" si="348"/>
        <v>0</v>
      </c>
      <c r="O802" s="7">
        <f t="shared" si="348"/>
        <v>0</v>
      </c>
      <c r="P802" s="7">
        <f t="shared" si="348"/>
        <v>0</v>
      </c>
      <c r="Q802" s="7">
        <f t="shared" si="348"/>
        <v>0</v>
      </c>
      <c r="R802" s="7">
        <f t="shared" si="348"/>
        <v>0</v>
      </c>
      <c r="S802" s="7">
        <f t="shared" si="348"/>
        <v>0</v>
      </c>
      <c r="T802" s="7">
        <f t="shared" si="348"/>
        <v>0</v>
      </c>
      <c r="U802" s="7">
        <f t="shared" si="348"/>
        <v>0</v>
      </c>
      <c r="V802" s="7">
        <f t="shared" si="348"/>
        <v>0</v>
      </c>
      <c r="W802" s="7">
        <f t="shared" si="348"/>
        <v>0</v>
      </c>
      <c r="X802" s="7">
        <f t="shared" si="348"/>
        <v>0</v>
      </c>
      <c r="Y802" s="7">
        <f t="shared" si="348"/>
        <v>0</v>
      </c>
      <c r="Z802" s="7">
        <f t="shared" si="348"/>
        <v>0</v>
      </c>
      <c r="AA802" s="7">
        <f t="shared" si="348"/>
        <v>0</v>
      </c>
      <c r="AB802" s="7">
        <f t="shared" si="348"/>
        <v>0</v>
      </c>
      <c r="AC802" s="7">
        <f t="shared" si="348"/>
        <v>0</v>
      </c>
      <c r="AD802" s="7">
        <f t="shared" si="348"/>
        <v>0</v>
      </c>
      <c r="AE802" s="7">
        <f t="shared" si="348"/>
        <v>0</v>
      </c>
      <c r="AF802" s="7">
        <f t="shared" si="348"/>
        <v>0</v>
      </c>
      <c r="AG802" s="7">
        <f t="shared" si="348"/>
        <v>0</v>
      </c>
      <c r="AH802" s="7">
        <f t="shared" si="348"/>
        <v>0</v>
      </c>
      <c r="AI802" s="7">
        <f t="shared" si="348"/>
        <v>0</v>
      </c>
      <c r="AJ802" s="7">
        <f t="shared" si="333"/>
        <v>0</v>
      </c>
      <c r="AK802" s="41">
        <f t="shared" si="328"/>
        <v>0</v>
      </c>
      <c r="AM802" s="30"/>
    </row>
    <row r="803" spans="1:39">
      <c r="A803" s="14">
        <v>2</v>
      </c>
      <c r="B803" s="1">
        <v>8</v>
      </c>
      <c r="C803" s="1">
        <v>5</v>
      </c>
      <c r="D803" s="1">
        <v>851</v>
      </c>
      <c r="G803" s="21" t="s">
        <v>657</v>
      </c>
      <c r="H803" s="6">
        <f>+H804</f>
        <v>0</v>
      </c>
      <c r="I803" s="6">
        <f t="shared" ref="I803:AI803" si="349">+I804</f>
        <v>0</v>
      </c>
      <c r="J803" s="6">
        <f t="shared" si="349"/>
        <v>0</v>
      </c>
      <c r="K803" s="6">
        <f t="shared" si="349"/>
        <v>0</v>
      </c>
      <c r="L803" s="6">
        <f t="shared" si="349"/>
        <v>0</v>
      </c>
      <c r="M803" s="6">
        <f t="shared" si="349"/>
        <v>0</v>
      </c>
      <c r="N803" s="6">
        <f t="shared" si="349"/>
        <v>0</v>
      </c>
      <c r="O803" s="6">
        <f t="shared" si="349"/>
        <v>0</v>
      </c>
      <c r="P803" s="6">
        <f t="shared" si="349"/>
        <v>0</v>
      </c>
      <c r="Q803" s="6">
        <f t="shared" si="349"/>
        <v>0</v>
      </c>
      <c r="R803" s="6">
        <f t="shared" si="349"/>
        <v>0</v>
      </c>
      <c r="S803" s="6">
        <f t="shared" si="349"/>
        <v>0</v>
      </c>
      <c r="T803" s="6">
        <f t="shared" si="349"/>
        <v>0</v>
      </c>
      <c r="U803" s="6">
        <f t="shared" si="349"/>
        <v>0</v>
      </c>
      <c r="V803" s="6">
        <f t="shared" si="349"/>
        <v>0</v>
      </c>
      <c r="W803" s="6">
        <f t="shared" si="349"/>
        <v>0</v>
      </c>
      <c r="X803" s="6">
        <f t="shared" si="349"/>
        <v>0</v>
      </c>
      <c r="Y803" s="6">
        <f t="shared" si="349"/>
        <v>0</v>
      </c>
      <c r="Z803" s="6">
        <f t="shared" si="349"/>
        <v>0</v>
      </c>
      <c r="AA803" s="6">
        <f t="shared" si="349"/>
        <v>0</v>
      </c>
      <c r="AB803" s="6">
        <f t="shared" si="349"/>
        <v>0</v>
      </c>
      <c r="AC803" s="6">
        <f t="shared" si="349"/>
        <v>0</v>
      </c>
      <c r="AD803" s="6">
        <f t="shared" si="349"/>
        <v>0</v>
      </c>
      <c r="AE803" s="6">
        <f t="shared" si="349"/>
        <v>0</v>
      </c>
      <c r="AF803" s="6">
        <f t="shared" si="349"/>
        <v>0</v>
      </c>
      <c r="AG803" s="6">
        <f t="shared" si="349"/>
        <v>0</v>
      </c>
      <c r="AH803" s="6">
        <f t="shared" si="349"/>
        <v>0</v>
      </c>
      <c r="AI803" s="6">
        <f t="shared" si="349"/>
        <v>0</v>
      </c>
      <c r="AJ803" s="6">
        <f t="shared" si="333"/>
        <v>0</v>
      </c>
      <c r="AK803" s="41">
        <f t="shared" si="328"/>
        <v>0</v>
      </c>
      <c r="AM803" s="30"/>
    </row>
    <row r="804" spans="1:39">
      <c r="A804" s="14">
        <v>2</v>
      </c>
      <c r="B804" s="1">
        <v>8</v>
      </c>
      <c r="C804" s="1">
        <v>5</v>
      </c>
      <c r="D804" s="1">
        <v>851</v>
      </c>
      <c r="E804" s="1">
        <v>1</v>
      </c>
      <c r="G804" s="17" t="s">
        <v>657</v>
      </c>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f t="shared" si="333"/>
        <v>0</v>
      </c>
      <c r="AK804" s="41">
        <f t="shared" si="328"/>
        <v>0</v>
      </c>
      <c r="AM804" s="30"/>
    </row>
    <row r="805" spans="1:39">
      <c r="A805" s="14">
        <v>2</v>
      </c>
      <c r="B805" s="1">
        <v>8</v>
      </c>
      <c r="C805" s="1">
        <v>5</v>
      </c>
      <c r="D805" s="1">
        <v>852</v>
      </c>
      <c r="G805" s="21" t="s">
        <v>658</v>
      </c>
      <c r="H805" s="6">
        <f>+H806</f>
        <v>0</v>
      </c>
      <c r="I805" s="6">
        <f t="shared" ref="I805:AI805" si="350">+I806</f>
        <v>0</v>
      </c>
      <c r="J805" s="6">
        <f t="shared" si="350"/>
        <v>0</v>
      </c>
      <c r="K805" s="6">
        <f t="shared" si="350"/>
        <v>0</v>
      </c>
      <c r="L805" s="6">
        <f t="shared" si="350"/>
        <v>0</v>
      </c>
      <c r="M805" s="6">
        <f t="shared" si="350"/>
        <v>0</v>
      </c>
      <c r="N805" s="6">
        <f t="shared" si="350"/>
        <v>0</v>
      </c>
      <c r="O805" s="6">
        <f t="shared" si="350"/>
        <v>0</v>
      </c>
      <c r="P805" s="6">
        <f t="shared" si="350"/>
        <v>0</v>
      </c>
      <c r="Q805" s="6">
        <f t="shared" si="350"/>
        <v>0</v>
      </c>
      <c r="R805" s="6">
        <f t="shared" si="350"/>
        <v>0</v>
      </c>
      <c r="S805" s="6">
        <f t="shared" si="350"/>
        <v>0</v>
      </c>
      <c r="T805" s="6">
        <f t="shared" si="350"/>
        <v>0</v>
      </c>
      <c r="U805" s="6">
        <f t="shared" si="350"/>
        <v>0</v>
      </c>
      <c r="V805" s="6">
        <f t="shared" si="350"/>
        <v>0</v>
      </c>
      <c r="W805" s="6">
        <f t="shared" si="350"/>
        <v>0</v>
      </c>
      <c r="X805" s="6">
        <f t="shared" si="350"/>
        <v>0</v>
      </c>
      <c r="Y805" s="6">
        <f t="shared" si="350"/>
        <v>0</v>
      </c>
      <c r="Z805" s="6">
        <f t="shared" si="350"/>
        <v>0</v>
      </c>
      <c r="AA805" s="6">
        <f t="shared" si="350"/>
        <v>0</v>
      </c>
      <c r="AB805" s="6">
        <f t="shared" si="350"/>
        <v>0</v>
      </c>
      <c r="AC805" s="6">
        <f t="shared" si="350"/>
        <v>0</v>
      </c>
      <c r="AD805" s="6">
        <f t="shared" si="350"/>
        <v>0</v>
      </c>
      <c r="AE805" s="6">
        <f t="shared" si="350"/>
        <v>0</v>
      </c>
      <c r="AF805" s="6">
        <f t="shared" si="350"/>
        <v>0</v>
      </c>
      <c r="AG805" s="6">
        <f t="shared" si="350"/>
        <v>0</v>
      </c>
      <c r="AH805" s="6">
        <f t="shared" si="350"/>
        <v>0</v>
      </c>
      <c r="AI805" s="6">
        <f t="shared" si="350"/>
        <v>0</v>
      </c>
      <c r="AJ805" s="6">
        <f t="shared" si="333"/>
        <v>0</v>
      </c>
      <c r="AK805" s="41">
        <f t="shared" si="328"/>
        <v>0</v>
      </c>
      <c r="AM805" s="30"/>
    </row>
    <row r="806" spans="1:39">
      <c r="A806" s="14">
        <v>2</v>
      </c>
      <c r="B806" s="1">
        <v>8</v>
      </c>
      <c r="C806" s="1">
        <v>5</v>
      </c>
      <c r="D806" s="1">
        <v>852</v>
      </c>
      <c r="E806" s="1">
        <v>1</v>
      </c>
      <c r="G806" s="17" t="s">
        <v>658</v>
      </c>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f t="shared" si="333"/>
        <v>0</v>
      </c>
      <c r="AK806" s="41">
        <f t="shared" si="328"/>
        <v>0</v>
      </c>
      <c r="AM806" s="30"/>
    </row>
    <row r="807" spans="1:39">
      <c r="A807" s="14">
        <v>2</v>
      </c>
      <c r="B807" s="1">
        <v>8</v>
      </c>
      <c r="C807" s="1">
        <v>5</v>
      </c>
      <c r="D807" s="1">
        <v>853</v>
      </c>
      <c r="G807" s="21" t="s">
        <v>659</v>
      </c>
      <c r="H807" s="6">
        <f>+H808</f>
        <v>0</v>
      </c>
      <c r="I807" s="6">
        <f t="shared" ref="I807:AI807" si="351">+I808</f>
        <v>0</v>
      </c>
      <c r="J807" s="6">
        <f t="shared" si="351"/>
        <v>0</v>
      </c>
      <c r="K807" s="6">
        <f t="shared" si="351"/>
        <v>0</v>
      </c>
      <c r="L807" s="6">
        <f t="shared" si="351"/>
        <v>0</v>
      </c>
      <c r="M807" s="6">
        <f t="shared" si="351"/>
        <v>0</v>
      </c>
      <c r="N807" s="6">
        <f t="shared" si="351"/>
        <v>0</v>
      </c>
      <c r="O807" s="6">
        <f t="shared" si="351"/>
        <v>0</v>
      </c>
      <c r="P807" s="6">
        <f t="shared" si="351"/>
        <v>0</v>
      </c>
      <c r="Q807" s="6">
        <f t="shared" si="351"/>
        <v>0</v>
      </c>
      <c r="R807" s="6">
        <f t="shared" si="351"/>
        <v>0</v>
      </c>
      <c r="S807" s="6">
        <f t="shared" si="351"/>
        <v>0</v>
      </c>
      <c r="T807" s="6">
        <f t="shared" si="351"/>
        <v>0</v>
      </c>
      <c r="U807" s="6">
        <f t="shared" si="351"/>
        <v>0</v>
      </c>
      <c r="V807" s="6">
        <f t="shared" si="351"/>
        <v>0</v>
      </c>
      <c r="W807" s="6">
        <f t="shared" si="351"/>
        <v>0</v>
      </c>
      <c r="X807" s="6">
        <f t="shared" si="351"/>
        <v>0</v>
      </c>
      <c r="Y807" s="6">
        <f t="shared" si="351"/>
        <v>0</v>
      </c>
      <c r="Z807" s="6">
        <f t="shared" si="351"/>
        <v>0</v>
      </c>
      <c r="AA807" s="6">
        <f t="shared" si="351"/>
        <v>0</v>
      </c>
      <c r="AB807" s="6">
        <f t="shared" si="351"/>
        <v>0</v>
      </c>
      <c r="AC807" s="6">
        <f t="shared" si="351"/>
        <v>0</v>
      </c>
      <c r="AD807" s="6">
        <f t="shared" si="351"/>
        <v>0</v>
      </c>
      <c r="AE807" s="6">
        <f t="shared" si="351"/>
        <v>0</v>
      </c>
      <c r="AF807" s="6">
        <f t="shared" si="351"/>
        <v>0</v>
      </c>
      <c r="AG807" s="6">
        <f t="shared" si="351"/>
        <v>0</v>
      </c>
      <c r="AH807" s="6">
        <f t="shared" si="351"/>
        <v>0</v>
      </c>
      <c r="AI807" s="6">
        <f t="shared" si="351"/>
        <v>0</v>
      </c>
      <c r="AJ807" s="6">
        <f t="shared" si="333"/>
        <v>0</v>
      </c>
      <c r="AK807" s="41">
        <f t="shared" si="328"/>
        <v>0</v>
      </c>
      <c r="AM807" s="30"/>
    </row>
    <row r="808" spans="1:39">
      <c r="A808" s="14">
        <v>2</v>
      </c>
      <c r="B808" s="1">
        <v>8</v>
      </c>
      <c r="C808" s="1">
        <v>5</v>
      </c>
      <c r="D808" s="1">
        <v>853</v>
      </c>
      <c r="E808" s="1">
        <v>1</v>
      </c>
      <c r="G808" s="17" t="s">
        <v>659</v>
      </c>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f t="shared" si="333"/>
        <v>0</v>
      </c>
      <c r="AK808" s="41">
        <f t="shared" si="328"/>
        <v>0</v>
      </c>
      <c r="AM808" s="30"/>
    </row>
    <row r="809" spans="1:39">
      <c r="A809" s="14">
        <v>3</v>
      </c>
      <c r="B809" s="14">
        <v>9</v>
      </c>
      <c r="C809" s="25"/>
      <c r="D809" s="25"/>
      <c r="E809" s="25"/>
      <c r="F809" s="25"/>
      <c r="G809" s="26" t="s">
        <v>660</v>
      </c>
      <c r="H809" s="27">
        <f>+H810+H819+H828+H831+H834+H837+H840</f>
        <v>0</v>
      </c>
      <c r="I809" s="27">
        <f t="shared" ref="I809:AI809" si="352">+I810+I819+I828+I831+I834+I837+I840</f>
        <v>0</v>
      </c>
      <c r="J809" s="27">
        <f t="shared" si="352"/>
        <v>0</v>
      </c>
      <c r="K809" s="27">
        <f t="shared" si="352"/>
        <v>0</v>
      </c>
      <c r="L809" s="27">
        <f t="shared" si="352"/>
        <v>0</v>
      </c>
      <c r="M809" s="27">
        <f t="shared" si="352"/>
        <v>0</v>
      </c>
      <c r="N809" s="27">
        <f t="shared" si="352"/>
        <v>0</v>
      </c>
      <c r="O809" s="27">
        <f t="shared" si="352"/>
        <v>0</v>
      </c>
      <c r="P809" s="27">
        <f t="shared" si="352"/>
        <v>0</v>
      </c>
      <c r="Q809" s="27">
        <f t="shared" si="352"/>
        <v>0</v>
      </c>
      <c r="R809" s="27">
        <f t="shared" si="352"/>
        <v>0</v>
      </c>
      <c r="S809" s="27">
        <f t="shared" si="352"/>
        <v>0</v>
      </c>
      <c r="T809" s="27">
        <f t="shared" si="352"/>
        <v>0</v>
      </c>
      <c r="U809" s="27">
        <f t="shared" si="352"/>
        <v>0</v>
      </c>
      <c r="V809" s="27">
        <f t="shared" si="352"/>
        <v>0</v>
      </c>
      <c r="W809" s="27">
        <f t="shared" si="352"/>
        <v>0</v>
      </c>
      <c r="X809" s="27">
        <f t="shared" si="352"/>
        <v>0</v>
      </c>
      <c r="Y809" s="27">
        <f t="shared" si="352"/>
        <v>0</v>
      </c>
      <c r="Z809" s="27">
        <f t="shared" si="352"/>
        <v>0</v>
      </c>
      <c r="AA809" s="27">
        <f t="shared" si="352"/>
        <v>0</v>
      </c>
      <c r="AB809" s="27">
        <f t="shared" si="352"/>
        <v>0</v>
      </c>
      <c r="AC809" s="27">
        <f t="shared" si="352"/>
        <v>0</v>
      </c>
      <c r="AD809" s="27">
        <f t="shared" si="352"/>
        <v>0</v>
      </c>
      <c r="AE809" s="27">
        <f t="shared" si="352"/>
        <v>0</v>
      </c>
      <c r="AF809" s="27">
        <f t="shared" si="352"/>
        <v>0</v>
      </c>
      <c r="AG809" s="27">
        <f t="shared" si="352"/>
        <v>0</v>
      </c>
      <c r="AH809" s="27">
        <f t="shared" si="352"/>
        <v>0</v>
      </c>
      <c r="AI809" s="27">
        <f t="shared" si="352"/>
        <v>0</v>
      </c>
      <c r="AJ809" s="27">
        <f t="shared" si="333"/>
        <v>0</v>
      </c>
      <c r="AK809" s="41">
        <f t="shared" si="328"/>
        <v>0</v>
      </c>
      <c r="AM809" s="30"/>
    </row>
    <row r="810" spans="1:39">
      <c r="A810" s="14">
        <v>3</v>
      </c>
      <c r="B810" s="1">
        <v>9</v>
      </c>
      <c r="C810" s="1">
        <v>1</v>
      </c>
      <c r="G810" s="21" t="s">
        <v>661</v>
      </c>
      <c r="H810" s="7">
        <f>+H811+H814+H816</f>
        <v>0</v>
      </c>
      <c r="I810" s="7">
        <f t="shared" ref="I810:AI810" si="353">+I811+I814+I816</f>
        <v>0</v>
      </c>
      <c r="J810" s="7">
        <f t="shared" si="353"/>
        <v>0</v>
      </c>
      <c r="K810" s="7">
        <f t="shared" si="353"/>
        <v>0</v>
      </c>
      <c r="L810" s="7">
        <f t="shared" si="353"/>
        <v>0</v>
      </c>
      <c r="M810" s="7">
        <f t="shared" si="353"/>
        <v>0</v>
      </c>
      <c r="N810" s="7">
        <f t="shared" si="353"/>
        <v>0</v>
      </c>
      <c r="O810" s="7">
        <f t="shared" si="353"/>
        <v>0</v>
      </c>
      <c r="P810" s="7">
        <f t="shared" si="353"/>
        <v>0</v>
      </c>
      <c r="Q810" s="7">
        <f t="shared" si="353"/>
        <v>0</v>
      </c>
      <c r="R810" s="7">
        <f t="shared" si="353"/>
        <v>0</v>
      </c>
      <c r="S810" s="7">
        <f t="shared" si="353"/>
        <v>0</v>
      </c>
      <c r="T810" s="7">
        <f t="shared" si="353"/>
        <v>0</v>
      </c>
      <c r="U810" s="7">
        <f t="shared" si="353"/>
        <v>0</v>
      </c>
      <c r="V810" s="7">
        <f t="shared" si="353"/>
        <v>0</v>
      </c>
      <c r="W810" s="7">
        <f t="shared" si="353"/>
        <v>0</v>
      </c>
      <c r="X810" s="7">
        <f t="shared" si="353"/>
        <v>0</v>
      </c>
      <c r="Y810" s="7">
        <f t="shared" si="353"/>
        <v>0</v>
      </c>
      <c r="Z810" s="7">
        <f t="shared" si="353"/>
        <v>0</v>
      </c>
      <c r="AA810" s="7">
        <f t="shared" si="353"/>
        <v>0</v>
      </c>
      <c r="AB810" s="7">
        <f t="shared" si="353"/>
        <v>0</v>
      </c>
      <c r="AC810" s="7">
        <f t="shared" si="353"/>
        <v>0</v>
      </c>
      <c r="AD810" s="7">
        <f t="shared" si="353"/>
        <v>0</v>
      </c>
      <c r="AE810" s="7">
        <f t="shared" si="353"/>
        <v>0</v>
      </c>
      <c r="AF810" s="7">
        <f t="shared" si="353"/>
        <v>0</v>
      </c>
      <c r="AG810" s="7">
        <f t="shared" si="353"/>
        <v>0</v>
      </c>
      <c r="AH810" s="7">
        <f t="shared" si="353"/>
        <v>0</v>
      </c>
      <c r="AI810" s="7">
        <f t="shared" si="353"/>
        <v>0</v>
      </c>
      <c r="AJ810" s="7">
        <f t="shared" si="333"/>
        <v>0</v>
      </c>
      <c r="AK810" s="41">
        <f t="shared" ref="AK810:AK844" si="354">SUM(H810:AE810)</f>
        <v>0</v>
      </c>
      <c r="AM810" s="30"/>
    </row>
    <row r="811" spans="1:39">
      <c r="A811" s="14">
        <v>3</v>
      </c>
      <c r="B811" s="1">
        <v>9</v>
      </c>
      <c r="C811" s="1">
        <v>1</v>
      </c>
      <c r="D811" s="1">
        <v>911</v>
      </c>
      <c r="G811" s="21" t="s">
        <v>662</v>
      </c>
      <c r="H811" s="6">
        <f>+H812+H813</f>
        <v>0</v>
      </c>
      <c r="I811" s="6">
        <f t="shared" ref="I811:AI811" si="355">+I812+I813</f>
        <v>0</v>
      </c>
      <c r="J811" s="6">
        <f t="shared" si="355"/>
        <v>0</v>
      </c>
      <c r="K811" s="6">
        <f t="shared" si="355"/>
        <v>0</v>
      </c>
      <c r="L811" s="6">
        <f t="shared" si="355"/>
        <v>0</v>
      </c>
      <c r="M811" s="6">
        <f t="shared" si="355"/>
        <v>0</v>
      </c>
      <c r="N811" s="6">
        <f t="shared" si="355"/>
        <v>0</v>
      </c>
      <c r="O811" s="6">
        <f t="shared" si="355"/>
        <v>0</v>
      </c>
      <c r="P811" s="6">
        <f t="shared" si="355"/>
        <v>0</v>
      </c>
      <c r="Q811" s="6">
        <f t="shared" si="355"/>
        <v>0</v>
      </c>
      <c r="R811" s="6">
        <f t="shared" si="355"/>
        <v>0</v>
      </c>
      <c r="S811" s="6">
        <f t="shared" si="355"/>
        <v>0</v>
      </c>
      <c r="T811" s="6">
        <f t="shared" si="355"/>
        <v>0</v>
      </c>
      <c r="U811" s="6">
        <f t="shared" si="355"/>
        <v>0</v>
      </c>
      <c r="V811" s="6">
        <f t="shared" si="355"/>
        <v>0</v>
      </c>
      <c r="W811" s="6">
        <f t="shared" si="355"/>
        <v>0</v>
      </c>
      <c r="X811" s="6">
        <f t="shared" si="355"/>
        <v>0</v>
      </c>
      <c r="Y811" s="6">
        <f t="shared" si="355"/>
        <v>0</v>
      </c>
      <c r="Z811" s="6">
        <f t="shared" si="355"/>
        <v>0</v>
      </c>
      <c r="AA811" s="6">
        <f t="shared" si="355"/>
        <v>0</v>
      </c>
      <c r="AB811" s="6">
        <f t="shared" si="355"/>
        <v>0</v>
      </c>
      <c r="AC811" s="6">
        <f t="shared" si="355"/>
        <v>0</v>
      </c>
      <c r="AD811" s="6">
        <f t="shared" si="355"/>
        <v>0</v>
      </c>
      <c r="AE811" s="6">
        <f t="shared" si="355"/>
        <v>0</v>
      </c>
      <c r="AF811" s="6">
        <f t="shared" si="355"/>
        <v>0</v>
      </c>
      <c r="AG811" s="6">
        <f t="shared" si="355"/>
        <v>0</v>
      </c>
      <c r="AH811" s="6">
        <f t="shared" si="355"/>
        <v>0</v>
      </c>
      <c r="AI811" s="6">
        <f t="shared" si="355"/>
        <v>0</v>
      </c>
      <c r="AJ811" s="6">
        <f t="shared" si="333"/>
        <v>0</v>
      </c>
      <c r="AK811" s="41">
        <f t="shared" si="354"/>
        <v>0</v>
      </c>
      <c r="AM811" s="30"/>
    </row>
    <row r="812" spans="1:39">
      <c r="A812" s="14">
        <v>3</v>
      </c>
      <c r="B812" s="1">
        <v>9</v>
      </c>
      <c r="C812" s="1">
        <v>1</v>
      </c>
      <c r="D812" s="1">
        <v>911</v>
      </c>
      <c r="E812" s="1">
        <v>1</v>
      </c>
      <c r="G812" s="17" t="s">
        <v>663</v>
      </c>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f t="shared" si="333"/>
        <v>0</v>
      </c>
      <c r="AK812" s="41">
        <f t="shared" si="354"/>
        <v>0</v>
      </c>
      <c r="AM812" s="30"/>
    </row>
    <row r="813" spans="1:39">
      <c r="A813" s="14">
        <v>3</v>
      </c>
      <c r="B813" s="1">
        <v>9</v>
      </c>
      <c r="C813" s="1">
        <v>1</v>
      </c>
      <c r="D813" s="1">
        <v>911</v>
      </c>
      <c r="E813" s="1">
        <v>2</v>
      </c>
      <c r="G813" s="17" t="s">
        <v>664</v>
      </c>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f t="shared" si="333"/>
        <v>0</v>
      </c>
      <c r="AK813" s="41">
        <f t="shared" si="354"/>
        <v>0</v>
      </c>
      <c r="AM813" s="30"/>
    </row>
    <row r="814" spans="1:39">
      <c r="A814" s="14">
        <v>3</v>
      </c>
      <c r="B814" s="1">
        <v>9</v>
      </c>
      <c r="C814" s="1">
        <v>1</v>
      </c>
      <c r="D814" s="1">
        <v>912</v>
      </c>
      <c r="G814" s="21" t="s">
        <v>665</v>
      </c>
      <c r="H814" s="6">
        <f>+H815</f>
        <v>0</v>
      </c>
      <c r="I814" s="6">
        <f t="shared" ref="I814:AI814" si="356">+I815</f>
        <v>0</v>
      </c>
      <c r="J814" s="6">
        <f t="shared" si="356"/>
        <v>0</v>
      </c>
      <c r="K814" s="6">
        <f t="shared" si="356"/>
        <v>0</v>
      </c>
      <c r="L814" s="6">
        <f t="shared" si="356"/>
        <v>0</v>
      </c>
      <c r="M814" s="6">
        <f t="shared" si="356"/>
        <v>0</v>
      </c>
      <c r="N814" s="6">
        <f t="shared" si="356"/>
        <v>0</v>
      </c>
      <c r="O814" s="6">
        <f t="shared" si="356"/>
        <v>0</v>
      </c>
      <c r="P814" s="6">
        <f t="shared" si="356"/>
        <v>0</v>
      </c>
      <c r="Q814" s="6">
        <f t="shared" si="356"/>
        <v>0</v>
      </c>
      <c r="R814" s="6">
        <f t="shared" si="356"/>
        <v>0</v>
      </c>
      <c r="S814" s="6">
        <f t="shared" si="356"/>
        <v>0</v>
      </c>
      <c r="T814" s="6">
        <f t="shared" si="356"/>
        <v>0</v>
      </c>
      <c r="U814" s="6">
        <f t="shared" si="356"/>
        <v>0</v>
      </c>
      <c r="V814" s="6">
        <f t="shared" si="356"/>
        <v>0</v>
      </c>
      <c r="W814" s="6">
        <f t="shared" si="356"/>
        <v>0</v>
      </c>
      <c r="X814" s="6">
        <f t="shared" si="356"/>
        <v>0</v>
      </c>
      <c r="Y814" s="6">
        <f t="shared" si="356"/>
        <v>0</v>
      </c>
      <c r="Z814" s="6">
        <f t="shared" si="356"/>
        <v>0</v>
      </c>
      <c r="AA814" s="6">
        <f t="shared" si="356"/>
        <v>0</v>
      </c>
      <c r="AB814" s="6">
        <f t="shared" si="356"/>
        <v>0</v>
      </c>
      <c r="AC814" s="6">
        <f t="shared" si="356"/>
        <v>0</v>
      </c>
      <c r="AD814" s="6">
        <f t="shared" si="356"/>
        <v>0</v>
      </c>
      <c r="AE814" s="6">
        <f t="shared" si="356"/>
        <v>0</v>
      </c>
      <c r="AF814" s="6">
        <f t="shared" si="356"/>
        <v>0</v>
      </c>
      <c r="AG814" s="6">
        <f t="shared" si="356"/>
        <v>0</v>
      </c>
      <c r="AH814" s="6">
        <f t="shared" si="356"/>
        <v>0</v>
      </c>
      <c r="AI814" s="6">
        <f t="shared" si="356"/>
        <v>0</v>
      </c>
      <c r="AJ814" s="6">
        <f t="shared" si="333"/>
        <v>0</v>
      </c>
      <c r="AK814" s="41">
        <f t="shared" si="354"/>
        <v>0</v>
      </c>
      <c r="AM814" s="30"/>
    </row>
    <row r="815" spans="1:39">
      <c r="A815" s="14">
        <v>3</v>
      </c>
      <c r="B815" s="1">
        <v>9</v>
      </c>
      <c r="C815" s="1">
        <v>1</v>
      </c>
      <c r="D815" s="1">
        <v>912</v>
      </c>
      <c r="E815" s="1">
        <v>1</v>
      </c>
      <c r="G815" s="17" t="s">
        <v>666</v>
      </c>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f t="shared" si="333"/>
        <v>0</v>
      </c>
      <c r="AK815" s="41">
        <f t="shared" si="354"/>
        <v>0</v>
      </c>
      <c r="AM815" s="30"/>
    </row>
    <row r="816" spans="1:39">
      <c r="A816" s="14">
        <v>3</v>
      </c>
      <c r="B816" s="1">
        <v>9</v>
      </c>
      <c r="C816" s="1">
        <v>1</v>
      </c>
      <c r="D816" s="1">
        <v>913</v>
      </c>
      <c r="G816" s="21" t="s">
        <v>667</v>
      </c>
      <c r="H816" s="6">
        <f>+H817+H818</f>
        <v>0</v>
      </c>
      <c r="I816" s="6">
        <f t="shared" ref="I816:AI816" si="357">+I817+I818</f>
        <v>0</v>
      </c>
      <c r="J816" s="6">
        <f t="shared" si="357"/>
        <v>0</v>
      </c>
      <c r="K816" s="6">
        <f t="shared" si="357"/>
        <v>0</v>
      </c>
      <c r="L816" s="6">
        <f t="shared" si="357"/>
        <v>0</v>
      </c>
      <c r="M816" s="6">
        <f t="shared" si="357"/>
        <v>0</v>
      </c>
      <c r="N816" s="6">
        <f t="shared" si="357"/>
        <v>0</v>
      </c>
      <c r="O816" s="6">
        <f t="shared" si="357"/>
        <v>0</v>
      </c>
      <c r="P816" s="6">
        <f t="shared" si="357"/>
        <v>0</v>
      </c>
      <c r="Q816" s="6">
        <f t="shared" si="357"/>
        <v>0</v>
      </c>
      <c r="R816" s="6">
        <f t="shared" si="357"/>
        <v>0</v>
      </c>
      <c r="S816" s="6">
        <f t="shared" si="357"/>
        <v>0</v>
      </c>
      <c r="T816" s="6">
        <f t="shared" si="357"/>
        <v>0</v>
      </c>
      <c r="U816" s="6">
        <f t="shared" si="357"/>
        <v>0</v>
      </c>
      <c r="V816" s="6">
        <f t="shared" si="357"/>
        <v>0</v>
      </c>
      <c r="W816" s="6">
        <f t="shared" si="357"/>
        <v>0</v>
      </c>
      <c r="X816" s="6">
        <f t="shared" si="357"/>
        <v>0</v>
      </c>
      <c r="Y816" s="6">
        <f t="shared" si="357"/>
        <v>0</v>
      </c>
      <c r="Z816" s="6">
        <f t="shared" si="357"/>
        <v>0</v>
      </c>
      <c r="AA816" s="6">
        <f t="shared" si="357"/>
        <v>0</v>
      </c>
      <c r="AB816" s="6">
        <f t="shared" si="357"/>
        <v>0</v>
      </c>
      <c r="AC816" s="6">
        <f t="shared" si="357"/>
        <v>0</v>
      </c>
      <c r="AD816" s="6">
        <f t="shared" si="357"/>
        <v>0</v>
      </c>
      <c r="AE816" s="6">
        <f t="shared" si="357"/>
        <v>0</v>
      </c>
      <c r="AF816" s="6">
        <f t="shared" si="357"/>
        <v>0</v>
      </c>
      <c r="AG816" s="6">
        <f t="shared" si="357"/>
        <v>0</v>
      </c>
      <c r="AH816" s="6">
        <f t="shared" si="357"/>
        <v>0</v>
      </c>
      <c r="AI816" s="6">
        <f t="shared" si="357"/>
        <v>0</v>
      </c>
      <c r="AJ816" s="6">
        <f t="shared" si="333"/>
        <v>0</v>
      </c>
      <c r="AK816" s="41">
        <f t="shared" si="354"/>
        <v>0</v>
      </c>
      <c r="AM816" s="30"/>
    </row>
    <row r="817" spans="1:39">
      <c r="A817" s="14">
        <v>3</v>
      </c>
      <c r="B817" s="1">
        <v>9</v>
      </c>
      <c r="C817" s="1">
        <v>1</v>
      </c>
      <c r="D817" s="1">
        <v>913</v>
      </c>
      <c r="E817" s="1">
        <v>1</v>
      </c>
      <c r="G817" s="17" t="s">
        <v>667</v>
      </c>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f t="shared" si="333"/>
        <v>0</v>
      </c>
      <c r="AK817" s="41">
        <f t="shared" si="354"/>
        <v>0</v>
      </c>
      <c r="AM817" s="30"/>
    </row>
    <row r="818" spans="1:39">
      <c r="A818" s="14">
        <v>3</v>
      </c>
      <c r="B818" s="1">
        <v>9</v>
      </c>
      <c r="C818" s="1">
        <v>1</v>
      </c>
      <c r="D818" s="1">
        <v>913</v>
      </c>
      <c r="E818" s="1">
        <v>2</v>
      </c>
      <c r="G818" s="17" t="s">
        <v>668</v>
      </c>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f t="shared" si="333"/>
        <v>0</v>
      </c>
      <c r="AK818" s="41">
        <f t="shared" si="354"/>
        <v>0</v>
      </c>
      <c r="AM818" s="30"/>
    </row>
    <row r="819" spans="1:39">
      <c r="A819" s="14">
        <v>3</v>
      </c>
      <c r="B819" s="1">
        <v>9</v>
      </c>
      <c r="C819" s="1">
        <v>2</v>
      </c>
      <c r="G819" s="21" t="s">
        <v>669</v>
      </c>
      <c r="H819" s="7">
        <f>+H820+H823+H825</f>
        <v>0</v>
      </c>
      <c r="I819" s="7">
        <f t="shared" ref="I819:AI819" si="358">+I820+I823+I825</f>
        <v>0</v>
      </c>
      <c r="J819" s="7">
        <f t="shared" si="358"/>
        <v>0</v>
      </c>
      <c r="K819" s="7">
        <f t="shared" si="358"/>
        <v>0</v>
      </c>
      <c r="L819" s="7">
        <f t="shared" si="358"/>
        <v>0</v>
      </c>
      <c r="M819" s="7">
        <f t="shared" si="358"/>
        <v>0</v>
      </c>
      <c r="N819" s="7">
        <f t="shared" si="358"/>
        <v>0</v>
      </c>
      <c r="O819" s="7">
        <f t="shared" si="358"/>
        <v>0</v>
      </c>
      <c r="P819" s="7">
        <f t="shared" si="358"/>
        <v>0</v>
      </c>
      <c r="Q819" s="7">
        <f t="shared" si="358"/>
        <v>0</v>
      </c>
      <c r="R819" s="7">
        <f t="shared" si="358"/>
        <v>0</v>
      </c>
      <c r="S819" s="7">
        <f t="shared" si="358"/>
        <v>0</v>
      </c>
      <c r="T819" s="7">
        <f t="shared" si="358"/>
        <v>0</v>
      </c>
      <c r="U819" s="7">
        <f t="shared" si="358"/>
        <v>0</v>
      </c>
      <c r="V819" s="7">
        <f t="shared" si="358"/>
        <v>0</v>
      </c>
      <c r="W819" s="7">
        <f t="shared" si="358"/>
        <v>0</v>
      </c>
      <c r="X819" s="7">
        <f t="shared" si="358"/>
        <v>0</v>
      </c>
      <c r="Y819" s="7">
        <f t="shared" si="358"/>
        <v>0</v>
      </c>
      <c r="Z819" s="7">
        <f t="shared" si="358"/>
        <v>0</v>
      </c>
      <c r="AA819" s="7">
        <f t="shared" si="358"/>
        <v>0</v>
      </c>
      <c r="AB819" s="7">
        <f t="shared" si="358"/>
        <v>0</v>
      </c>
      <c r="AC819" s="7">
        <f t="shared" si="358"/>
        <v>0</v>
      </c>
      <c r="AD819" s="7">
        <f t="shared" si="358"/>
        <v>0</v>
      </c>
      <c r="AE819" s="7">
        <f t="shared" si="358"/>
        <v>0</v>
      </c>
      <c r="AF819" s="7">
        <f t="shared" si="358"/>
        <v>0</v>
      </c>
      <c r="AG819" s="7">
        <f t="shared" si="358"/>
        <v>0</v>
      </c>
      <c r="AH819" s="7">
        <f t="shared" si="358"/>
        <v>0</v>
      </c>
      <c r="AI819" s="7">
        <f t="shared" si="358"/>
        <v>0</v>
      </c>
      <c r="AJ819" s="7">
        <f t="shared" si="333"/>
        <v>0</v>
      </c>
      <c r="AK819" s="41">
        <f t="shared" si="354"/>
        <v>0</v>
      </c>
      <c r="AM819" s="30"/>
    </row>
    <row r="820" spans="1:39">
      <c r="A820" s="14">
        <v>3</v>
      </c>
      <c r="B820" s="1">
        <v>9</v>
      </c>
      <c r="C820" s="1">
        <v>2</v>
      </c>
      <c r="D820" s="1">
        <v>921</v>
      </c>
      <c r="G820" s="21" t="s">
        <v>670</v>
      </c>
      <c r="H820" s="6">
        <f>SUM(H821:H822)</f>
        <v>0</v>
      </c>
      <c r="I820" s="6">
        <f t="shared" ref="I820:AI820" si="359">SUM(I821:I822)</f>
        <v>0</v>
      </c>
      <c r="J820" s="6">
        <f t="shared" si="359"/>
        <v>0</v>
      </c>
      <c r="K820" s="6">
        <f t="shared" si="359"/>
        <v>0</v>
      </c>
      <c r="L820" s="6">
        <f t="shared" si="359"/>
        <v>0</v>
      </c>
      <c r="M820" s="6">
        <f t="shared" si="359"/>
        <v>0</v>
      </c>
      <c r="N820" s="6">
        <f t="shared" si="359"/>
        <v>0</v>
      </c>
      <c r="O820" s="6">
        <f t="shared" si="359"/>
        <v>0</v>
      </c>
      <c r="P820" s="6">
        <f t="shared" si="359"/>
        <v>0</v>
      </c>
      <c r="Q820" s="6">
        <f t="shared" si="359"/>
        <v>0</v>
      </c>
      <c r="R820" s="6">
        <f t="shared" si="359"/>
        <v>0</v>
      </c>
      <c r="S820" s="6">
        <f t="shared" si="359"/>
        <v>0</v>
      </c>
      <c r="T820" s="6">
        <f t="shared" si="359"/>
        <v>0</v>
      </c>
      <c r="U820" s="6">
        <f t="shared" si="359"/>
        <v>0</v>
      </c>
      <c r="V820" s="6">
        <f t="shared" si="359"/>
        <v>0</v>
      </c>
      <c r="W820" s="6">
        <f t="shared" si="359"/>
        <v>0</v>
      </c>
      <c r="X820" s="6">
        <f t="shared" si="359"/>
        <v>0</v>
      </c>
      <c r="Y820" s="6">
        <f t="shared" si="359"/>
        <v>0</v>
      </c>
      <c r="Z820" s="6">
        <f t="shared" si="359"/>
        <v>0</v>
      </c>
      <c r="AA820" s="6">
        <f t="shared" si="359"/>
        <v>0</v>
      </c>
      <c r="AB820" s="6">
        <f t="shared" si="359"/>
        <v>0</v>
      </c>
      <c r="AC820" s="6">
        <f t="shared" si="359"/>
        <v>0</v>
      </c>
      <c r="AD820" s="6">
        <f t="shared" si="359"/>
        <v>0</v>
      </c>
      <c r="AE820" s="6">
        <f t="shared" si="359"/>
        <v>0</v>
      </c>
      <c r="AF820" s="6">
        <f t="shared" si="359"/>
        <v>0</v>
      </c>
      <c r="AG820" s="6">
        <f t="shared" si="359"/>
        <v>0</v>
      </c>
      <c r="AH820" s="6">
        <f t="shared" si="359"/>
        <v>0</v>
      </c>
      <c r="AI820" s="6">
        <f t="shared" si="359"/>
        <v>0</v>
      </c>
      <c r="AJ820" s="6">
        <f t="shared" si="333"/>
        <v>0</v>
      </c>
      <c r="AK820" s="41">
        <f t="shared" si="354"/>
        <v>0</v>
      </c>
      <c r="AM820" s="30"/>
    </row>
    <row r="821" spans="1:39">
      <c r="A821" s="14">
        <v>3</v>
      </c>
      <c r="B821" s="1">
        <v>9</v>
      </c>
      <c r="C821" s="1">
        <v>2</v>
      </c>
      <c r="D821" s="1">
        <v>921</v>
      </c>
      <c r="E821" s="1">
        <v>1</v>
      </c>
      <c r="G821" s="17" t="s">
        <v>671</v>
      </c>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f t="shared" si="333"/>
        <v>0</v>
      </c>
      <c r="AK821" s="41">
        <f t="shared" si="354"/>
        <v>0</v>
      </c>
      <c r="AM821" s="30"/>
    </row>
    <row r="822" spans="1:39">
      <c r="A822" s="14">
        <v>3</v>
      </c>
      <c r="B822" s="1">
        <v>9</v>
      </c>
      <c r="C822" s="1">
        <v>2</v>
      </c>
      <c r="D822" s="1">
        <v>921</v>
      </c>
      <c r="E822" s="1">
        <v>2</v>
      </c>
      <c r="G822" s="17" t="s">
        <v>672</v>
      </c>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f t="shared" ref="AJ822:AJ844" si="360">SUM(H822:AI822)</f>
        <v>0</v>
      </c>
      <c r="AK822" s="41">
        <f t="shared" si="354"/>
        <v>0</v>
      </c>
      <c r="AM822" s="30"/>
    </row>
    <row r="823" spans="1:39">
      <c r="A823" s="14">
        <v>3</v>
      </c>
      <c r="B823" s="1">
        <v>9</v>
      </c>
      <c r="C823" s="1">
        <v>2</v>
      </c>
      <c r="D823" s="1">
        <v>922</v>
      </c>
      <c r="G823" s="21" t="s">
        <v>673</v>
      </c>
      <c r="H823" s="6">
        <f>+H824</f>
        <v>0</v>
      </c>
      <c r="I823" s="6">
        <f t="shared" ref="I823:AI823" si="361">+I824</f>
        <v>0</v>
      </c>
      <c r="J823" s="6">
        <f t="shared" si="361"/>
        <v>0</v>
      </c>
      <c r="K823" s="6">
        <f t="shared" si="361"/>
        <v>0</v>
      </c>
      <c r="L823" s="6">
        <f t="shared" si="361"/>
        <v>0</v>
      </c>
      <c r="M823" s="6">
        <f t="shared" si="361"/>
        <v>0</v>
      </c>
      <c r="N823" s="6">
        <f t="shared" si="361"/>
        <v>0</v>
      </c>
      <c r="O823" s="6">
        <f t="shared" si="361"/>
        <v>0</v>
      </c>
      <c r="P823" s="6">
        <f t="shared" si="361"/>
        <v>0</v>
      </c>
      <c r="Q823" s="6">
        <f t="shared" si="361"/>
        <v>0</v>
      </c>
      <c r="R823" s="6">
        <f t="shared" si="361"/>
        <v>0</v>
      </c>
      <c r="S823" s="6">
        <f t="shared" si="361"/>
        <v>0</v>
      </c>
      <c r="T823" s="6">
        <f t="shared" si="361"/>
        <v>0</v>
      </c>
      <c r="U823" s="6">
        <f t="shared" si="361"/>
        <v>0</v>
      </c>
      <c r="V823" s="6">
        <f t="shared" si="361"/>
        <v>0</v>
      </c>
      <c r="W823" s="6">
        <f t="shared" si="361"/>
        <v>0</v>
      </c>
      <c r="X823" s="6">
        <f t="shared" si="361"/>
        <v>0</v>
      </c>
      <c r="Y823" s="6">
        <f t="shared" si="361"/>
        <v>0</v>
      </c>
      <c r="Z823" s="6">
        <f t="shared" si="361"/>
        <v>0</v>
      </c>
      <c r="AA823" s="6">
        <f t="shared" si="361"/>
        <v>0</v>
      </c>
      <c r="AB823" s="6">
        <f t="shared" si="361"/>
        <v>0</v>
      </c>
      <c r="AC823" s="6">
        <f t="shared" si="361"/>
        <v>0</v>
      </c>
      <c r="AD823" s="6">
        <f t="shared" si="361"/>
        <v>0</v>
      </c>
      <c r="AE823" s="6">
        <f t="shared" si="361"/>
        <v>0</v>
      </c>
      <c r="AF823" s="6">
        <f t="shared" si="361"/>
        <v>0</v>
      </c>
      <c r="AG823" s="6">
        <f t="shared" si="361"/>
        <v>0</v>
      </c>
      <c r="AH823" s="6">
        <f t="shared" si="361"/>
        <v>0</v>
      </c>
      <c r="AI823" s="6">
        <f t="shared" si="361"/>
        <v>0</v>
      </c>
      <c r="AJ823" s="6">
        <f t="shared" si="360"/>
        <v>0</v>
      </c>
      <c r="AK823" s="41">
        <f t="shared" si="354"/>
        <v>0</v>
      </c>
      <c r="AM823" s="30"/>
    </row>
    <row r="824" spans="1:39">
      <c r="A824" s="14">
        <v>3</v>
      </c>
      <c r="B824" s="1">
        <v>9</v>
      </c>
      <c r="C824" s="1">
        <v>2</v>
      </c>
      <c r="D824" s="1">
        <v>922</v>
      </c>
      <c r="E824" s="1">
        <v>1</v>
      </c>
      <c r="G824" s="17" t="s">
        <v>674</v>
      </c>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f t="shared" si="360"/>
        <v>0</v>
      </c>
      <c r="AK824" s="41">
        <f t="shared" si="354"/>
        <v>0</v>
      </c>
      <c r="AM824" s="30"/>
    </row>
    <row r="825" spans="1:39">
      <c r="A825" s="14">
        <v>3</v>
      </c>
      <c r="B825" s="1">
        <v>9</v>
      </c>
      <c r="C825" s="1">
        <v>2</v>
      </c>
      <c r="D825" s="1">
        <v>923</v>
      </c>
      <c r="G825" s="21" t="s">
        <v>675</v>
      </c>
      <c r="H825" s="6">
        <f>+H826+H827</f>
        <v>0</v>
      </c>
      <c r="I825" s="6">
        <f t="shared" ref="I825:AI825" si="362">+I826+I827</f>
        <v>0</v>
      </c>
      <c r="J825" s="6">
        <f t="shared" si="362"/>
        <v>0</v>
      </c>
      <c r="K825" s="6">
        <f t="shared" si="362"/>
        <v>0</v>
      </c>
      <c r="L825" s="6">
        <f t="shared" si="362"/>
        <v>0</v>
      </c>
      <c r="M825" s="6">
        <f t="shared" si="362"/>
        <v>0</v>
      </c>
      <c r="N825" s="6">
        <f t="shared" si="362"/>
        <v>0</v>
      </c>
      <c r="O825" s="6">
        <f t="shared" si="362"/>
        <v>0</v>
      </c>
      <c r="P825" s="6">
        <f t="shared" si="362"/>
        <v>0</v>
      </c>
      <c r="Q825" s="6">
        <f t="shared" si="362"/>
        <v>0</v>
      </c>
      <c r="R825" s="6">
        <f t="shared" si="362"/>
        <v>0</v>
      </c>
      <c r="S825" s="6">
        <f t="shared" si="362"/>
        <v>0</v>
      </c>
      <c r="T825" s="6">
        <f t="shared" si="362"/>
        <v>0</v>
      </c>
      <c r="U825" s="6">
        <f t="shared" si="362"/>
        <v>0</v>
      </c>
      <c r="V825" s="6">
        <f t="shared" si="362"/>
        <v>0</v>
      </c>
      <c r="W825" s="6">
        <f t="shared" si="362"/>
        <v>0</v>
      </c>
      <c r="X825" s="6">
        <f t="shared" si="362"/>
        <v>0</v>
      </c>
      <c r="Y825" s="6">
        <f t="shared" si="362"/>
        <v>0</v>
      </c>
      <c r="Z825" s="6">
        <f t="shared" si="362"/>
        <v>0</v>
      </c>
      <c r="AA825" s="6">
        <f t="shared" si="362"/>
        <v>0</v>
      </c>
      <c r="AB825" s="6">
        <f t="shared" si="362"/>
        <v>0</v>
      </c>
      <c r="AC825" s="6">
        <f t="shared" si="362"/>
        <v>0</v>
      </c>
      <c r="AD825" s="6">
        <f t="shared" si="362"/>
        <v>0</v>
      </c>
      <c r="AE825" s="6">
        <f t="shared" si="362"/>
        <v>0</v>
      </c>
      <c r="AF825" s="6">
        <f t="shared" si="362"/>
        <v>0</v>
      </c>
      <c r="AG825" s="6">
        <f t="shared" si="362"/>
        <v>0</v>
      </c>
      <c r="AH825" s="6">
        <f t="shared" si="362"/>
        <v>0</v>
      </c>
      <c r="AI825" s="6">
        <f t="shared" si="362"/>
        <v>0</v>
      </c>
      <c r="AJ825" s="6">
        <f t="shared" si="360"/>
        <v>0</v>
      </c>
      <c r="AK825" s="41">
        <f t="shared" si="354"/>
        <v>0</v>
      </c>
      <c r="AM825" s="30"/>
    </row>
    <row r="826" spans="1:39">
      <c r="A826" s="14">
        <v>3</v>
      </c>
      <c r="B826" s="1">
        <v>9</v>
      </c>
      <c r="C826" s="1">
        <v>2</v>
      </c>
      <c r="D826" s="1">
        <v>923</v>
      </c>
      <c r="E826" s="1">
        <v>1</v>
      </c>
      <c r="G826" s="17" t="s">
        <v>675</v>
      </c>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f t="shared" si="360"/>
        <v>0</v>
      </c>
      <c r="AK826" s="41">
        <f t="shared" si="354"/>
        <v>0</v>
      </c>
      <c r="AM826" s="30"/>
    </row>
    <row r="827" spans="1:39">
      <c r="A827" s="14">
        <v>3</v>
      </c>
      <c r="B827" s="1">
        <v>9</v>
      </c>
      <c r="C827" s="1">
        <v>2</v>
      </c>
      <c r="D827" s="1">
        <v>923</v>
      </c>
      <c r="E827" s="1">
        <v>2</v>
      </c>
      <c r="G827" s="17" t="s">
        <v>676</v>
      </c>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f t="shared" si="360"/>
        <v>0</v>
      </c>
      <c r="AK827" s="41">
        <f t="shared" si="354"/>
        <v>0</v>
      </c>
      <c r="AM827" s="30"/>
    </row>
    <row r="828" spans="1:39">
      <c r="A828" s="14">
        <v>3</v>
      </c>
      <c r="B828" s="1">
        <v>9</v>
      </c>
      <c r="C828" s="1">
        <v>3</v>
      </c>
      <c r="G828" s="21" t="s">
        <v>677</v>
      </c>
      <c r="H828" s="7">
        <f>+H829</f>
        <v>0</v>
      </c>
      <c r="I828" s="7">
        <f t="shared" ref="I828:AI829" si="363">+I829</f>
        <v>0</v>
      </c>
      <c r="J828" s="7">
        <f t="shared" si="363"/>
        <v>0</v>
      </c>
      <c r="K828" s="7">
        <f t="shared" si="363"/>
        <v>0</v>
      </c>
      <c r="L828" s="7">
        <f t="shared" si="363"/>
        <v>0</v>
      </c>
      <c r="M828" s="7">
        <f t="shared" si="363"/>
        <v>0</v>
      </c>
      <c r="N828" s="7">
        <f t="shared" si="363"/>
        <v>0</v>
      </c>
      <c r="O828" s="7">
        <f t="shared" si="363"/>
        <v>0</v>
      </c>
      <c r="P828" s="7">
        <f t="shared" si="363"/>
        <v>0</v>
      </c>
      <c r="Q828" s="7">
        <f t="shared" si="363"/>
        <v>0</v>
      </c>
      <c r="R828" s="7">
        <f t="shared" si="363"/>
        <v>0</v>
      </c>
      <c r="S828" s="7">
        <f t="shared" si="363"/>
        <v>0</v>
      </c>
      <c r="T828" s="7">
        <f t="shared" si="363"/>
        <v>0</v>
      </c>
      <c r="U828" s="7">
        <f t="shared" si="363"/>
        <v>0</v>
      </c>
      <c r="V828" s="7">
        <f t="shared" si="363"/>
        <v>0</v>
      </c>
      <c r="W828" s="7">
        <f t="shared" si="363"/>
        <v>0</v>
      </c>
      <c r="X828" s="7">
        <f t="shared" si="363"/>
        <v>0</v>
      </c>
      <c r="Y828" s="7">
        <f t="shared" si="363"/>
        <v>0</v>
      </c>
      <c r="Z828" s="7">
        <f t="shared" si="363"/>
        <v>0</v>
      </c>
      <c r="AA828" s="7">
        <f t="shared" si="363"/>
        <v>0</v>
      </c>
      <c r="AB828" s="7">
        <f t="shared" si="363"/>
        <v>0</v>
      </c>
      <c r="AC828" s="7">
        <f t="shared" si="363"/>
        <v>0</v>
      </c>
      <c r="AD828" s="7">
        <f t="shared" si="363"/>
        <v>0</v>
      </c>
      <c r="AE828" s="7">
        <f t="shared" si="363"/>
        <v>0</v>
      </c>
      <c r="AF828" s="7">
        <f t="shared" si="363"/>
        <v>0</v>
      </c>
      <c r="AG828" s="7">
        <f t="shared" si="363"/>
        <v>0</v>
      </c>
      <c r="AH828" s="7">
        <f t="shared" si="363"/>
        <v>0</v>
      </c>
      <c r="AI828" s="7">
        <f t="shared" si="363"/>
        <v>0</v>
      </c>
      <c r="AJ828" s="7">
        <f t="shared" si="360"/>
        <v>0</v>
      </c>
      <c r="AK828" s="41">
        <f t="shared" si="354"/>
        <v>0</v>
      </c>
      <c r="AM828" s="30"/>
    </row>
    <row r="829" spans="1:39">
      <c r="A829" s="14">
        <v>3</v>
      </c>
      <c r="B829" s="1">
        <v>9</v>
      </c>
      <c r="C829" s="1">
        <v>3</v>
      </c>
      <c r="D829" s="1">
        <v>931</v>
      </c>
      <c r="G829" s="21" t="s">
        <v>678</v>
      </c>
      <c r="H829" s="8">
        <f>+H830</f>
        <v>0</v>
      </c>
      <c r="I829" s="8">
        <f t="shared" si="363"/>
        <v>0</v>
      </c>
      <c r="J829" s="8">
        <f t="shared" si="363"/>
        <v>0</v>
      </c>
      <c r="K829" s="8">
        <f t="shared" si="363"/>
        <v>0</v>
      </c>
      <c r="L829" s="8">
        <f t="shared" si="363"/>
        <v>0</v>
      </c>
      <c r="M829" s="8">
        <f t="shared" si="363"/>
        <v>0</v>
      </c>
      <c r="N829" s="8">
        <f t="shared" si="363"/>
        <v>0</v>
      </c>
      <c r="O829" s="8">
        <f t="shared" si="363"/>
        <v>0</v>
      </c>
      <c r="P829" s="8">
        <f t="shared" si="363"/>
        <v>0</v>
      </c>
      <c r="Q829" s="8">
        <f t="shared" si="363"/>
        <v>0</v>
      </c>
      <c r="R829" s="8">
        <f t="shared" si="363"/>
        <v>0</v>
      </c>
      <c r="S829" s="8">
        <f t="shared" si="363"/>
        <v>0</v>
      </c>
      <c r="T829" s="8">
        <f t="shared" si="363"/>
        <v>0</v>
      </c>
      <c r="U829" s="8">
        <f t="shared" si="363"/>
        <v>0</v>
      </c>
      <c r="V829" s="8">
        <f t="shared" si="363"/>
        <v>0</v>
      </c>
      <c r="W829" s="8">
        <f t="shared" si="363"/>
        <v>0</v>
      </c>
      <c r="X829" s="8">
        <f t="shared" si="363"/>
        <v>0</v>
      </c>
      <c r="Y829" s="8">
        <f t="shared" si="363"/>
        <v>0</v>
      </c>
      <c r="Z829" s="8">
        <f t="shared" si="363"/>
        <v>0</v>
      </c>
      <c r="AA829" s="8">
        <f t="shared" si="363"/>
        <v>0</v>
      </c>
      <c r="AB829" s="8">
        <f t="shared" si="363"/>
        <v>0</v>
      </c>
      <c r="AC829" s="8">
        <f t="shared" si="363"/>
        <v>0</v>
      </c>
      <c r="AD829" s="8">
        <f t="shared" si="363"/>
        <v>0</v>
      </c>
      <c r="AE829" s="8">
        <f t="shared" si="363"/>
        <v>0</v>
      </c>
      <c r="AF829" s="8">
        <f t="shared" si="363"/>
        <v>0</v>
      </c>
      <c r="AG829" s="8">
        <f t="shared" si="363"/>
        <v>0</v>
      </c>
      <c r="AH829" s="8">
        <f t="shared" si="363"/>
        <v>0</v>
      </c>
      <c r="AI829" s="8">
        <f t="shared" si="363"/>
        <v>0</v>
      </c>
      <c r="AJ829" s="8">
        <f t="shared" si="360"/>
        <v>0</v>
      </c>
      <c r="AK829" s="41">
        <f t="shared" si="354"/>
        <v>0</v>
      </c>
      <c r="AM829" s="30"/>
    </row>
    <row r="830" spans="1:39">
      <c r="A830" s="14">
        <v>3</v>
      </c>
      <c r="B830" s="1">
        <v>9</v>
      </c>
      <c r="C830" s="1">
        <v>3</v>
      </c>
      <c r="D830" s="1">
        <v>931</v>
      </c>
      <c r="E830" s="1">
        <v>1</v>
      </c>
      <c r="G830" s="17" t="s">
        <v>678</v>
      </c>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f t="shared" si="360"/>
        <v>0</v>
      </c>
      <c r="AK830" s="41">
        <f t="shared" si="354"/>
        <v>0</v>
      </c>
      <c r="AM830" s="30"/>
    </row>
    <row r="831" spans="1:39">
      <c r="A831" s="14">
        <v>3</v>
      </c>
      <c r="B831" s="1">
        <v>9</v>
      </c>
      <c r="C831" s="1">
        <v>4</v>
      </c>
      <c r="G831" s="21" t="s">
        <v>679</v>
      </c>
      <c r="H831" s="7">
        <f>+H832</f>
        <v>0</v>
      </c>
      <c r="I831" s="7">
        <f t="shared" ref="I831:AI832" si="364">+I832</f>
        <v>0</v>
      </c>
      <c r="J831" s="7">
        <f t="shared" si="364"/>
        <v>0</v>
      </c>
      <c r="K831" s="7">
        <f t="shared" si="364"/>
        <v>0</v>
      </c>
      <c r="L831" s="7">
        <f t="shared" si="364"/>
        <v>0</v>
      </c>
      <c r="M831" s="7">
        <f t="shared" si="364"/>
        <v>0</v>
      </c>
      <c r="N831" s="7">
        <f t="shared" si="364"/>
        <v>0</v>
      </c>
      <c r="O831" s="7">
        <f t="shared" si="364"/>
        <v>0</v>
      </c>
      <c r="P831" s="7">
        <f t="shared" si="364"/>
        <v>0</v>
      </c>
      <c r="Q831" s="7">
        <f t="shared" si="364"/>
        <v>0</v>
      </c>
      <c r="R831" s="7">
        <f t="shared" si="364"/>
        <v>0</v>
      </c>
      <c r="S831" s="7">
        <f t="shared" si="364"/>
        <v>0</v>
      </c>
      <c r="T831" s="7">
        <f t="shared" si="364"/>
        <v>0</v>
      </c>
      <c r="U831" s="7">
        <f t="shared" si="364"/>
        <v>0</v>
      </c>
      <c r="V831" s="7">
        <f t="shared" si="364"/>
        <v>0</v>
      </c>
      <c r="W831" s="7">
        <f t="shared" si="364"/>
        <v>0</v>
      </c>
      <c r="X831" s="7">
        <f t="shared" si="364"/>
        <v>0</v>
      </c>
      <c r="Y831" s="7">
        <f t="shared" si="364"/>
        <v>0</v>
      </c>
      <c r="Z831" s="7">
        <f t="shared" si="364"/>
        <v>0</v>
      </c>
      <c r="AA831" s="7">
        <f t="shared" si="364"/>
        <v>0</v>
      </c>
      <c r="AB831" s="7">
        <f t="shared" si="364"/>
        <v>0</v>
      </c>
      <c r="AC831" s="7">
        <f t="shared" si="364"/>
        <v>0</v>
      </c>
      <c r="AD831" s="7">
        <f t="shared" si="364"/>
        <v>0</v>
      </c>
      <c r="AE831" s="7">
        <f t="shared" si="364"/>
        <v>0</v>
      </c>
      <c r="AF831" s="7">
        <f t="shared" si="364"/>
        <v>0</v>
      </c>
      <c r="AG831" s="7">
        <f t="shared" si="364"/>
        <v>0</v>
      </c>
      <c r="AH831" s="7">
        <f t="shared" si="364"/>
        <v>0</v>
      </c>
      <c r="AI831" s="7">
        <f t="shared" si="364"/>
        <v>0</v>
      </c>
      <c r="AJ831" s="7">
        <f t="shared" si="360"/>
        <v>0</v>
      </c>
      <c r="AK831" s="41">
        <f t="shared" si="354"/>
        <v>0</v>
      </c>
      <c r="AM831" s="30"/>
    </row>
    <row r="832" spans="1:39">
      <c r="A832" s="14">
        <v>3</v>
      </c>
      <c r="B832" s="1">
        <v>9</v>
      </c>
      <c r="C832" s="1">
        <v>4</v>
      </c>
      <c r="D832" s="1">
        <v>941</v>
      </c>
      <c r="G832" s="21" t="s">
        <v>680</v>
      </c>
      <c r="H832" s="6">
        <f>+H833</f>
        <v>0</v>
      </c>
      <c r="I832" s="6">
        <f t="shared" si="364"/>
        <v>0</v>
      </c>
      <c r="J832" s="6">
        <f t="shared" si="364"/>
        <v>0</v>
      </c>
      <c r="K832" s="6">
        <f t="shared" si="364"/>
        <v>0</v>
      </c>
      <c r="L832" s="6">
        <f t="shared" si="364"/>
        <v>0</v>
      </c>
      <c r="M832" s="6">
        <f t="shared" si="364"/>
        <v>0</v>
      </c>
      <c r="N832" s="6">
        <f t="shared" si="364"/>
        <v>0</v>
      </c>
      <c r="O832" s="6">
        <f t="shared" si="364"/>
        <v>0</v>
      </c>
      <c r="P832" s="6">
        <f t="shared" si="364"/>
        <v>0</v>
      </c>
      <c r="Q832" s="6">
        <f t="shared" si="364"/>
        <v>0</v>
      </c>
      <c r="R832" s="6">
        <f t="shared" si="364"/>
        <v>0</v>
      </c>
      <c r="S832" s="6">
        <f t="shared" si="364"/>
        <v>0</v>
      </c>
      <c r="T832" s="6">
        <f t="shared" si="364"/>
        <v>0</v>
      </c>
      <c r="U832" s="6">
        <f t="shared" si="364"/>
        <v>0</v>
      </c>
      <c r="V832" s="6">
        <f t="shared" si="364"/>
        <v>0</v>
      </c>
      <c r="W832" s="6">
        <f t="shared" si="364"/>
        <v>0</v>
      </c>
      <c r="X832" s="6">
        <f t="shared" si="364"/>
        <v>0</v>
      </c>
      <c r="Y832" s="6">
        <f t="shared" si="364"/>
        <v>0</v>
      </c>
      <c r="Z832" s="6">
        <f t="shared" si="364"/>
        <v>0</v>
      </c>
      <c r="AA832" s="6">
        <f t="shared" si="364"/>
        <v>0</v>
      </c>
      <c r="AB832" s="6">
        <f t="shared" si="364"/>
        <v>0</v>
      </c>
      <c r="AC832" s="6">
        <f t="shared" si="364"/>
        <v>0</v>
      </c>
      <c r="AD832" s="6">
        <f t="shared" si="364"/>
        <v>0</v>
      </c>
      <c r="AE832" s="6">
        <f t="shared" si="364"/>
        <v>0</v>
      </c>
      <c r="AF832" s="6">
        <f t="shared" si="364"/>
        <v>0</v>
      </c>
      <c r="AG832" s="6">
        <f t="shared" si="364"/>
        <v>0</v>
      </c>
      <c r="AH832" s="6">
        <f t="shared" si="364"/>
        <v>0</v>
      </c>
      <c r="AI832" s="6">
        <f t="shared" si="364"/>
        <v>0</v>
      </c>
      <c r="AJ832" s="6">
        <f t="shared" si="360"/>
        <v>0</v>
      </c>
      <c r="AK832" s="41">
        <f t="shared" si="354"/>
        <v>0</v>
      </c>
      <c r="AM832" s="30"/>
    </row>
    <row r="833" spans="1:45">
      <c r="A833" s="14">
        <v>3</v>
      </c>
      <c r="B833" s="1">
        <v>9</v>
      </c>
      <c r="C833" s="1">
        <v>4</v>
      </c>
      <c r="D833" s="1">
        <v>941</v>
      </c>
      <c r="E833" s="1">
        <v>1</v>
      </c>
      <c r="G833" s="17" t="s">
        <v>680</v>
      </c>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f t="shared" si="360"/>
        <v>0</v>
      </c>
      <c r="AK833" s="41">
        <f t="shared" si="354"/>
        <v>0</v>
      </c>
      <c r="AM833" s="30"/>
    </row>
    <row r="834" spans="1:45">
      <c r="A834" s="14">
        <v>3</v>
      </c>
      <c r="B834" s="1">
        <v>9</v>
      </c>
      <c r="C834" s="1">
        <v>5</v>
      </c>
      <c r="G834" s="21" t="s">
        <v>681</v>
      </c>
      <c r="H834" s="7">
        <f>+H835</f>
        <v>0</v>
      </c>
      <c r="I834" s="7">
        <f t="shared" ref="I834:AI835" si="365">+I835</f>
        <v>0</v>
      </c>
      <c r="J834" s="7">
        <f t="shared" si="365"/>
        <v>0</v>
      </c>
      <c r="K834" s="7">
        <f t="shared" si="365"/>
        <v>0</v>
      </c>
      <c r="L834" s="7">
        <f t="shared" si="365"/>
        <v>0</v>
      </c>
      <c r="M834" s="7">
        <f t="shared" si="365"/>
        <v>0</v>
      </c>
      <c r="N834" s="7">
        <f t="shared" si="365"/>
        <v>0</v>
      </c>
      <c r="O834" s="7">
        <f t="shared" si="365"/>
        <v>0</v>
      </c>
      <c r="P834" s="7">
        <f t="shared" si="365"/>
        <v>0</v>
      </c>
      <c r="Q834" s="7">
        <f t="shared" si="365"/>
        <v>0</v>
      </c>
      <c r="R834" s="7">
        <f t="shared" si="365"/>
        <v>0</v>
      </c>
      <c r="S834" s="7">
        <f t="shared" si="365"/>
        <v>0</v>
      </c>
      <c r="T834" s="7">
        <f t="shared" si="365"/>
        <v>0</v>
      </c>
      <c r="U834" s="7">
        <f t="shared" si="365"/>
        <v>0</v>
      </c>
      <c r="V834" s="7">
        <f t="shared" si="365"/>
        <v>0</v>
      </c>
      <c r="W834" s="7">
        <f t="shared" si="365"/>
        <v>0</v>
      </c>
      <c r="X834" s="7">
        <f t="shared" si="365"/>
        <v>0</v>
      </c>
      <c r="Y834" s="7">
        <f t="shared" si="365"/>
        <v>0</v>
      </c>
      <c r="Z834" s="7">
        <f t="shared" si="365"/>
        <v>0</v>
      </c>
      <c r="AA834" s="7">
        <f t="shared" si="365"/>
        <v>0</v>
      </c>
      <c r="AB834" s="7">
        <f t="shared" si="365"/>
        <v>0</v>
      </c>
      <c r="AC834" s="7">
        <f t="shared" si="365"/>
        <v>0</v>
      </c>
      <c r="AD834" s="7">
        <f t="shared" si="365"/>
        <v>0</v>
      </c>
      <c r="AE834" s="7">
        <f t="shared" si="365"/>
        <v>0</v>
      </c>
      <c r="AF834" s="7">
        <f t="shared" si="365"/>
        <v>0</v>
      </c>
      <c r="AG834" s="7">
        <f t="shared" si="365"/>
        <v>0</v>
      </c>
      <c r="AH834" s="7">
        <f t="shared" si="365"/>
        <v>0</v>
      </c>
      <c r="AI834" s="7">
        <f t="shared" si="365"/>
        <v>0</v>
      </c>
      <c r="AJ834" s="7">
        <f t="shared" si="360"/>
        <v>0</v>
      </c>
      <c r="AK834" s="41">
        <f t="shared" si="354"/>
        <v>0</v>
      </c>
      <c r="AM834" s="30"/>
    </row>
    <row r="835" spans="1:45">
      <c r="A835" s="14">
        <v>3</v>
      </c>
      <c r="B835" s="1">
        <v>9</v>
      </c>
      <c r="C835" s="1">
        <v>5</v>
      </c>
      <c r="D835" s="1">
        <v>951</v>
      </c>
      <c r="G835" s="21" t="s">
        <v>682</v>
      </c>
      <c r="H835" s="6">
        <f>+H836</f>
        <v>0</v>
      </c>
      <c r="I835" s="6">
        <f t="shared" si="365"/>
        <v>0</v>
      </c>
      <c r="J835" s="6">
        <f t="shared" si="365"/>
        <v>0</v>
      </c>
      <c r="K835" s="6">
        <f t="shared" si="365"/>
        <v>0</v>
      </c>
      <c r="L835" s="6">
        <f t="shared" si="365"/>
        <v>0</v>
      </c>
      <c r="M835" s="6">
        <f t="shared" si="365"/>
        <v>0</v>
      </c>
      <c r="N835" s="6">
        <f t="shared" si="365"/>
        <v>0</v>
      </c>
      <c r="O835" s="6">
        <f t="shared" si="365"/>
        <v>0</v>
      </c>
      <c r="P835" s="6">
        <f t="shared" si="365"/>
        <v>0</v>
      </c>
      <c r="Q835" s="6">
        <f t="shared" si="365"/>
        <v>0</v>
      </c>
      <c r="R835" s="6">
        <f t="shared" si="365"/>
        <v>0</v>
      </c>
      <c r="S835" s="6">
        <f t="shared" si="365"/>
        <v>0</v>
      </c>
      <c r="T835" s="6">
        <f t="shared" si="365"/>
        <v>0</v>
      </c>
      <c r="U835" s="6">
        <f t="shared" si="365"/>
        <v>0</v>
      </c>
      <c r="V835" s="6">
        <f t="shared" si="365"/>
        <v>0</v>
      </c>
      <c r="W835" s="6">
        <f t="shared" si="365"/>
        <v>0</v>
      </c>
      <c r="X835" s="6">
        <f t="shared" si="365"/>
        <v>0</v>
      </c>
      <c r="Y835" s="6">
        <f t="shared" si="365"/>
        <v>0</v>
      </c>
      <c r="Z835" s="6">
        <f t="shared" si="365"/>
        <v>0</v>
      </c>
      <c r="AA835" s="6">
        <f t="shared" si="365"/>
        <v>0</v>
      </c>
      <c r="AB835" s="6">
        <f t="shared" si="365"/>
        <v>0</v>
      </c>
      <c r="AC835" s="6">
        <f t="shared" si="365"/>
        <v>0</v>
      </c>
      <c r="AD835" s="6">
        <f t="shared" si="365"/>
        <v>0</v>
      </c>
      <c r="AE835" s="6">
        <f t="shared" si="365"/>
        <v>0</v>
      </c>
      <c r="AF835" s="6">
        <f t="shared" si="365"/>
        <v>0</v>
      </c>
      <c r="AG835" s="6">
        <f t="shared" si="365"/>
        <v>0</v>
      </c>
      <c r="AH835" s="6">
        <f t="shared" si="365"/>
        <v>0</v>
      </c>
      <c r="AI835" s="6">
        <f t="shared" si="365"/>
        <v>0</v>
      </c>
      <c r="AJ835" s="6">
        <f t="shared" si="360"/>
        <v>0</v>
      </c>
      <c r="AK835" s="41">
        <f t="shared" si="354"/>
        <v>0</v>
      </c>
      <c r="AM835" s="30"/>
    </row>
    <row r="836" spans="1:45">
      <c r="A836" s="14">
        <v>3</v>
      </c>
      <c r="B836" s="1">
        <v>9</v>
      </c>
      <c r="C836" s="1">
        <v>5</v>
      </c>
      <c r="D836" s="1">
        <v>951</v>
      </c>
      <c r="E836" s="1">
        <v>1</v>
      </c>
      <c r="G836" s="17" t="s">
        <v>682</v>
      </c>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f t="shared" si="360"/>
        <v>0</v>
      </c>
      <c r="AK836" s="41">
        <f t="shared" si="354"/>
        <v>0</v>
      </c>
      <c r="AM836" s="30"/>
    </row>
    <row r="837" spans="1:45">
      <c r="A837" s="14">
        <v>3</v>
      </c>
      <c r="B837" s="1">
        <v>9</v>
      </c>
      <c r="C837" s="1">
        <v>6</v>
      </c>
      <c r="G837" s="21" t="s">
        <v>683</v>
      </c>
      <c r="H837" s="7">
        <f>+H838</f>
        <v>0</v>
      </c>
      <c r="I837" s="7">
        <f t="shared" ref="I837:AI838" si="366">+I838</f>
        <v>0</v>
      </c>
      <c r="J837" s="7">
        <f t="shared" si="366"/>
        <v>0</v>
      </c>
      <c r="K837" s="7">
        <f t="shared" si="366"/>
        <v>0</v>
      </c>
      <c r="L837" s="7">
        <f t="shared" si="366"/>
        <v>0</v>
      </c>
      <c r="M837" s="7">
        <f t="shared" si="366"/>
        <v>0</v>
      </c>
      <c r="N837" s="7">
        <f t="shared" si="366"/>
        <v>0</v>
      </c>
      <c r="O837" s="7">
        <f t="shared" si="366"/>
        <v>0</v>
      </c>
      <c r="P837" s="7">
        <f t="shared" si="366"/>
        <v>0</v>
      </c>
      <c r="Q837" s="7">
        <f t="shared" si="366"/>
        <v>0</v>
      </c>
      <c r="R837" s="7">
        <f t="shared" si="366"/>
        <v>0</v>
      </c>
      <c r="S837" s="7">
        <f t="shared" si="366"/>
        <v>0</v>
      </c>
      <c r="T837" s="7">
        <f t="shared" si="366"/>
        <v>0</v>
      </c>
      <c r="U837" s="7">
        <f t="shared" si="366"/>
        <v>0</v>
      </c>
      <c r="V837" s="7">
        <f t="shared" si="366"/>
        <v>0</v>
      </c>
      <c r="W837" s="7">
        <f t="shared" si="366"/>
        <v>0</v>
      </c>
      <c r="X837" s="7">
        <f t="shared" si="366"/>
        <v>0</v>
      </c>
      <c r="Y837" s="7">
        <f t="shared" si="366"/>
        <v>0</v>
      </c>
      <c r="Z837" s="7">
        <f t="shared" si="366"/>
        <v>0</v>
      </c>
      <c r="AA837" s="7">
        <f t="shared" si="366"/>
        <v>0</v>
      </c>
      <c r="AB837" s="7">
        <f t="shared" si="366"/>
        <v>0</v>
      </c>
      <c r="AC837" s="7">
        <f t="shared" si="366"/>
        <v>0</v>
      </c>
      <c r="AD837" s="7">
        <f t="shared" si="366"/>
        <v>0</v>
      </c>
      <c r="AE837" s="7">
        <f t="shared" si="366"/>
        <v>0</v>
      </c>
      <c r="AF837" s="7">
        <f t="shared" si="366"/>
        <v>0</v>
      </c>
      <c r="AG837" s="7">
        <f t="shared" si="366"/>
        <v>0</v>
      </c>
      <c r="AH837" s="7">
        <f t="shared" si="366"/>
        <v>0</v>
      </c>
      <c r="AI837" s="7">
        <f t="shared" si="366"/>
        <v>0</v>
      </c>
      <c r="AJ837" s="7">
        <f t="shared" si="360"/>
        <v>0</v>
      </c>
      <c r="AK837" s="41">
        <f t="shared" si="354"/>
        <v>0</v>
      </c>
      <c r="AM837" s="30"/>
    </row>
    <row r="838" spans="1:45">
      <c r="A838" s="14">
        <v>3</v>
      </c>
      <c r="B838" s="1">
        <v>9</v>
      </c>
      <c r="C838" s="1">
        <v>6</v>
      </c>
      <c r="D838" s="1">
        <v>962</v>
      </c>
      <c r="G838" s="21" t="s">
        <v>684</v>
      </c>
      <c r="H838" s="6">
        <f>+H839</f>
        <v>0</v>
      </c>
      <c r="I838" s="6">
        <f t="shared" si="366"/>
        <v>0</v>
      </c>
      <c r="J838" s="6">
        <f t="shared" si="366"/>
        <v>0</v>
      </c>
      <c r="K838" s="6">
        <f t="shared" si="366"/>
        <v>0</v>
      </c>
      <c r="L838" s="6">
        <f t="shared" si="366"/>
        <v>0</v>
      </c>
      <c r="M838" s="6">
        <f t="shared" si="366"/>
        <v>0</v>
      </c>
      <c r="N838" s="6">
        <f t="shared" si="366"/>
        <v>0</v>
      </c>
      <c r="O838" s="6">
        <f t="shared" si="366"/>
        <v>0</v>
      </c>
      <c r="P838" s="6">
        <f t="shared" si="366"/>
        <v>0</v>
      </c>
      <c r="Q838" s="6">
        <f t="shared" si="366"/>
        <v>0</v>
      </c>
      <c r="R838" s="6">
        <f t="shared" si="366"/>
        <v>0</v>
      </c>
      <c r="S838" s="6">
        <f t="shared" si="366"/>
        <v>0</v>
      </c>
      <c r="T838" s="6">
        <f t="shared" si="366"/>
        <v>0</v>
      </c>
      <c r="U838" s="6">
        <f t="shared" si="366"/>
        <v>0</v>
      </c>
      <c r="V838" s="6">
        <f t="shared" si="366"/>
        <v>0</v>
      </c>
      <c r="W838" s="6">
        <f t="shared" si="366"/>
        <v>0</v>
      </c>
      <c r="X838" s="6">
        <f t="shared" si="366"/>
        <v>0</v>
      </c>
      <c r="Y838" s="6">
        <f t="shared" si="366"/>
        <v>0</v>
      </c>
      <c r="Z838" s="6">
        <f t="shared" si="366"/>
        <v>0</v>
      </c>
      <c r="AA838" s="6">
        <f t="shared" si="366"/>
        <v>0</v>
      </c>
      <c r="AB838" s="6">
        <f t="shared" si="366"/>
        <v>0</v>
      </c>
      <c r="AC838" s="6">
        <f t="shared" si="366"/>
        <v>0</v>
      </c>
      <c r="AD838" s="6">
        <f t="shared" si="366"/>
        <v>0</v>
      </c>
      <c r="AE838" s="6">
        <f t="shared" si="366"/>
        <v>0</v>
      </c>
      <c r="AF838" s="6">
        <f t="shared" si="366"/>
        <v>0</v>
      </c>
      <c r="AG838" s="6">
        <f t="shared" si="366"/>
        <v>0</v>
      </c>
      <c r="AH838" s="6">
        <f t="shared" si="366"/>
        <v>0</v>
      </c>
      <c r="AI838" s="6">
        <f t="shared" si="366"/>
        <v>0</v>
      </c>
      <c r="AJ838" s="6">
        <f t="shared" si="360"/>
        <v>0</v>
      </c>
      <c r="AK838" s="41">
        <f t="shared" si="354"/>
        <v>0</v>
      </c>
      <c r="AM838" s="30"/>
    </row>
    <row r="839" spans="1:45">
      <c r="A839" s="14">
        <v>3</v>
      </c>
      <c r="B839" s="1">
        <v>9</v>
      </c>
      <c r="C839" s="1">
        <v>6</v>
      </c>
      <c r="D839" s="1">
        <v>962</v>
      </c>
      <c r="E839" s="1">
        <v>1</v>
      </c>
      <c r="G839" s="17" t="s">
        <v>685</v>
      </c>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f t="shared" si="360"/>
        <v>0</v>
      </c>
      <c r="AK839" s="41">
        <f t="shared" si="354"/>
        <v>0</v>
      </c>
      <c r="AM839" s="30"/>
    </row>
    <row r="840" spans="1:45">
      <c r="A840" s="14">
        <v>3</v>
      </c>
      <c r="B840" s="1">
        <v>9</v>
      </c>
      <c r="C840" s="1">
        <v>9</v>
      </c>
      <c r="G840" s="21" t="s">
        <v>686</v>
      </c>
      <c r="H840" s="7">
        <f>+H841</f>
        <v>0</v>
      </c>
      <c r="I840" s="7">
        <f t="shared" ref="I840:AI840" si="367">+I841</f>
        <v>0</v>
      </c>
      <c r="J840" s="7">
        <f t="shared" si="367"/>
        <v>0</v>
      </c>
      <c r="K840" s="7">
        <f t="shared" si="367"/>
        <v>0</v>
      </c>
      <c r="L840" s="7">
        <f t="shared" si="367"/>
        <v>0</v>
      </c>
      <c r="M840" s="7">
        <f t="shared" si="367"/>
        <v>0</v>
      </c>
      <c r="N840" s="7">
        <f t="shared" si="367"/>
        <v>0</v>
      </c>
      <c r="O840" s="7">
        <f t="shared" si="367"/>
        <v>0</v>
      </c>
      <c r="P840" s="7">
        <f t="shared" si="367"/>
        <v>0</v>
      </c>
      <c r="Q840" s="7">
        <f t="shared" si="367"/>
        <v>0</v>
      </c>
      <c r="R840" s="7">
        <f t="shared" si="367"/>
        <v>0</v>
      </c>
      <c r="S840" s="7">
        <f t="shared" si="367"/>
        <v>0</v>
      </c>
      <c r="T840" s="7">
        <f t="shared" si="367"/>
        <v>0</v>
      </c>
      <c r="U840" s="7">
        <f t="shared" si="367"/>
        <v>0</v>
      </c>
      <c r="V840" s="7">
        <f t="shared" si="367"/>
        <v>0</v>
      </c>
      <c r="W840" s="7">
        <f t="shared" si="367"/>
        <v>0</v>
      </c>
      <c r="X840" s="7">
        <f t="shared" si="367"/>
        <v>0</v>
      </c>
      <c r="Y840" s="7">
        <f t="shared" si="367"/>
        <v>0</v>
      </c>
      <c r="Z840" s="7">
        <f t="shared" si="367"/>
        <v>0</v>
      </c>
      <c r="AA840" s="7">
        <f t="shared" si="367"/>
        <v>0</v>
      </c>
      <c r="AB840" s="7">
        <f t="shared" si="367"/>
        <v>0</v>
      </c>
      <c r="AC840" s="7">
        <f t="shared" si="367"/>
        <v>0</v>
      </c>
      <c r="AD840" s="7">
        <f t="shared" si="367"/>
        <v>0</v>
      </c>
      <c r="AE840" s="7">
        <f t="shared" si="367"/>
        <v>0</v>
      </c>
      <c r="AF840" s="7">
        <f t="shared" si="367"/>
        <v>0</v>
      </c>
      <c r="AG840" s="7">
        <f t="shared" si="367"/>
        <v>0</v>
      </c>
      <c r="AH840" s="7">
        <f t="shared" si="367"/>
        <v>0</v>
      </c>
      <c r="AI840" s="7">
        <f t="shared" si="367"/>
        <v>0</v>
      </c>
      <c r="AJ840" s="7">
        <f t="shared" si="360"/>
        <v>0</v>
      </c>
      <c r="AK840" s="41">
        <f t="shared" si="354"/>
        <v>0</v>
      </c>
      <c r="AM840" s="30"/>
    </row>
    <row r="841" spans="1:45">
      <c r="A841" s="14">
        <v>3</v>
      </c>
      <c r="B841" s="1">
        <v>9</v>
      </c>
      <c r="C841" s="1">
        <v>9</v>
      </c>
      <c r="D841" s="1">
        <v>991</v>
      </c>
      <c r="G841" s="21" t="s">
        <v>687</v>
      </c>
      <c r="H841" s="6">
        <f>+H842+H843+H844</f>
        <v>0</v>
      </c>
      <c r="I841" s="6">
        <f t="shared" ref="I841:AI841" si="368">+I842+I843+I844</f>
        <v>0</v>
      </c>
      <c r="J841" s="6">
        <f t="shared" si="368"/>
        <v>0</v>
      </c>
      <c r="K841" s="6">
        <f t="shared" si="368"/>
        <v>0</v>
      </c>
      <c r="L841" s="6">
        <f t="shared" si="368"/>
        <v>0</v>
      </c>
      <c r="M841" s="6">
        <f t="shared" si="368"/>
        <v>0</v>
      </c>
      <c r="N841" s="6">
        <f t="shared" si="368"/>
        <v>0</v>
      </c>
      <c r="O841" s="6">
        <f t="shared" si="368"/>
        <v>0</v>
      </c>
      <c r="P841" s="6">
        <f t="shared" si="368"/>
        <v>0</v>
      </c>
      <c r="Q841" s="6">
        <f t="shared" si="368"/>
        <v>0</v>
      </c>
      <c r="R841" s="6">
        <f t="shared" si="368"/>
        <v>0</v>
      </c>
      <c r="S841" s="6">
        <f t="shared" si="368"/>
        <v>0</v>
      </c>
      <c r="T841" s="6">
        <f t="shared" si="368"/>
        <v>0</v>
      </c>
      <c r="U841" s="6">
        <f t="shared" si="368"/>
        <v>0</v>
      </c>
      <c r="V841" s="6">
        <f t="shared" si="368"/>
        <v>0</v>
      </c>
      <c r="W841" s="6">
        <f t="shared" si="368"/>
        <v>0</v>
      </c>
      <c r="X841" s="6">
        <f t="shared" si="368"/>
        <v>0</v>
      </c>
      <c r="Y841" s="6">
        <f t="shared" si="368"/>
        <v>0</v>
      </c>
      <c r="Z841" s="6">
        <f t="shared" si="368"/>
        <v>0</v>
      </c>
      <c r="AA841" s="6">
        <f t="shared" si="368"/>
        <v>0</v>
      </c>
      <c r="AB841" s="6">
        <f t="shared" si="368"/>
        <v>0</v>
      </c>
      <c r="AC841" s="6">
        <f t="shared" si="368"/>
        <v>0</v>
      </c>
      <c r="AD841" s="6">
        <f t="shared" si="368"/>
        <v>0</v>
      </c>
      <c r="AE841" s="6">
        <f t="shared" si="368"/>
        <v>0</v>
      </c>
      <c r="AF841" s="6">
        <f t="shared" si="368"/>
        <v>0</v>
      </c>
      <c r="AG841" s="6">
        <f t="shared" si="368"/>
        <v>0</v>
      </c>
      <c r="AH841" s="6">
        <f t="shared" si="368"/>
        <v>0</v>
      </c>
      <c r="AI841" s="6">
        <f t="shared" si="368"/>
        <v>0</v>
      </c>
      <c r="AJ841" s="6">
        <f t="shared" si="360"/>
        <v>0</v>
      </c>
      <c r="AK841" s="41">
        <f t="shared" si="354"/>
        <v>0</v>
      </c>
      <c r="AM841" s="30"/>
    </row>
    <row r="842" spans="1:45">
      <c r="A842" s="14">
        <v>3</v>
      </c>
      <c r="B842" s="1">
        <v>9</v>
      </c>
      <c r="C842" s="1">
        <v>9</v>
      </c>
      <c r="D842" s="1">
        <v>991</v>
      </c>
      <c r="E842" s="1">
        <v>1</v>
      </c>
      <c r="G842" s="17" t="s">
        <v>688</v>
      </c>
      <c r="H842" s="8"/>
      <c r="I842" s="8"/>
      <c r="J842" s="8"/>
      <c r="K842" s="8"/>
      <c r="L842" s="8"/>
      <c r="M842" s="8"/>
      <c r="N842" s="8">
        <v>0</v>
      </c>
      <c r="O842" s="8"/>
      <c r="P842" s="8"/>
      <c r="Q842" s="8"/>
      <c r="R842" s="8"/>
      <c r="S842" s="8"/>
      <c r="T842" s="8"/>
      <c r="U842" s="8"/>
      <c r="V842" s="8"/>
      <c r="W842" s="8"/>
      <c r="X842" s="8"/>
      <c r="Y842" s="8"/>
      <c r="Z842" s="8"/>
      <c r="AA842" s="8"/>
      <c r="AB842" s="8"/>
      <c r="AC842" s="8"/>
      <c r="AD842" s="8"/>
      <c r="AE842" s="8"/>
      <c r="AF842" s="8"/>
      <c r="AG842" s="8"/>
      <c r="AH842" s="8"/>
      <c r="AI842" s="8"/>
      <c r="AJ842" s="8">
        <f t="shared" si="360"/>
        <v>0</v>
      </c>
      <c r="AK842" s="41">
        <f t="shared" si="354"/>
        <v>0</v>
      </c>
      <c r="AM842" s="30"/>
    </row>
    <row r="843" spans="1:45">
      <c r="A843" s="14">
        <v>3</v>
      </c>
      <c r="B843" s="1">
        <v>9</v>
      </c>
      <c r="C843" s="1">
        <v>9</v>
      </c>
      <c r="D843" s="1">
        <v>991</v>
      </c>
      <c r="E843" s="1">
        <v>1</v>
      </c>
      <c r="G843" s="17" t="s">
        <v>689</v>
      </c>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f t="shared" si="360"/>
        <v>0</v>
      </c>
      <c r="AK843" s="41">
        <f t="shared" si="354"/>
        <v>0</v>
      </c>
      <c r="AM843" s="30"/>
    </row>
    <row r="844" spans="1:45">
      <c r="A844" s="14">
        <v>3</v>
      </c>
      <c r="B844" s="1">
        <v>9</v>
      </c>
      <c r="C844" s="1">
        <v>9</v>
      </c>
      <c r="D844" s="1">
        <v>991</v>
      </c>
      <c r="E844" s="1">
        <v>1</v>
      </c>
      <c r="G844" s="17" t="s">
        <v>690</v>
      </c>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f t="shared" si="360"/>
        <v>0</v>
      </c>
      <c r="AK844" s="41">
        <f t="shared" si="354"/>
        <v>0</v>
      </c>
      <c r="AM844" s="30"/>
    </row>
    <row r="845" spans="1:45">
      <c r="H845" s="8"/>
    </row>
    <row r="846" spans="1:45">
      <c r="H846" s="8"/>
    </row>
    <row r="847" spans="1:45" s="5" customFormat="1">
      <c r="A847" s="1"/>
      <c r="B847" s="1"/>
      <c r="C847" s="1"/>
      <c r="D847" s="1"/>
      <c r="E847" s="1"/>
      <c r="F847" s="1"/>
      <c r="G847" s="17"/>
      <c r="H847" s="8"/>
      <c r="AM847" s="29"/>
      <c r="AN847" s="29"/>
      <c r="AO847" s="29"/>
      <c r="AP847" s="29"/>
      <c r="AQ847" s="31"/>
      <c r="AS847" s="39"/>
    </row>
    <row r="848" spans="1:45" s="5" customFormat="1">
      <c r="A848" s="1"/>
      <c r="B848" s="1"/>
      <c r="C848" s="1"/>
      <c r="D848" s="1"/>
      <c r="E848" s="1"/>
      <c r="F848" s="1"/>
      <c r="G848" s="17"/>
      <c r="H848" s="8"/>
      <c r="AM848" s="29"/>
      <c r="AN848" s="29"/>
      <c r="AO848" s="29"/>
      <c r="AP848" s="29"/>
      <c r="AQ848" s="31"/>
      <c r="AS848" s="39"/>
    </row>
    <row r="849" spans="1:45" s="5" customFormat="1">
      <c r="A849" s="1"/>
      <c r="B849" s="1"/>
      <c r="C849" s="1"/>
      <c r="D849" s="1"/>
      <c r="E849" s="1"/>
      <c r="F849" s="1"/>
      <c r="G849" s="17"/>
      <c r="H849" s="8"/>
      <c r="AM849" s="29"/>
      <c r="AN849" s="29"/>
      <c r="AO849" s="29"/>
      <c r="AP849" s="29"/>
      <c r="AQ849" s="31"/>
      <c r="AS849" s="39"/>
    </row>
    <row r="850" spans="1:45" s="5" customFormat="1">
      <c r="A850" s="1"/>
      <c r="B850" s="1"/>
      <c r="C850" s="1"/>
      <c r="D850" s="1"/>
      <c r="E850" s="1"/>
      <c r="F850" s="1"/>
      <c r="G850" s="17"/>
      <c r="H850" s="8"/>
      <c r="AM850" s="29"/>
      <c r="AN850" s="29"/>
      <c r="AO850" s="29"/>
      <c r="AP850" s="29"/>
      <c r="AQ850" s="31"/>
      <c r="AS850" s="39"/>
    </row>
    <row r="851" spans="1:45" s="5" customFormat="1">
      <c r="A851" s="1"/>
      <c r="B851" s="1"/>
      <c r="C851" s="1"/>
      <c r="D851" s="1"/>
      <c r="E851" s="1"/>
      <c r="F851" s="1"/>
      <c r="G851" s="17"/>
      <c r="H851" s="8"/>
      <c r="AM851" s="29"/>
      <c r="AN851" s="29"/>
      <c r="AO851" s="29"/>
      <c r="AP851" s="29"/>
      <c r="AQ851" s="31"/>
      <c r="AS851" s="39"/>
    </row>
    <row r="852" spans="1:45" s="5" customFormat="1">
      <c r="A852" s="1"/>
      <c r="B852" s="1"/>
      <c r="C852" s="1"/>
      <c r="D852" s="1"/>
      <c r="E852" s="1"/>
      <c r="F852" s="1"/>
      <c r="G852" s="17"/>
      <c r="H852" s="8"/>
      <c r="AM852" s="29"/>
      <c r="AN852" s="29"/>
      <c r="AO852" s="29"/>
      <c r="AP852" s="29"/>
      <c r="AQ852" s="31"/>
      <c r="AS852" s="39"/>
    </row>
    <row r="853" spans="1:45" s="5" customFormat="1">
      <c r="A853" s="1"/>
      <c r="B853" s="1"/>
      <c r="C853" s="1"/>
      <c r="D853" s="1"/>
      <c r="E853" s="1"/>
      <c r="F853" s="1"/>
      <c r="G853" s="17"/>
      <c r="H853" s="8"/>
      <c r="AM853" s="29"/>
      <c r="AN853" s="29"/>
      <c r="AO853" s="29"/>
      <c r="AP853" s="29"/>
      <c r="AQ853" s="31"/>
      <c r="AS853" s="39"/>
    </row>
    <row r="854" spans="1:45" s="5" customFormat="1">
      <c r="A854" s="1"/>
      <c r="B854" s="1"/>
      <c r="C854" s="1"/>
      <c r="D854" s="1"/>
      <c r="E854" s="1"/>
      <c r="F854" s="1"/>
      <c r="G854" s="17"/>
      <c r="H854" s="8"/>
      <c r="AM854" s="29"/>
      <c r="AN854" s="29"/>
      <c r="AO854" s="29"/>
      <c r="AP854" s="29"/>
      <c r="AQ854" s="31"/>
      <c r="AS854" s="39"/>
    </row>
    <row r="855" spans="1:45" s="5" customFormat="1">
      <c r="A855" s="1"/>
      <c r="B855" s="1"/>
      <c r="C855" s="1"/>
      <c r="D855" s="1"/>
      <c r="E855" s="1"/>
      <c r="F855" s="1"/>
      <c r="G855" s="17"/>
      <c r="H855" s="8"/>
      <c r="AM855" s="29"/>
      <c r="AN855" s="29"/>
      <c r="AO855" s="29"/>
      <c r="AP855" s="29"/>
      <c r="AQ855" s="31"/>
      <c r="AS855" s="39"/>
    </row>
    <row r="856" spans="1:45" s="5" customFormat="1">
      <c r="A856" s="1"/>
      <c r="B856" s="1"/>
      <c r="C856" s="1"/>
      <c r="D856" s="1"/>
      <c r="E856" s="1"/>
      <c r="F856" s="1"/>
      <c r="G856" s="17"/>
      <c r="H856" s="8"/>
      <c r="AM856" s="29"/>
      <c r="AN856" s="29"/>
      <c r="AO856" s="29"/>
      <c r="AP856" s="29"/>
      <c r="AQ856" s="31"/>
      <c r="AS856" s="39"/>
    </row>
    <row r="857" spans="1:45" s="5" customFormat="1">
      <c r="A857" s="1"/>
      <c r="B857" s="1"/>
      <c r="C857" s="1"/>
      <c r="D857" s="1"/>
      <c r="E857" s="1"/>
      <c r="F857" s="1"/>
      <c r="G857" s="17"/>
      <c r="H857" s="8"/>
      <c r="AM857" s="29"/>
      <c r="AN857" s="29"/>
      <c r="AO857" s="29"/>
      <c r="AP857" s="29"/>
      <c r="AQ857" s="31"/>
      <c r="AS857" s="39"/>
    </row>
    <row r="858" spans="1:45" s="5" customFormat="1">
      <c r="A858" s="1"/>
      <c r="B858" s="1"/>
      <c r="C858" s="1"/>
      <c r="D858" s="1"/>
      <c r="E858" s="1"/>
      <c r="F858" s="1"/>
      <c r="G858" s="17"/>
      <c r="H858" s="8"/>
      <c r="AM858" s="29"/>
      <c r="AN858" s="29"/>
      <c r="AO858" s="29"/>
      <c r="AP858" s="29"/>
      <c r="AQ858" s="31"/>
      <c r="AS858" s="39"/>
    </row>
    <row r="859" spans="1:45" s="5" customFormat="1">
      <c r="A859" s="1"/>
      <c r="B859" s="1"/>
      <c r="C859" s="1"/>
      <c r="D859" s="1"/>
      <c r="E859" s="1"/>
      <c r="F859" s="1"/>
      <c r="G859" s="17"/>
      <c r="H859" s="8"/>
      <c r="AM859" s="29"/>
      <c r="AN859" s="29"/>
      <c r="AO859" s="29"/>
      <c r="AP859" s="29"/>
      <c r="AQ859" s="31"/>
      <c r="AS859" s="39"/>
    </row>
    <row r="860" spans="1:45" s="5" customFormat="1">
      <c r="A860" s="1"/>
      <c r="B860" s="1"/>
      <c r="C860" s="1"/>
      <c r="D860" s="1"/>
      <c r="E860" s="1"/>
      <c r="F860" s="1"/>
      <c r="G860" s="17"/>
      <c r="H860" s="8"/>
      <c r="AM860" s="29"/>
      <c r="AN860" s="29"/>
      <c r="AO860" s="29"/>
      <c r="AP860" s="29"/>
      <c r="AQ860" s="31"/>
      <c r="AS860" s="39"/>
    </row>
    <row r="861" spans="1:45" s="5" customFormat="1">
      <c r="A861" s="1"/>
      <c r="B861" s="1"/>
      <c r="C861" s="1"/>
      <c r="D861" s="1"/>
      <c r="E861" s="1"/>
      <c r="F861" s="1"/>
      <c r="G861" s="17"/>
      <c r="H861" s="8"/>
      <c r="AM861" s="29"/>
      <c r="AN861" s="29"/>
      <c r="AO861" s="29"/>
      <c r="AP861" s="29"/>
      <c r="AQ861" s="31"/>
      <c r="AS861" s="39"/>
    </row>
    <row r="862" spans="1:45" s="5" customFormat="1">
      <c r="A862" s="1"/>
      <c r="B862" s="1"/>
      <c r="C862" s="1"/>
      <c r="D862" s="1"/>
      <c r="E862" s="1"/>
      <c r="F862" s="1"/>
      <c r="G862" s="17"/>
      <c r="H862" s="8"/>
      <c r="AM862" s="29"/>
      <c r="AN862" s="29"/>
      <c r="AO862" s="29"/>
      <c r="AP862" s="29"/>
      <c r="AQ862" s="31"/>
      <c r="AS862" s="39"/>
    </row>
    <row r="863" spans="1:45" s="5" customFormat="1">
      <c r="A863" s="1"/>
      <c r="B863" s="1"/>
      <c r="C863" s="1"/>
      <c r="D863" s="1"/>
      <c r="E863" s="1"/>
      <c r="F863" s="1"/>
      <c r="G863" s="17"/>
      <c r="H863" s="8"/>
      <c r="AM863" s="29"/>
      <c r="AN863" s="29"/>
      <c r="AO863" s="29"/>
      <c r="AP863" s="29"/>
      <c r="AQ863" s="31"/>
      <c r="AS863" s="39"/>
    </row>
    <row r="864" spans="1:45" s="5" customFormat="1">
      <c r="A864" s="1"/>
      <c r="B864" s="1"/>
      <c r="C864" s="1"/>
      <c r="D864" s="1"/>
      <c r="E864" s="1"/>
      <c r="F864" s="1"/>
      <c r="G864" s="17"/>
      <c r="H864" s="8"/>
      <c r="AM864" s="29"/>
      <c r="AN864" s="29"/>
      <c r="AO864" s="29"/>
      <c r="AP864" s="29"/>
      <c r="AQ864" s="31"/>
      <c r="AS864" s="39"/>
    </row>
    <row r="865" spans="1:48" s="5" customFormat="1">
      <c r="A865" s="1"/>
      <c r="B865" s="1"/>
      <c r="C865" s="1"/>
      <c r="D865" s="1"/>
      <c r="E865" s="1"/>
      <c r="F865" s="1"/>
      <c r="G865" s="17"/>
      <c r="H865" s="8"/>
      <c r="AM865" s="29"/>
      <c r="AN865" s="29"/>
      <c r="AO865" s="29"/>
      <c r="AP865" s="29"/>
      <c r="AQ865" s="31"/>
      <c r="AS865" s="39"/>
    </row>
    <row r="866" spans="1:48" s="5" customFormat="1">
      <c r="A866" s="1"/>
      <c r="B866" s="1"/>
      <c r="C866" s="1"/>
      <c r="D866" s="1"/>
      <c r="E866" s="1"/>
      <c r="F866" s="1"/>
      <c r="G866" s="17"/>
      <c r="H866" s="8"/>
      <c r="AM866" s="29"/>
      <c r="AN866" s="29"/>
      <c r="AO866" s="29"/>
      <c r="AP866" s="29"/>
      <c r="AQ866" s="31"/>
      <c r="AS866" s="39"/>
    </row>
    <row r="867" spans="1:48" s="5" customFormat="1">
      <c r="A867" s="1"/>
      <c r="B867" s="1"/>
      <c r="C867" s="1"/>
      <c r="D867" s="1"/>
      <c r="E867" s="1"/>
      <c r="F867" s="1"/>
      <c r="G867" s="17"/>
      <c r="H867" s="8"/>
      <c r="AM867" s="29"/>
      <c r="AN867" s="29"/>
      <c r="AO867" s="29"/>
      <c r="AP867" s="29"/>
      <c r="AQ867" s="31"/>
      <c r="AS867" s="39"/>
    </row>
    <row r="868" spans="1:48" s="5" customFormat="1">
      <c r="A868" s="1"/>
      <c r="B868" s="1"/>
      <c r="C868" s="1"/>
      <c r="D868" s="1"/>
      <c r="E868" s="1"/>
      <c r="F868" s="1"/>
      <c r="G868" s="17"/>
      <c r="H868" s="8"/>
      <c r="AM868" s="29"/>
      <c r="AN868" s="29"/>
      <c r="AO868" s="29"/>
      <c r="AP868" s="29"/>
      <c r="AQ868" s="31"/>
      <c r="AS868" s="39"/>
    </row>
    <row r="869" spans="1:48" s="5" customFormat="1">
      <c r="A869" s="1"/>
      <c r="B869" s="1"/>
      <c r="C869" s="1"/>
      <c r="D869" s="1"/>
      <c r="E869" s="1"/>
      <c r="F869" s="1"/>
      <c r="G869" s="17"/>
      <c r="H869" s="8"/>
      <c r="AM869" s="29"/>
      <c r="AN869" s="29"/>
      <c r="AO869" s="29"/>
      <c r="AP869" s="29"/>
      <c r="AQ869" s="31"/>
      <c r="AS869" s="39"/>
      <c r="AV869" s="89"/>
    </row>
    <row r="870" spans="1:48" s="5" customFormat="1">
      <c r="A870" s="1"/>
      <c r="B870" s="1"/>
      <c r="C870" s="1"/>
      <c r="D870" s="1"/>
      <c r="E870" s="1"/>
      <c r="F870" s="1"/>
      <c r="G870" s="17"/>
      <c r="H870" s="8"/>
      <c r="AM870" s="29"/>
      <c r="AN870" s="29"/>
      <c r="AO870" s="29"/>
      <c r="AP870" s="29"/>
      <c r="AQ870" s="31"/>
      <c r="AS870" s="39"/>
    </row>
    <row r="871" spans="1:48" s="5" customFormat="1">
      <c r="A871" s="1"/>
      <c r="B871" s="1"/>
      <c r="C871" s="1"/>
      <c r="D871" s="1"/>
      <c r="E871" s="1"/>
      <c r="F871" s="1"/>
      <c r="G871" s="17"/>
      <c r="H871" s="8"/>
      <c r="AM871" s="29"/>
      <c r="AN871" s="29"/>
      <c r="AO871" s="29"/>
      <c r="AP871" s="29"/>
      <c r="AQ871" s="31"/>
      <c r="AS871" s="39"/>
    </row>
    <row r="872" spans="1:48" s="5" customFormat="1">
      <c r="A872" s="1"/>
      <c r="B872" s="1"/>
      <c r="C872" s="1"/>
      <c r="D872" s="1"/>
      <c r="E872" s="1"/>
      <c r="F872" s="1"/>
      <c r="G872" s="17"/>
      <c r="H872" s="8"/>
      <c r="AM872" s="29"/>
      <c r="AN872" s="29"/>
      <c r="AO872" s="29"/>
      <c r="AP872" s="29"/>
      <c r="AQ872" s="31"/>
      <c r="AS872" s="39"/>
    </row>
    <row r="873" spans="1:48" s="5" customFormat="1">
      <c r="A873" s="1"/>
      <c r="B873" s="1"/>
      <c r="C873" s="1"/>
      <c r="D873" s="1"/>
      <c r="E873" s="1"/>
      <c r="F873" s="1"/>
      <c r="G873" s="17"/>
      <c r="H873" s="8"/>
      <c r="AM873" s="29"/>
      <c r="AN873" s="29"/>
      <c r="AO873" s="29"/>
      <c r="AP873" s="29"/>
      <c r="AQ873" s="31"/>
      <c r="AS873" s="39"/>
    </row>
    <row r="874" spans="1:48" s="5" customFormat="1">
      <c r="A874" s="1"/>
      <c r="B874" s="1"/>
      <c r="C874" s="1"/>
      <c r="D874" s="1"/>
      <c r="E874" s="1"/>
      <c r="F874" s="1"/>
      <c r="G874" s="17"/>
      <c r="H874" s="8"/>
      <c r="AM874" s="29"/>
      <c r="AN874" s="29"/>
      <c r="AO874" s="29"/>
      <c r="AP874" s="29"/>
      <c r="AQ874" s="31"/>
      <c r="AS874" s="39"/>
    </row>
    <row r="875" spans="1:48" s="5" customFormat="1">
      <c r="A875" s="1"/>
      <c r="B875" s="1"/>
      <c r="C875" s="1"/>
      <c r="D875" s="1"/>
      <c r="E875" s="1"/>
      <c r="F875" s="1"/>
      <c r="G875" s="17"/>
      <c r="H875" s="8"/>
      <c r="AM875" s="29"/>
      <c r="AN875" s="29"/>
      <c r="AO875" s="29"/>
      <c r="AP875" s="29"/>
      <c r="AQ875" s="31"/>
      <c r="AS875" s="39"/>
    </row>
    <row r="876" spans="1:48" s="5" customFormat="1">
      <c r="A876" s="1"/>
      <c r="B876" s="1"/>
      <c r="C876" s="1"/>
      <c r="D876" s="1"/>
      <c r="E876" s="1"/>
      <c r="F876" s="1"/>
      <c r="G876" s="17"/>
      <c r="H876" s="8"/>
      <c r="AM876" s="29"/>
      <c r="AN876" s="29"/>
      <c r="AO876" s="29"/>
      <c r="AP876" s="29"/>
      <c r="AQ876" s="31"/>
      <c r="AS876" s="39"/>
    </row>
    <row r="877" spans="1:48" s="5" customFormat="1">
      <c r="A877" s="1"/>
      <c r="B877" s="1"/>
      <c r="C877" s="1"/>
      <c r="D877" s="1"/>
      <c r="E877" s="1"/>
      <c r="F877" s="1"/>
      <c r="G877" s="17"/>
      <c r="H877" s="8"/>
      <c r="AM877" s="29"/>
      <c r="AN877" s="29"/>
      <c r="AO877" s="29"/>
      <c r="AP877" s="29"/>
      <c r="AQ877" s="31"/>
      <c r="AS877" s="39"/>
    </row>
    <row r="878" spans="1:48" s="5" customFormat="1">
      <c r="A878" s="1"/>
      <c r="B878" s="1"/>
      <c r="C878" s="1"/>
      <c r="D878" s="1"/>
      <c r="E878" s="1"/>
      <c r="F878" s="1"/>
      <c r="G878" s="17"/>
      <c r="H878" s="8"/>
      <c r="AM878" s="29"/>
      <c r="AN878" s="29"/>
      <c r="AO878" s="29"/>
      <c r="AP878" s="29"/>
      <c r="AQ878" s="31"/>
      <c r="AS878" s="39"/>
    </row>
    <row r="879" spans="1:48" s="5" customFormat="1">
      <c r="A879" s="1"/>
      <c r="B879" s="1"/>
      <c r="C879" s="1"/>
      <c r="D879" s="1"/>
      <c r="E879" s="1"/>
      <c r="F879" s="1"/>
      <c r="G879" s="17"/>
      <c r="H879" s="8"/>
      <c r="AM879" s="29"/>
      <c r="AN879" s="29"/>
      <c r="AO879" s="29"/>
      <c r="AP879" s="29"/>
      <c r="AQ879" s="31"/>
      <c r="AS879" s="39"/>
    </row>
    <row r="880" spans="1:48" s="5" customFormat="1">
      <c r="A880" s="1"/>
      <c r="B880" s="1"/>
      <c r="C880" s="1"/>
      <c r="D880" s="1"/>
      <c r="E880" s="1"/>
      <c r="F880" s="1"/>
      <c r="G880" s="17"/>
      <c r="H880" s="8"/>
      <c r="AM880" s="29"/>
      <c r="AN880" s="29"/>
      <c r="AO880" s="29"/>
      <c r="AP880" s="29"/>
      <c r="AQ880" s="31"/>
      <c r="AS880" s="39"/>
    </row>
    <row r="881" spans="1:45" s="5" customFormat="1">
      <c r="A881" s="1"/>
      <c r="B881" s="1"/>
      <c r="C881" s="1"/>
      <c r="D881" s="1"/>
      <c r="E881" s="1"/>
      <c r="F881" s="1"/>
      <c r="G881" s="17"/>
      <c r="H881" s="8"/>
      <c r="AM881" s="29"/>
      <c r="AN881" s="29"/>
      <c r="AO881" s="29"/>
      <c r="AP881" s="29"/>
      <c r="AQ881" s="31"/>
      <c r="AS881" s="39"/>
    </row>
    <row r="882" spans="1:45" s="5" customFormat="1">
      <c r="A882" s="1"/>
      <c r="B882" s="1"/>
      <c r="C882" s="1"/>
      <c r="D882" s="1"/>
      <c r="E882" s="1"/>
      <c r="F882" s="1"/>
      <c r="G882" s="17"/>
      <c r="H882" s="8"/>
      <c r="AM882" s="29"/>
      <c r="AN882" s="29"/>
      <c r="AO882" s="29"/>
      <c r="AP882" s="29"/>
      <c r="AQ882" s="31"/>
      <c r="AS882" s="39"/>
    </row>
    <row r="883" spans="1:45" s="5" customFormat="1">
      <c r="A883" s="1"/>
      <c r="B883" s="1"/>
      <c r="C883" s="1"/>
      <c r="D883" s="1"/>
      <c r="E883" s="1"/>
      <c r="F883" s="1"/>
      <c r="G883" s="17"/>
      <c r="H883" s="8"/>
      <c r="AM883" s="29"/>
      <c r="AN883" s="29"/>
      <c r="AO883" s="29"/>
      <c r="AP883" s="29"/>
      <c r="AQ883" s="31"/>
      <c r="AS883" s="39"/>
    </row>
    <row r="884" spans="1:45" s="5" customFormat="1">
      <c r="A884" s="1"/>
      <c r="B884" s="1"/>
      <c r="C884" s="1"/>
      <c r="D884" s="1"/>
      <c r="E884" s="1"/>
      <c r="F884" s="1"/>
      <c r="G884" s="17"/>
      <c r="H884" s="8"/>
      <c r="AM884" s="29"/>
      <c r="AN884" s="29"/>
      <c r="AO884" s="29"/>
      <c r="AP884" s="29"/>
      <c r="AQ884" s="31"/>
      <c r="AS884" s="39"/>
    </row>
    <row r="885" spans="1:45" s="5" customFormat="1">
      <c r="A885" s="1"/>
      <c r="B885" s="1"/>
      <c r="C885" s="1"/>
      <c r="D885" s="1"/>
      <c r="E885" s="1"/>
      <c r="F885" s="1"/>
      <c r="G885" s="17"/>
      <c r="H885" s="8"/>
      <c r="AM885" s="29"/>
      <c r="AN885" s="29"/>
      <c r="AO885" s="29"/>
      <c r="AP885" s="29"/>
      <c r="AQ885" s="31"/>
      <c r="AS885" s="39"/>
    </row>
    <row r="886" spans="1:45" s="5" customFormat="1">
      <c r="A886" s="1"/>
      <c r="B886" s="1"/>
      <c r="C886" s="1"/>
      <c r="D886" s="1"/>
      <c r="E886" s="1"/>
      <c r="F886" s="1"/>
      <c r="G886" s="17"/>
      <c r="H886" s="8"/>
      <c r="AM886" s="29"/>
      <c r="AN886" s="29"/>
      <c r="AO886" s="29"/>
      <c r="AP886" s="29"/>
      <c r="AQ886" s="31"/>
      <c r="AS886" s="39"/>
    </row>
    <row r="887" spans="1:45" s="5" customFormat="1">
      <c r="A887" s="1"/>
      <c r="B887" s="1"/>
      <c r="C887" s="1"/>
      <c r="D887" s="1"/>
      <c r="E887" s="1"/>
      <c r="F887" s="1"/>
      <c r="G887" s="17"/>
      <c r="H887" s="8"/>
      <c r="AM887" s="29"/>
      <c r="AN887" s="29"/>
      <c r="AO887" s="29"/>
      <c r="AP887" s="29"/>
      <c r="AQ887" s="31"/>
      <c r="AS887" s="39"/>
    </row>
    <row r="888" spans="1:45" s="5" customFormat="1">
      <c r="A888" s="1"/>
      <c r="B888" s="1"/>
      <c r="C888" s="1"/>
      <c r="D888" s="1"/>
      <c r="E888" s="1"/>
      <c r="F888" s="1"/>
      <c r="G888" s="17"/>
      <c r="H888" s="8"/>
      <c r="AM888" s="29"/>
      <c r="AN888" s="29"/>
      <c r="AO888" s="29"/>
      <c r="AP888" s="29"/>
      <c r="AQ888" s="31"/>
      <c r="AS888" s="39"/>
    </row>
    <row r="889" spans="1:45" s="5" customFormat="1">
      <c r="A889" s="1"/>
      <c r="B889" s="1"/>
      <c r="C889" s="1"/>
      <c r="D889" s="1"/>
      <c r="E889" s="1"/>
      <c r="F889" s="1"/>
      <c r="G889" s="17"/>
      <c r="H889" s="8"/>
      <c r="AM889" s="29"/>
      <c r="AN889" s="29"/>
      <c r="AO889" s="29"/>
      <c r="AP889" s="29"/>
      <c r="AQ889" s="31"/>
      <c r="AS889" s="39"/>
    </row>
    <row r="890" spans="1:45" s="5" customFormat="1">
      <c r="A890" s="1"/>
      <c r="B890" s="1"/>
      <c r="C890" s="1"/>
      <c r="D890" s="1"/>
      <c r="E890" s="1"/>
      <c r="F890" s="1"/>
      <c r="G890" s="17"/>
      <c r="H890" s="8"/>
      <c r="AM890" s="29"/>
      <c r="AN890" s="29"/>
      <c r="AO890" s="29"/>
      <c r="AP890" s="29"/>
      <c r="AQ890" s="31"/>
      <c r="AS890" s="39"/>
    </row>
    <row r="891" spans="1:45" s="5" customFormat="1">
      <c r="A891" s="1"/>
      <c r="B891" s="1"/>
      <c r="C891" s="1"/>
      <c r="D891" s="1"/>
      <c r="E891" s="1"/>
      <c r="F891" s="1"/>
      <c r="G891" s="17"/>
      <c r="H891" s="8"/>
      <c r="AM891" s="29"/>
      <c r="AN891" s="29"/>
      <c r="AO891" s="29"/>
      <c r="AP891" s="29"/>
      <c r="AQ891" s="31"/>
      <c r="AS891" s="39"/>
    </row>
    <row r="892" spans="1:45" s="5" customFormat="1">
      <c r="A892" s="1"/>
      <c r="B892" s="1"/>
      <c r="C892" s="1"/>
      <c r="D892" s="1"/>
      <c r="E892" s="1"/>
      <c r="F892" s="1"/>
      <c r="G892" s="17"/>
      <c r="H892" s="8"/>
      <c r="AM892" s="29"/>
      <c r="AN892" s="29"/>
      <c r="AO892" s="29"/>
      <c r="AP892" s="29"/>
      <c r="AQ892" s="31"/>
      <c r="AS892" s="39"/>
    </row>
    <row r="893" spans="1:45" s="5" customFormat="1">
      <c r="A893" s="1"/>
      <c r="B893" s="1"/>
      <c r="C893" s="1"/>
      <c r="D893" s="1"/>
      <c r="E893" s="1"/>
      <c r="F893" s="1"/>
      <c r="G893" s="17"/>
      <c r="H893" s="8"/>
      <c r="AM893" s="29"/>
      <c r="AN893" s="29"/>
      <c r="AO893" s="29"/>
      <c r="AP893" s="29"/>
      <c r="AQ893" s="31"/>
      <c r="AS893" s="39"/>
    </row>
    <row r="894" spans="1:45" s="5" customFormat="1">
      <c r="A894" s="1"/>
      <c r="B894" s="1"/>
      <c r="C894" s="1"/>
      <c r="D894" s="1"/>
      <c r="E894" s="1"/>
      <c r="F894" s="1"/>
      <c r="G894" s="17"/>
      <c r="H894" s="8"/>
      <c r="AM894" s="29"/>
      <c r="AN894" s="29"/>
      <c r="AO894" s="29"/>
      <c r="AP894" s="29"/>
      <c r="AQ894" s="31"/>
      <c r="AS894" s="39"/>
    </row>
    <row r="895" spans="1:45" s="5" customFormat="1">
      <c r="A895" s="1"/>
      <c r="B895" s="1"/>
      <c r="C895" s="1"/>
      <c r="D895" s="1"/>
      <c r="E895" s="1"/>
      <c r="F895" s="1"/>
      <c r="G895" s="17"/>
      <c r="H895" s="8"/>
      <c r="AM895" s="29"/>
      <c r="AN895" s="29"/>
      <c r="AO895" s="29"/>
      <c r="AP895" s="29"/>
      <c r="AQ895" s="31"/>
      <c r="AS895" s="39"/>
    </row>
    <row r="896" spans="1:45" s="5" customFormat="1">
      <c r="A896" s="1"/>
      <c r="B896" s="1"/>
      <c r="C896" s="1"/>
      <c r="D896" s="1"/>
      <c r="E896" s="1"/>
      <c r="F896" s="1"/>
      <c r="G896" s="17"/>
      <c r="H896" s="8"/>
      <c r="AM896" s="29"/>
      <c r="AN896" s="29"/>
      <c r="AO896" s="29"/>
      <c r="AP896" s="29"/>
      <c r="AQ896" s="31"/>
      <c r="AS896" s="39"/>
    </row>
    <row r="897" spans="1:45" s="5" customFormat="1">
      <c r="A897" s="1"/>
      <c r="B897" s="1"/>
      <c r="C897" s="1"/>
      <c r="D897" s="1"/>
      <c r="E897" s="1"/>
      <c r="F897" s="1"/>
      <c r="G897" s="17"/>
      <c r="H897" s="8"/>
      <c r="AM897" s="29"/>
      <c r="AN897" s="29"/>
      <c r="AO897" s="29"/>
      <c r="AP897" s="29"/>
      <c r="AQ897" s="31"/>
      <c r="AS897" s="39"/>
    </row>
    <row r="898" spans="1:45" s="5" customFormat="1">
      <c r="A898" s="1"/>
      <c r="B898" s="1"/>
      <c r="C898" s="1"/>
      <c r="D898" s="1"/>
      <c r="E898" s="1"/>
      <c r="F898" s="1"/>
      <c r="G898" s="17"/>
      <c r="H898" s="8"/>
      <c r="AM898" s="29"/>
      <c r="AN898" s="29"/>
      <c r="AO898" s="29"/>
      <c r="AP898" s="29"/>
      <c r="AQ898" s="31"/>
      <c r="AS898" s="39"/>
    </row>
    <row r="899" spans="1:45" s="5" customFormat="1">
      <c r="A899" s="1"/>
      <c r="B899" s="1"/>
      <c r="C899" s="1"/>
      <c r="D899" s="1"/>
      <c r="E899" s="1"/>
      <c r="F899" s="1"/>
      <c r="G899" s="17"/>
      <c r="H899" s="8"/>
      <c r="AM899" s="29"/>
      <c r="AN899" s="29"/>
      <c r="AO899" s="29"/>
      <c r="AP899" s="29"/>
      <c r="AQ899" s="31"/>
      <c r="AS899" s="39"/>
    </row>
    <row r="900" spans="1:45" s="5" customFormat="1">
      <c r="A900" s="1"/>
      <c r="B900" s="1"/>
      <c r="C900" s="1"/>
      <c r="D900" s="1"/>
      <c r="E900" s="1"/>
      <c r="F900" s="1"/>
      <c r="G900" s="17"/>
      <c r="H900" s="8"/>
      <c r="AM900" s="29"/>
      <c r="AN900" s="29"/>
      <c r="AO900" s="29"/>
      <c r="AP900" s="29"/>
      <c r="AQ900" s="31"/>
      <c r="AS900" s="39"/>
    </row>
    <row r="901" spans="1:45" s="5" customFormat="1">
      <c r="A901" s="1"/>
      <c r="B901" s="1"/>
      <c r="C901" s="1"/>
      <c r="D901" s="1"/>
      <c r="E901" s="1"/>
      <c r="F901" s="1"/>
      <c r="G901" s="17"/>
      <c r="H901" s="8"/>
      <c r="AM901" s="29"/>
      <c r="AN901" s="29"/>
      <c r="AO901" s="29"/>
      <c r="AP901" s="29"/>
      <c r="AQ901" s="31"/>
      <c r="AS901" s="39"/>
    </row>
    <row r="902" spans="1:45" s="5" customFormat="1">
      <c r="A902" s="1"/>
      <c r="B902" s="1"/>
      <c r="C902" s="1"/>
      <c r="D902" s="1"/>
      <c r="E902" s="1"/>
      <c r="F902" s="1"/>
      <c r="G902" s="17"/>
      <c r="H902" s="8"/>
      <c r="AM902" s="29"/>
      <c r="AN902" s="29"/>
      <c r="AO902" s="29"/>
      <c r="AP902" s="29"/>
      <c r="AQ902" s="31"/>
      <c r="AS902" s="39"/>
    </row>
    <row r="903" spans="1:45" s="5" customFormat="1">
      <c r="A903" s="1"/>
      <c r="B903" s="1"/>
      <c r="C903" s="1"/>
      <c r="D903" s="1"/>
      <c r="E903" s="1"/>
      <c r="F903" s="1"/>
      <c r="G903" s="17"/>
      <c r="H903" s="8"/>
      <c r="AM903" s="29"/>
      <c r="AN903" s="29"/>
      <c r="AO903" s="29"/>
      <c r="AP903" s="29"/>
      <c r="AQ903" s="31"/>
      <c r="AS903" s="39"/>
    </row>
    <row r="904" spans="1:45" s="5" customFormat="1">
      <c r="A904" s="1"/>
      <c r="B904" s="1"/>
      <c r="C904" s="1"/>
      <c r="D904" s="1"/>
      <c r="E904" s="1"/>
      <c r="F904" s="1"/>
      <c r="G904" s="17"/>
      <c r="H904" s="8"/>
      <c r="AM904" s="29"/>
      <c r="AN904" s="29"/>
      <c r="AO904" s="29"/>
      <c r="AP904" s="29"/>
      <c r="AQ904" s="31"/>
      <c r="AS904" s="39"/>
    </row>
    <row r="905" spans="1:45" s="5" customFormat="1">
      <c r="A905" s="1"/>
      <c r="B905" s="1"/>
      <c r="C905" s="1"/>
      <c r="D905" s="1"/>
      <c r="E905" s="1"/>
      <c r="F905" s="1"/>
      <c r="G905" s="17"/>
      <c r="H905" s="8"/>
      <c r="AM905" s="29"/>
      <c r="AN905" s="29"/>
      <c r="AO905" s="29"/>
      <c r="AP905" s="29"/>
      <c r="AQ905" s="31"/>
      <c r="AS905" s="39"/>
    </row>
    <row r="906" spans="1:45" s="5" customFormat="1">
      <c r="A906" s="1"/>
      <c r="B906" s="1"/>
      <c r="C906" s="1"/>
      <c r="D906" s="1"/>
      <c r="E906" s="1"/>
      <c r="F906" s="1"/>
      <c r="G906" s="17"/>
      <c r="H906" s="8"/>
      <c r="AM906" s="29"/>
      <c r="AN906" s="29"/>
      <c r="AO906" s="29"/>
      <c r="AP906" s="29"/>
      <c r="AQ906" s="31"/>
      <c r="AS906" s="39"/>
    </row>
    <row r="907" spans="1:45" s="5" customFormat="1">
      <c r="A907" s="1"/>
      <c r="B907" s="1"/>
      <c r="C907" s="1"/>
      <c r="D907" s="1"/>
      <c r="E907" s="1"/>
      <c r="F907" s="1"/>
      <c r="G907" s="17"/>
      <c r="H907" s="8"/>
      <c r="AM907" s="29"/>
      <c r="AN907" s="29"/>
      <c r="AO907" s="29"/>
      <c r="AP907" s="29"/>
      <c r="AQ907" s="31"/>
      <c r="AS907" s="39"/>
    </row>
    <row r="908" spans="1:45" s="5" customFormat="1">
      <c r="A908" s="1"/>
      <c r="B908" s="1"/>
      <c r="C908" s="1"/>
      <c r="D908" s="1"/>
      <c r="E908" s="1"/>
      <c r="F908" s="1"/>
      <c r="G908" s="17"/>
      <c r="H908" s="8"/>
      <c r="AM908" s="29"/>
      <c r="AN908" s="29"/>
      <c r="AO908" s="29"/>
      <c r="AP908" s="29"/>
      <c r="AQ908" s="31"/>
      <c r="AS908" s="39"/>
    </row>
    <row r="909" spans="1:45" s="5" customFormat="1">
      <c r="A909" s="1"/>
      <c r="B909" s="1"/>
      <c r="C909" s="1"/>
      <c r="D909" s="1"/>
      <c r="E909" s="1"/>
      <c r="F909" s="1"/>
      <c r="G909" s="17"/>
      <c r="H909" s="8"/>
      <c r="AM909" s="29"/>
      <c r="AN909" s="29"/>
      <c r="AO909" s="29"/>
      <c r="AP909" s="29"/>
      <c r="AQ909" s="31"/>
      <c r="AS909" s="39"/>
    </row>
    <row r="910" spans="1:45" s="5" customFormat="1">
      <c r="A910" s="1"/>
      <c r="B910" s="1"/>
      <c r="C910" s="1"/>
      <c r="D910" s="1"/>
      <c r="E910" s="1"/>
      <c r="F910" s="1"/>
      <c r="G910" s="17"/>
      <c r="H910" s="8"/>
      <c r="AM910" s="29"/>
      <c r="AN910" s="29"/>
      <c r="AO910" s="29"/>
      <c r="AP910" s="29"/>
      <c r="AQ910" s="31"/>
      <c r="AS910" s="39"/>
    </row>
    <row r="911" spans="1:45" s="5" customFormat="1">
      <c r="A911" s="1"/>
      <c r="B911" s="1"/>
      <c r="C911" s="1"/>
      <c r="D911" s="1"/>
      <c r="E911" s="1"/>
      <c r="F911" s="1"/>
      <c r="G911" s="17"/>
      <c r="H911" s="8"/>
      <c r="AM911" s="29"/>
      <c r="AN911" s="29"/>
      <c r="AO911" s="29"/>
      <c r="AP911" s="29"/>
      <c r="AQ911" s="31"/>
      <c r="AS911" s="39"/>
    </row>
    <row r="912" spans="1:45" s="5" customFormat="1">
      <c r="A912" s="1"/>
      <c r="B912" s="1"/>
      <c r="C912" s="1"/>
      <c r="D912" s="1"/>
      <c r="E912" s="1"/>
      <c r="F912" s="1"/>
      <c r="G912" s="17"/>
      <c r="H912" s="8"/>
      <c r="AM912" s="29"/>
      <c r="AN912" s="29"/>
      <c r="AO912" s="29"/>
      <c r="AP912" s="29"/>
      <c r="AQ912" s="31"/>
      <c r="AS912" s="39"/>
    </row>
    <row r="913" spans="1:45" s="5" customFormat="1">
      <c r="A913" s="1"/>
      <c r="B913" s="1"/>
      <c r="C913" s="1"/>
      <c r="D913" s="1"/>
      <c r="E913" s="1"/>
      <c r="F913" s="1"/>
      <c r="G913" s="17"/>
      <c r="H913" s="8"/>
      <c r="AM913" s="29"/>
      <c r="AN913" s="29"/>
      <c r="AO913" s="29"/>
      <c r="AP913" s="29"/>
      <c r="AQ913" s="31"/>
      <c r="AS913" s="39"/>
    </row>
    <row r="914" spans="1:45" s="5" customFormat="1">
      <c r="A914" s="1"/>
      <c r="B914" s="1"/>
      <c r="C914" s="1"/>
      <c r="D914" s="1"/>
      <c r="E914" s="1"/>
      <c r="F914" s="1"/>
      <c r="G914" s="17"/>
      <c r="H914" s="8"/>
      <c r="AM914" s="29"/>
      <c r="AN914" s="29"/>
      <c r="AO914" s="29"/>
      <c r="AP914" s="29"/>
      <c r="AQ914" s="31"/>
      <c r="AS914" s="39"/>
    </row>
    <row r="915" spans="1:45" s="5" customFormat="1">
      <c r="A915" s="1"/>
      <c r="B915" s="1"/>
      <c r="C915" s="1"/>
      <c r="D915" s="1"/>
      <c r="E915" s="1"/>
      <c r="F915" s="1"/>
      <c r="G915" s="17"/>
      <c r="H915" s="8"/>
      <c r="AM915" s="29"/>
      <c r="AN915" s="29"/>
      <c r="AO915" s="29"/>
      <c r="AP915" s="29"/>
      <c r="AQ915" s="31"/>
      <c r="AS915" s="39"/>
    </row>
    <row r="916" spans="1:45" s="5" customFormat="1">
      <c r="A916" s="1"/>
      <c r="B916" s="1"/>
      <c r="C916" s="1"/>
      <c r="D916" s="1"/>
      <c r="E916" s="1"/>
      <c r="F916" s="1"/>
      <c r="G916" s="17"/>
      <c r="H916" s="8"/>
      <c r="AM916" s="29"/>
      <c r="AN916" s="29"/>
      <c r="AO916" s="29"/>
      <c r="AP916" s="29"/>
      <c r="AQ916" s="31"/>
      <c r="AS916" s="39"/>
    </row>
    <row r="917" spans="1:45" s="5" customFormat="1">
      <c r="A917" s="1"/>
      <c r="B917" s="1"/>
      <c r="C917" s="1"/>
      <c r="D917" s="1"/>
      <c r="E917" s="1"/>
      <c r="F917" s="1"/>
      <c r="G917" s="17"/>
      <c r="H917" s="8"/>
      <c r="AM917" s="29">
        <f>AM6-8935904.17</f>
        <v>21710123.096299991</v>
      </c>
      <c r="AN917" s="29"/>
      <c r="AO917" s="29"/>
      <c r="AP917" s="29"/>
      <c r="AQ917" s="31"/>
      <c r="AS917" s="39"/>
    </row>
  </sheetData>
  <sortState ref="A620:AW624">
    <sortCondition ref="A620:A624"/>
  </sortState>
  <mergeCells count="37">
    <mergeCell ref="F4:F6"/>
    <mergeCell ref="A4:A6"/>
    <mergeCell ref="B4:B6"/>
    <mergeCell ref="C4:C6"/>
    <mergeCell ref="D4:D6"/>
    <mergeCell ref="E4:E6"/>
    <mergeCell ref="G4:G6"/>
    <mergeCell ref="Y5:Y6"/>
    <mergeCell ref="Z5:Z6"/>
    <mergeCell ref="AM4:AP4"/>
    <mergeCell ref="H5:H6"/>
    <mergeCell ref="I5:I6"/>
    <mergeCell ref="J5:J6"/>
    <mergeCell ref="K5:K6"/>
    <mergeCell ref="L5:L6"/>
    <mergeCell ref="M5:M6"/>
    <mergeCell ref="N5:N6"/>
    <mergeCell ref="O5:O6"/>
    <mergeCell ref="P5:P6"/>
    <mergeCell ref="AC5:AC6"/>
    <mergeCell ref="T5:T6"/>
    <mergeCell ref="Q5:Q6"/>
    <mergeCell ref="R5:R6"/>
    <mergeCell ref="AF5:AF6"/>
    <mergeCell ref="AG5:AG6"/>
    <mergeCell ref="S5:S6"/>
    <mergeCell ref="X5:X6"/>
    <mergeCell ref="U5:U6"/>
    <mergeCell ref="V5:V6"/>
    <mergeCell ref="W5:W6"/>
    <mergeCell ref="AD5:AD6"/>
    <mergeCell ref="AE5:AE6"/>
    <mergeCell ref="AJ5:AJ6"/>
    <mergeCell ref="AI5:AI6"/>
    <mergeCell ref="AA5:AA6"/>
    <mergeCell ref="AB5:AB6"/>
    <mergeCell ref="AH5:AH6"/>
  </mergeCells>
  <pageMargins left="0" right="0" top="0.74803149606299213" bottom="0.74803149606299213" header="0.31496062992125984" footer="0.31496062992125984"/>
  <pageSetup paperSize="5" scale="40"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41"/>
  <sheetViews>
    <sheetView showGridLines="0" view="pageBreakPreview" topLeftCell="A28" zoomScale="80" zoomScaleNormal="100" zoomScaleSheetLayoutView="80" workbookViewId="0">
      <selection sqref="A1:XFD1048576"/>
    </sheetView>
  </sheetViews>
  <sheetFormatPr baseColWidth="10" defaultColWidth="9.109375" defaultRowHeight="13.2"/>
  <cols>
    <col min="1" max="1" width="35.6640625" style="222" customWidth="1"/>
    <col min="2" max="2" width="10.6640625" style="272" customWidth="1"/>
    <col min="3" max="3" width="10.6640625" style="222" customWidth="1"/>
    <col min="4" max="4" width="15.6640625" style="451" customWidth="1"/>
    <col min="5" max="5" width="12.5546875" style="451" customWidth="1"/>
    <col min="6" max="6" width="13.33203125" style="451" bestFit="1" customWidth="1"/>
    <col min="7" max="7" width="14.5546875" style="451" bestFit="1" customWidth="1"/>
    <col min="8" max="8" width="13" style="451" customWidth="1"/>
    <col min="9" max="9" width="13.109375" style="451" customWidth="1"/>
    <col min="10" max="10" width="14" style="451" customWidth="1"/>
    <col min="11" max="11" width="13.88671875" style="451" customWidth="1"/>
    <col min="12" max="12" width="15.33203125" style="451" bestFit="1" customWidth="1"/>
    <col min="13" max="13" width="14" style="451" bestFit="1" customWidth="1"/>
    <col min="14" max="14" width="13" style="452" customWidth="1"/>
    <col min="15" max="15" width="17.44140625" style="222" hidden="1" customWidth="1"/>
    <col min="16" max="16" width="21" style="222" hidden="1" customWidth="1"/>
    <col min="17" max="20" width="9.109375" style="222" customWidth="1"/>
    <col min="21" max="255" width="9.109375" style="222"/>
    <col min="256" max="256" width="35.6640625" style="222" customWidth="1"/>
    <col min="257" max="258" width="10.6640625" style="222" customWidth="1"/>
    <col min="259" max="261" width="12.5546875" style="222" customWidth="1"/>
    <col min="262" max="262" width="14.5546875" style="222" bestFit="1" customWidth="1"/>
    <col min="263" max="263" width="13" style="222" customWidth="1"/>
    <col min="264" max="266" width="13.109375" style="222" customWidth="1"/>
    <col min="267" max="267" width="15.33203125" style="222" bestFit="1" customWidth="1"/>
    <col min="268" max="268" width="14" style="222" bestFit="1" customWidth="1"/>
    <col min="269" max="269" width="13" style="222" customWidth="1"/>
    <col min="270" max="270" width="15.109375" style="222" bestFit="1" customWidth="1"/>
    <col min="271" max="271" width="17.44140625" style="222" customWidth="1"/>
    <col min="272" max="272" width="11" style="222" bestFit="1" customWidth="1"/>
    <col min="273" max="511" width="9.109375" style="222"/>
    <col min="512" max="512" width="35.6640625" style="222" customWidth="1"/>
    <col min="513" max="514" width="10.6640625" style="222" customWidth="1"/>
    <col min="515" max="517" width="12.5546875" style="222" customWidth="1"/>
    <col min="518" max="518" width="14.5546875" style="222" bestFit="1" customWidth="1"/>
    <col min="519" max="519" width="13" style="222" customWidth="1"/>
    <col min="520" max="522" width="13.109375" style="222" customWidth="1"/>
    <col min="523" max="523" width="15.33203125" style="222" bestFit="1" customWidth="1"/>
    <col min="524" max="524" width="14" style="222" bestFit="1" customWidth="1"/>
    <col min="525" max="525" width="13" style="222" customWidth="1"/>
    <col min="526" max="526" width="15.109375" style="222" bestFit="1" customWidth="1"/>
    <col min="527" max="527" width="17.44140625" style="222" customWidth="1"/>
    <col min="528" max="528" width="11" style="222" bestFit="1" customWidth="1"/>
    <col min="529" max="767" width="9.109375" style="222"/>
    <col min="768" max="768" width="35.6640625" style="222" customWidth="1"/>
    <col min="769" max="770" width="10.6640625" style="222" customWidth="1"/>
    <col min="771" max="773" width="12.5546875" style="222" customWidth="1"/>
    <col min="774" max="774" width="14.5546875" style="222" bestFit="1" customWidth="1"/>
    <col min="775" max="775" width="13" style="222" customWidth="1"/>
    <col min="776" max="778" width="13.109375" style="222" customWidth="1"/>
    <col min="779" max="779" width="15.33203125" style="222" bestFit="1" customWidth="1"/>
    <col min="780" max="780" width="14" style="222" bestFit="1" customWidth="1"/>
    <col min="781" max="781" width="13" style="222" customWidth="1"/>
    <col min="782" max="782" width="15.109375" style="222" bestFit="1" customWidth="1"/>
    <col min="783" max="783" width="17.44140625" style="222" customWidth="1"/>
    <col min="784" max="784" width="11" style="222" bestFit="1" customWidth="1"/>
    <col min="785" max="1023" width="9.109375" style="222"/>
    <col min="1024" max="1024" width="35.6640625" style="222" customWidth="1"/>
    <col min="1025" max="1026" width="10.6640625" style="222" customWidth="1"/>
    <col min="1027" max="1029" width="12.5546875" style="222" customWidth="1"/>
    <col min="1030" max="1030" width="14.5546875" style="222" bestFit="1" customWidth="1"/>
    <col min="1031" max="1031" width="13" style="222" customWidth="1"/>
    <col min="1032" max="1034" width="13.109375" style="222" customWidth="1"/>
    <col min="1035" max="1035" width="15.33203125" style="222" bestFit="1" customWidth="1"/>
    <col min="1036" max="1036" width="14" style="222" bestFit="1" customWidth="1"/>
    <col min="1037" max="1037" width="13" style="222" customWidth="1"/>
    <col min="1038" max="1038" width="15.109375" style="222" bestFit="1" customWidth="1"/>
    <col min="1039" max="1039" width="17.44140625" style="222" customWidth="1"/>
    <col min="1040" max="1040" width="11" style="222" bestFit="1" customWidth="1"/>
    <col min="1041" max="1279" width="9.109375" style="222"/>
    <col min="1280" max="1280" width="35.6640625" style="222" customWidth="1"/>
    <col min="1281" max="1282" width="10.6640625" style="222" customWidth="1"/>
    <col min="1283" max="1285" width="12.5546875" style="222" customWidth="1"/>
    <col min="1286" max="1286" width="14.5546875" style="222" bestFit="1" customWidth="1"/>
    <col min="1287" max="1287" width="13" style="222" customWidth="1"/>
    <col min="1288" max="1290" width="13.109375" style="222" customWidth="1"/>
    <col min="1291" max="1291" width="15.33203125" style="222" bestFit="1" customWidth="1"/>
    <col min="1292" max="1292" width="14" style="222" bestFit="1" customWidth="1"/>
    <col min="1293" max="1293" width="13" style="222" customWidth="1"/>
    <col min="1294" max="1294" width="15.109375" style="222" bestFit="1" customWidth="1"/>
    <col min="1295" max="1295" width="17.44140625" style="222" customWidth="1"/>
    <col min="1296" max="1296" width="11" style="222" bestFit="1" customWidth="1"/>
    <col min="1297" max="1535" width="9.109375" style="222"/>
    <col min="1536" max="1536" width="35.6640625" style="222" customWidth="1"/>
    <col min="1537" max="1538" width="10.6640625" style="222" customWidth="1"/>
    <col min="1539" max="1541" width="12.5546875" style="222" customWidth="1"/>
    <col min="1542" max="1542" width="14.5546875" style="222" bestFit="1" customWidth="1"/>
    <col min="1543" max="1543" width="13" style="222" customWidth="1"/>
    <col min="1544" max="1546" width="13.109375" style="222" customWidth="1"/>
    <col min="1547" max="1547" width="15.33203125" style="222" bestFit="1" customWidth="1"/>
    <col min="1548" max="1548" width="14" style="222" bestFit="1" customWidth="1"/>
    <col min="1549" max="1549" width="13" style="222" customWidth="1"/>
    <col min="1550" max="1550" width="15.109375" style="222" bestFit="1" customWidth="1"/>
    <col min="1551" max="1551" width="17.44140625" style="222" customWidth="1"/>
    <col min="1552" max="1552" width="11" style="222" bestFit="1" customWidth="1"/>
    <col min="1553" max="1791" width="9.109375" style="222"/>
    <col min="1792" max="1792" width="35.6640625" style="222" customWidth="1"/>
    <col min="1793" max="1794" width="10.6640625" style="222" customWidth="1"/>
    <col min="1795" max="1797" width="12.5546875" style="222" customWidth="1"/>
    <col min="1798" max="1798" width="14.5546875" style="222" bestFit="1" customWidth="1"/>
    <col min="1799" max="1799" width="13" style="222" customWidth="1"/>
    <col min="1800" max="1802" width="13.109375" style="222" customWidth="1"/>
    <col min="1803" max="1803" width="15.33203125" style="222" bestFit="1" customWidth="1"/>
    <col min="1804" max="1804" width="14" style="222" bestFit="1" customWidth="1"/>
    <col min="1805" max="1805" width="13" style="222" customWidth="1"/>
    <col min="1806" max="1806" width="15.109375" style="222" bestFit="1" customWidth="1"/>
    <col min="1807" max="1807" width="17.44140625" style="222" customWidth="1"/>
    <col min="1808" max="1808" width="11" style="222" bestFit="1" customWidth="1"/>
    <col min="1809" max="2047" width="9.109375" style="222"/>
    <col min="2048" max="2048" width="35.6640625" style="222" customWidth="1"/>
    <col min="2049" max="2050" width="10.6640625" style="222" customWidth="1"/>
    <col min="2051" max="2053" width="12.5546875" style="222" customWidth="1"/>
    <col min="2054" max="2054" width="14.5546875" style="222" bestFit="1" customWidth="1"/>
    <col min="2055" max="2055" width="13" style="222" customWidth="1"/>
    <col min="2056" max="2058" width="13.109375" style="222" customWidth="1"/>
    <col min="2059" max="2059" width="15.33203125" style="222" bestFit="1" customWidth="1"/>
    <col min="2060" max="2060" width="14" style="222" bestFit="1" customWidth="1"/>
    <col min="2061" max="2061" width="13" style="222" customWidth="1"/>
    <col min="2062" max="2062" width="15.109375" style="222" bestFit="1" customWidth="1"/>
    <col min="2063" max="2063" width="17.44140625" style="222" customWidth="1"/>
    <col min="2064" max="2064" width="11" style="222" bestFit="1" customWidth="1"/>
    <col min="2065" max="2303" width="9.109375" style="222"/>
    <col min="2304" max="2304" width="35.6640625" style="222" customWidth="1"/>
    <col min="2305" max="2306" width="10.6640625" style="222" customWidth="1"/>
    <col min="2307" max="2309" width="12.5546875" style="222" customWidth="1"/>
    <col min="2310" max="2310" width="14.5546875" style="222" bestFit="1" customWidth="1"/>
    <col min="2311" max="2311" width="13" style="222" customWidth="1"/>
    <col min="2312" max="2314" width="13.109375" style="222" customWidth="1"/>
    <col min="2315" max="2315" width="15.33203125" style="222" bestFit="1" customWidth="1"/>
    <col min="2316" max="2316" width="14" style="222" bestFit="1" customWidth="1"/>
    <col min="2317" max="2317" width="13" style="222" customWidth="1"/>
    <col min="2318" max="2318" width="15.109375" style="222" bestFit="1" customWidth="1"/>
    <col min="2319" max="2319" width="17.44140625" style="222" customWidth="1"/>
    <col min="2320" max="2320" width="11" style="222" bestFit="1" customWidth="1"/>
    <col min="2321" max="2559" width="9.109375" style="222"/>
    <col min="2560" max="2560" width="35.6640625" style="222" customWidth="1"/>
    <col min="2561" max="2562" width="10.6640625" style="222" customWidth="1"/>
    <col min="2563" max="2565" width="12.5546875" style="222" customWidth="1"/>
    <col min="2566" max="2566" width="14.5546875" style="222" bestFit="1" customWidth="1"/>
    <col min="2567" max="2567" width="13" style="222" customWidth="1"/>
    <col min="2568" max="2570" width="13.109375" style="222" customWidth="1"/>
    <col min="2571" max="2571" width="15.33203125" style="222" bestFit="1" customWidth="1"/>
    <col min="2572" max="2572" width="14" style="222" bestFit="1" customWidth="1"/>
    <col min="2573" max="2573" width="13" style="222" customWidth="1"/>
    <col min="2574" max="2574" width="15.109375" style="222" bestFit="1" customWidth="1"/>
    <col min="2575" max="2575" width="17.44140625" style="222" customWidth="1"/>
    <col min="2576" max="2576" width="11" style="222" bestFit="1" customWidth="1"/>
    <col min="2577" max="2815" width="9.109375" style="222"/>
    <col min="2816" max="2816" width="35.6640625" style="222" customWidth="1"/>
    <col min="2817" max="2818" width="10.6640625" style="222" customWidth="1"/>
    <col min="2819" max="2821" width="12.5546875" style="222" customWidth="1"/>
    <col min="2822" max="2822" width="14.5546875" style="222" bestFit="1" customWidth="1"/>
    <col min="2823" max="2823" width="13" style="222" customWidth="1"/>
    <col min="2824" max="2826" width="13.109375" style="222" customWidth="1"/>
    <col min="2827" max="2827" width="15.33203125" style="222" bestFit="1" customWidth="1"/>
    <col min="2828" max="2828" width="14" style="222" bestFit="1" customWidth="1"/>
    <col min="2829" max="2829" width="13" style="222" customWidth="1"/>
    <col min="2830" max="2830" width="15.109375" style="222" bestFit="1" customWidth="1"/>
    <col min="2831" max="2831" width="17.44140625" style="222" customWidth="1"/>
    <col min="2832" max="2832" width="11" style="222" bestFit="1" customWidth="1"/>
    <col min="2833" max="3071" width="9.109375" style="222"/>
    <col min="3072" max="3072" width="35.6640625" style="222" customWidth="1"/>
    <col min="3073" max="3074" width="10.6640625" style="222" customWidth="1"/>
    <col min="3075" max="3077" width="12.5546875" style="222" customWidth="1"/>
    <col min="3078" max="3078" width="14.5546875" style="222" bestFit="1" customWidth="1"/>
    <col min="3079" max="3079" width="13" style="222" customWidth="1"/>
    <col min="3080" max="3082" width="13.109375" style="222" customWidth="1"/>
    <col min="3083" max="3083" width="15.33203125" style="222" bestFit="1" customWidth="1"/>
    <col min="3084" max="3084" width="14" style="222" bestFit="1" customWidth="1"/>
    <col min="3085" max="3085" width="13" style="222" customWidth="1"/>
    <col min="3086" max="3086" width="15.109375" style="222" bestFit="1" customWidth="1"/>
    <col min="3087" max="3087" width="17.44140625" style="222" customWidth="1"/>
    <col min="3088" max="3088" width="11" style="222" bestFit="1" customWidth="1"/>
    <col min="3089" max="3327" width="9.109375" style="222"/>
    <col min="3328" max="3328" width="35.6640625" style="222" customWidth="1"/>
    <col min="3329" max="3330" width="10.6640625" style="222" customWidth="1"/>
    <col min="3331" max="3333" width="12.5546875" style="222" customWidth="1"/>
    <col min="3334" max="3334" width="14.5546875" style="222" bestFit="1" customWidth="1"/>
    <col min="3335" max="3335" width="13" style="222" customWidth="1"/>
    <col min="3336" max="3338" width="13.109375" style="222" customWidth="1"/>
    <col min="3339" max="3339" width="15.33203125" style="222" bestFit="1" customWidth="1"/>
    <col min="3340" max="3340" width="14" style="222" bestFit="1" customWidth="1"/>
    <col min="3341" max="3341" width="13" style="222" customWidth="1"/>
    <col min="3342" max="3342" width="15.109375" style="222" bestFit="1" customWidth="1"/>
    <col min="3343" max="3343" width="17.44140625" style="222" customWidth="1"/>
    <col min="3344" max="3344" width="11" style="222" bestFit="1" customWidth="1"/>
    <col min="3345" max="3583" width="9.109375" style="222"/>
    <col min="3584" max="3584" width="35.6640625" style="222" customWidth="1"/>
    <col min="3585" max="3586" width="10.6640625" style="222" customWidth="1"/>
    <col min="3587" max="3589" width="12.5546875" style="222" customWidth="1"/>
    <col min="3590" max="3590" width="14.5546875" style="222" bestFit="1" customWidth="1"/>
    <col min="3591" max="3591" width="13" style="222" customWidth="1"/>
    <col min="3592" max="3594" width="13.109375" style="222" customWidth="1"/>
    <col min="3595" max="3595" width="15.33203125" style="222" bestFit="1" customWidth="1"/>
    <col min="3596" max="3596" width="14" style="222" bestFit="1" customWidth="1"/>
    <col min="3597" max="3597" width="13" style="222" customWidth="1"/>
    <col min="3598" max="3598" width="15.109375" style="222" bestFit="1" customWidth="1"/>
    <col min="3599" max="3599" width="17.44140625" style="222" customWidth="1"/>
    <col min="3600" max="3600" width="11" style="222" bestFit="1" customWidth="1"/>
    <col min="3601" max="3839" width="9.109375" style="222"/>
    <col min="3840" max="3840" width="35.6640625" style="222" customWidth="1"/>
    <col min="3841" max="3842" width="10.6640625" style="222" customWidth="1"/>
    <col min="3843" max="3845" width="12.5546875" style="222" customWidth="1"/>
    <col min="3846" max="3846" width="14.5546875" style="222" bestFit="1" customWidth="1"/>
    <col min="3847" max="3847" width="13" style="222" customWidth="1"/>
    <col min="3848" max="3850" width="13.109375" style="222" customWidth="1"/>
    <col min="3851" max="3851" width="15.33203125" style="222" bestFit="1" customWidth="1"/>
    <col min="3852" max="3852" width="14" style="222" bestFit="1" customWidth="1"/>
    <col min="3853" max="3853" width="13" style="222" customWidth="1"/>
    <col min="3854" max="3854" width="15.109375" style="222" bestFit="1" customWidth="1"/>
    <col min="3855" max="3855" width="17.44140625" style="222" customWidth="1"/>
    <col min="3856" max="3856" width="11" style="222" bestFit="1" customWidth="1"/>
    <col min="3857" max="4095" width="9.109375" style="222"/>
    <col min="4096" max="4096" width="35.6640625" style="222" customWidth="1"/>
    <col min="4097" max="4098" width="10.6640625" style="222" customWidth="1"/>
    <col min="4099" max="4101" width="12.5546875" style="222" customWidth="1"/>
    <col min="4102" max="4102" width="14.5546875" style="222" bestFit="1" customWidth="1"/>
    <col min="4103" max="4103" width="13" style="222" customWidth="1"/>
    <col min="4104" max="4106" width="13.109375" style="222" customWidth="1"/>
    <col min="4107" max="4107" width="15.33203125" style="222" bestFit="1" customWidth="1"/>
    <col min="4108" max="4108" width="14" style="222" bestFit="1" customWidth="1"/>
    <col min="4109" max="4109" width="13" style="222" customWidth="1"/>
    <col min="4110" max="4110" width="15.109375" style="222" bestFit="1" customWidth="1"/>
    <col min="4111" max="4111" width="17.44140625" style="222" customWidth="1"/>
    <col min="4112" max="4112" width="11" style="222" bestFit="1" customWidth="1"/>
    <col min="4113" max="4351" width="9.109375" style="222"/>
    <col min="4352" max="4352" width="35.6640625" style="222" customWidth="1"/>
    <col min="4353" max="4354" width="10.6640625" style="222" customWidth="1"/>
    <col min="4355" max="4357" width="12.5546875" style="222" customWidth="1"/>
    <col min="4358" max="4358" width="14.5546875" style="222" bestFit="1" customWidth="1"/>
    <col min="4359" max="4359" width="13" style="222" customWidth="1"/>
    <col min="4360" max="4362" width="13.109375" style="222" customWidth="1"/>
    <col min="4363" max="4363" width="15.33203125" style="222" bestFit="1" customWidth="1"/>
    <col min="4364" max="4364" width="14" style="222" bestFit="1" customWidth="1"/>
    <col min="4365" max="4365" width="13" style="222" customWidth="1"/>
    <col min="4366" max="4366" width="15.109375" style="222" bestFit="1" customWidth="1"/>
    <col min="4367" max="4367" width="17.44140625" style="222" customWidth="1"/>
    <col min="4368" max="4368" width="11" style="222" bestFit="1" customWidth="1"/>
    <col min="4369" max="4607" width="9.109375" style="222"/>
    <col min="4608" max="4608" width="35.6640625" style="222" customWidth="1"/>
    <col min="4609" max="4610" width="10.6640625" style="222" customWidth="1"/>
    <col min="4611" max="4613" width="12.5546875" style="222" customWidth="1"/>
    <col min="4614" max="4614" width="14.5546875" style="222" bestFit="1" customWidth="1"/>
    <col min="4615" max="4615" width="13" style="222" customWidth="1"/>
    <col min="4616" max="4618" width="13.109375" style="222" customWidth="1"/>
    <col min="4619" max="4619" width="15.33203125" style="222" bestFit="1" customWidth="1"/>
    <col min="4620" max="4620" width="14" style="222" bestFit="1" customWidth="1"/>
    <col min="4621" max="4621" width="13" style="222" customWidth="1"/>
    <col min="4622" max="4622" width="15.109375" style="222" bestFit="1" customWidth="1"/>
    <col min="4623" max="4623" width="17.44140625" style="222" customWidth="1"/>
    <col min="4624" max="4624" width="11" style="222" bestFit="1" customWidth="1"/>
    <col min="4625" max="4863" width="9.109375" style="222"/>
    <col min="4864" max="4864" width="35.6640625" style="222" customWidth="1"/>
    <col min="4865" max="4866" width="10.6640625" style="222" customWidth="1"/>
    <col min="4867" max="4869" width="12.5546875" style="222" customWidth="1"/>
    <col min="4870" max="4870" width="14.5546875" style="222" bestFit="1" customWidth="1"/>
    <col min="4871" max="4871" width="13" style="222" customWidth="1"/>
    <col min="4872" max="4874" width="13.109375" style="222" customWidth="1"/>
    <col min="4875" max="4875" width="15.33203125" style="222" bestFit="1" customWidth="1"/>
    <col min="4876" max="4876" width="14" style="222" bestFit="1" customWidth="1"/>
    <col min="4877" max="4877" width="13" style="222" customWidth="1"/>
    <col min="4878" max="4878" width="15.109375" style="222" bestFit="1" customWidth="1"/>
    <col min="4879" max="4879" width="17.44140625" style="222" customWidth="1"/>
    <col min="4880" max="4880" width="11" style="222" bestFit="1" customWidth="1"/>
    <col min="4881" max="5119" width="9.109375" style="222"/>
    <col min="5120" max="5120" width="35.6640625" style="222" customWidth="1"/>
    <col min="5121" max="5122" width="10.6640625" style="222" customWidth="1"/>
    <col min="5123" max="5125" width="12.5546875" style="222" customWidth="1"/>
    <col min="5126" max="5126" width="14.5546875" style="222" bestFit="1" customWidth="1"/>
    <col min="5127" max="5127" width="13" style="222" customWidth="1"/>
    <col min="5128" max="5130" width="13.109375" style="222" customWidth="1"/>
    <col min="5131" max="5131" width="15.33203125" style="222" bestFit="1" customWidth="1"/>
    <col min="5132" max="5132" width="14" style="222" bestFit="1" customWidth="1"/>
    <col min="5133" max="5133" width="13" style="222" customWidth="1"/>
    <col min="5134" max="5134" width="15.109375" style="222" bestFit="1" customWidth="1"/>
    <col min="5135" max="5135" width="17.44140625" style="222" customWidth="1"/>
    <col min="5136" max="5136" width="11" style="222" bestFit="1" customWidth="1"/>
    <col min="5137" max="5375" width="9.109375" style="222"/>
    <col min="5376" max="5376" width="35.6640625" style="222" customWidth="1"/>
    <col min="5377" max="5378" width="10.6640625" style="222" customWidth="1"/>
    <col min="5379" max="5381" width="12.5546875" style="222" customWidth="1"/>
    <col min="5382" max="5382" width="14.5546875" style="222" bestFit="1" customWidth="1"/>
    <col min="5383" max="5383" width="13" style="222" customWidth="1"/>
    <col min="5384" max="5386" width="13.109375" style="222" customWidth="1"/>
    <col min="5387" max="5387" width="15.33203125" style="222" bestFit="1" customWidth="1"/>
    <col min="5388" max="5388" width="14" style="222" bestFit="1" customWidth="1"/>
    <col min="5389" max="5389" width="13" style="222" customWidth="1"/>
    <col min="5390" max="5390" width="15.109375" style="222" bestFit="1" customWidth="1"/>
    <col min="5391" max="5391" width="17.44140625" style="222" customWidth="1"/>
    <col min="5392" max="5392" width="11" style="222" bestFit="1" customWidth="1"/>
    <col min="5393" max="5631" width="9.109375" style="222"/>
    <col min="5632" max="5632" width="35.6640625" style="222" customWidth="1"/>
    <col min="5633" max="5634" width="10.6640625" style="222" customWidth="1"/>
    <col min="5635" max="5637" width="12.5546875" style="222" customWidth="1"/>
    <col min="5638" max="5638" width="14.5546875" style="222" bestFit="1" customWidth="1"/>
    <col min="5639" max="5639" width="13" style="222" customWidth="1"/>
    <col min="5640" max="5642" width="13.109375" style="222" customWidth="1"/>
    <col min="5643" max="5643" width="15.33203125" style="222" bestFit="1" customWidth="1"/>
    <col min="5644" max="5644" width="14" style="222" bestFit="1" customWidth="1"/>
    <col min="5645" max="5645" width="13" style="222" customWidth="1"/>
    <col min="5646" max="5646" width="15.109375" style="222" bestFit="1" customWidth="1"/>
    <col min="5647" max="5647" width="17.44140625" style="222" customWidth="1"/>
    <col min="5648" max="5648" width="11" style="222" bestFit="1" customWidth="1"/>
    <col min="5649" max="5887" width="9.109375" style="222"/>
    <col min="5888" max="5888" width="35.6640625" style="222" customWidth="1"/>
    <col min="5889" max="5890" width="10.6640625" style="222" customWidth="1"/>
    <col min="5891" max="5893" width="12.5546875" style="222" customWidth="1"/>
    <col min="5894" max="5894" width="14.5546875" style="222" bestFit="1" customWidth="1"/>
    <col min="5895" max="5895" width="13" style="222" customWidth="1"/>
    <col min="5896" max="5898" width="13.109375" style="222" customWidth="1"/>
    <col min="5899" max="5899" width="15.33203125" style="222" bestFit="1" customWidth="1"/>
    <col min="5900" max="5900" width="14" style="222" bestFit="1" customWidth="1"/>
    <col min="5901" max="5901" width="13" style="222" customWidth="1"/>
    <col min="5902" max="5902" width="15.109375" style="222" bestFit="1" customWidth="1"/>
    <col min="5903" max="5903" width="17.44140625" style="222" customWidth="1"/>
    <col min="5904" max="5904" width="11" style="222" bestFit="1" customWidth="1"/>
    <col min="5905" max="6143" width="9.109375" style="222"/>
    <col min="6144" max="6144" width="35.6640625" style="222" customWidth="1"/>
    <col min="6145" max="6146" width="10.6640625" style="222" customWidth="1"/>
    <col min="6147" max="6149" width="12.5546875" style="222" customWidth="1"/>
    <col min="6150" max="6150" width="14.5546875" style="222" bestFit="1" customWidth="1"/>
    <col min="6151" max="6151" width="13" style="222" customWidth="1"/>
    <col min="6152" max="6154" width="13.109375" style="222" customWidth="1"/>
    <col min="6155" max="6155" width="15.33203125" style="222" bestFit="1" customWidth="1"/>
    <col min="6156" max="6156" width="14" style="222" bestFit="1" customWidth="1"/>
    <col min="6157" max="6157" width="13" style="222" customWidth="1"/>
    <col min="6158" max="6158" width="15.109375" style="222" bestFit="1" customWidth="1"/>
    <col min="6159" max="6159" width="17.44140625" style="222" customWidth="1"/>
    <col min="6160" max="6160" width="11" style="222" bestFit="1" customWidth="1"/>
    <col min="6161" max="6399" width="9.109375" style="222"/>
    <col min="6400" max="6400" width="35.6640625" style="222" customWidth="1"/>
    <col min="6401" max="6402" width="10.6640625" style="222" customWidth="1"/>
    <col min="6403" max="6405" width="12.5546875" style="222" customWidth="1"/>
    <col min="6406" max="6406" width="14.5546875" style="222" bestFit="1" customWidth="1"/>
    <col min="6407" max="6407" width="13" style="222" customWidth="1"/>
    <col min="6408" max="6410" width="13.109375" style="222" customWidth="1"/>
    <col min="6411" max="6411" width="15.33203125" style="222" bestFit="1" customWidth="1"/>
    <col min="6412" max="6412" width="14" style="222" bestFit="1" customWidth="1"/>
    <col min="6413" max="6413" width="13" style="222" customWidth="1"/>
    <col min="6414" max="6414" width="15.109375" style="222" bestFit="1" customWidth="1"/>
    <col min="6415" max="6415" width="17.44140625" style="222" customWidth="1"/>
    <col min="6416" max="6416" width="11" style="222" bestFit="1" customWidth="1"/>
    <col min="6417" max="6655" width="9.109375" style="222"/>
    <col min="6656" max="6656" width="35.6640625" style="222" customWidth="1"/>
    <col min="6657" max="6658" width="10.6640625" style="222" customWidth="1"/>
    <col min="6659" max="6661" width="12.5546875" style="222" customWidth="1"/>
    <col min="6662" max="6662" width="14.5546875" style="222" bestFit="1" customWidth="1"/>
    <col min="6663" max="6663" width="13" style="222" customWidth="1"/>
    <col min="6664" max="6666" width="13.109375" style="222" customWidth="1"/>
    <col min="6667" max="6667" width="15.33203125" style="222" bestFit="1" customWidth="1"/>
    <col min="6668" max="6668" width="14" style="222" bestFit="1" customWidth="1"/>
    <col min="6669" max="6669" width="13" style="222" customWidth="1"/>
    <col min="6670" max="6670" width="15.109375" style="222" bestFit="1" customWidth="1"/>
    <col min="6671" max="6671" width="17.44140625" style="222" customWidth="1"/>
    <col min="6672" max="6672" width="11" style="222" bestFit="1" customWidth="1"/>
    <col min="6673" max="6911" width="9.109375" style="222"/>
    <col min="6912" max="6912" width="35.6640625" style="222" customWidth="1"/>
    <col min="6913" max="6914" width="10.6640625" style="222" customWidth="1"/>
    <col min="6915" max="6917" width="12.5546875" style="222" customWidth="1"/>
    <col min="6918" max="6918" width="14.5546875" style="222" bestFit="1" customWidth="1"/>
    <col min="6919" max="6919" width="13" style="222" customWidth="1"/>
    <col min="6920" max="6922" width="13.109375" style="222" customWidth="1"/>
    <col min="6923" max="6923" width="15.33203125" style="222" bestFit="1" customWidth="1"/>
    <col min="6924" max="6924" width="14" style="222" bestFit="1" customWidth="1"/>
    <col min="6925" max="6925" width="13" style="222" customWidth="1"/>
    <col min="6926" max="6926" width="15.109375" style="222" bestFit="1" customWidth="1"/>
    <col min="6927" max="6927" width="17.44140625" style="222" customWidth="1"/>
    <col min="6928" max="6928" width="11" style="222" bestFit="1" customWidth="1"/>
    <col min="6929" max="7167" width="9.109375" style="222"/>
    <col min="7168" max="7168" width="35.6640625" style="222" customWidth="1"/>
    <col min="7169" max="7170" width="10.6640625" style="222" customWidth="1"/>
    <col min="7171" max="7173" width="12.5546875" style="222" customWidth="1"/>
    <col min="7174" max="7174" width="14.5546875" style="222" bestFit="1" customWidth="1"/>
    <col min="7175" max="7175" width="13" style="222" customWidth="1"/>
    <col min="7176" max="7178" width="13.109375" style="222" customWidth="1"/>
    <col min="7179" max="7179" width="15.33203125" style="222" bestFit="1" customWidth="1"/>
    <col min="7180" max="7180" width="14" style="222" bestFit="1" customWidth="1"/>
    <col min="7181" max="7181" width="13" style="222" customWidth="1"/>
    <col min="7182" max="7182" width="15.109375" style="222" bestFit="1" customWidth="1"/>
    <col min="7183" max="7183" width="17.44140625" style="222" customWidth="1"/>
    <col min="7184" max="7184" width="11" style="222" bestFit="1" customWidth="1"/>
    <col min="7185" max="7423" width="9.109375" style="222"/>
    <col min="7424" max="7424" width="35.6640625" style="222" customWidth="1"/>
    <col min="7425" max="7426" width="10.6640625" style="222" customWidth="1"/>
    <col min="7427" max="7429" width="12.5546875" style="222" customWidth="1"/>
    <col min="7430" max="7430" width="14.5546875" style="222" bestFit="1" customWidth="1"/>
    <col min="7431" max="7431" width="13" style="222" customWidth="1"/>
    <col min="7432" max="7434" width="13.109375" style="222" customWidth="1"/>
    <col min="7435" max="7435" width="15.33203125" style="222" bestFit="1" customWidth="1"/>
    <col min="7436" max="7436" width="14" style="222" bestFit="1" customWidth="1"/>
    <col min="7437" max="7437" width="13" style="222" customWidth="1"/>
    <col min="7438" max="7438" width="15.109375" style="222" bestFit="1" customWidth="1"/>
    <col min="7439" max="7439" width="17.44140625" style="222" customWidth="1"/>
    <col min="7440" max="7440" width="11" style="222" bestFit="1" customWidth="1"/>
    <col min="7441" max="7679" width="9.109375" style="222"/>
    <col min="7680" max="7680" width="35.6640625" style="222" customWidth="1"/>
    <col min="7681" max="7682" width="10.6640625" style="222" customWidth="1"/>
    <col min="7683" max="7685" width="12.5546875" style="222" customWidth="1"/>
    <col min="7686" max="7686" width="14.5546875" style="222" bestFit="1" customWidth="1"/>
    <col min="7687" max="7687" width="13" style="222" customWidth="1"/>
    <col min="7688" max="7690" width="13.109375" style="222" customWidth="1"/>
    <col min="7691" max="7691" width="15.33203125" style="222" bestFit="1" customWidth="1"/>
    <col min="7692" max="7692" width="14" style="222" bestFit="1" customWidth="1"/>
    <col min="7693" max="7693" width="13" style="222" customWidth="1"/>
    <col min="7694" max="7694" width="15.109375" style="222" bestFit="1" customWidth="1"/>
    <col min="7695" max="7695" width="17.44140625" style="222" customWidth="1"/>
    <col min="7696" max="7696" width="11" style="222" bestFit="1" customWidth="1"/>
    <col min="7697" max="7935" width="9.109375" style="222"/>
    <col min="7936" max="7936" width="35.6640625" style="222" customWidth="1"/>
    <col min="7937" max="7938" width="10.6640625" style="222" customWidth="1"/>
    <col min="7939" max="7941" width="12.5546875" style="222" customWidth="1"/>
    <col min="7942" max="7942" width="14.5546875" style="222" bestFit="1" customWidth="1"/>
    <col min="7943" max="7943" width="13" style="222" customWidth="1"/>
    <col min="7944" max="7946" width="13.109375" style="222" customWidth="1"/>
    <col min="7947" max="7947" width="15.33203125" style="222" bestFit="1" customWidth="1"/>
    <col min="7948" max="7948" width="14" style="222" bestFit="1" customWidth="1"/>
    <col min="7949" max="7949" width="13" style="222" customWidth="1"/>
    <col min="7950" max="7950" width="15.109375" style="222" bestFit="1" customWidth="1"/>
    <col min="7951" max="7951" width="17.44140625" style="222" customWidth="1"/>
    <col min="7952" max="7952" width="11" style="222" bestFit="1" customWidth="1"/>
    <col min="7953" max="8191" width="9.109375" style="222"/>
    <col min="8192" max="8192" width="35.6640625" style="222" customWidth="1"/>
    <col min="8193" max="8194" width="10.6640625" style="222" customWidth="1"/>
    <col min="8195" max="8197" width="12.5546875" style="222" customWidth="1"/>
    <col min="8198" max="8198" width="14.5546875" style="222" bestFit="1" customWidth="1"/>
    <col min="8199" max="8199" width="13" style="222" customWidth="1"/>
    <col min="8200" max="8202" width="13.109375" style="222" customWidth="1"/>
    <col min="8203" max="8203" width="15.33203125" style="222" bestFit="1" customWidth="1"/>
    <col min="8204" max="8204" width="14" style="222" bestFit="1" customWidth="1"/>
    <col min="8205" max="8205" width="13" style="222" customWidth="1"/>
    <col min="8206" max="8206" width="15.109375" style="222" bestFit="1" customWidth="1"/>
    <col min="8207" max="8207" width="17.44140625" style="222" customWidth="1"/>
    <col min="8208" max="8208" width="11" style="222" bestFit="1" customWidth="1"/>
    <col min="8209" max="8447" width="9.109375" style="222"/>
    <col min="8448" max="8448" width="35.6640625" style="222" customWidth="1"/>
    <col min="8449" max="8450" width="10.6640625" style="222" customWidth="1"/>
    <col min="8451" max="8453" width="12.5546875" style="222" customWidth="1"/>
    <col min="8454" max="8454" width="14.5546875" style="222" bestFit="1" customWidth="1"/>
    <col min="8455" max="8455" width="13" style="222" customWidth="1"/>
    <col min="8456" max="8458" width="13.109375" style="222" customWidth="1"/>
    <col min="8459" max="8459" width="15.33203125" style="222" bestFit="1" customWidth="1"/>
    <col min="8460" max="8460" width="14" style="222" bestFit="1" customWidth="1"/>
    <col min="8461" max="8461" width="13" style="222" customWidth="1"/>
    <col min="8462" max="8462" width="15.109375" style="222" bestFit="1" customWidth="1"/>
    <col min="8463" max="8463" width="17.44140625" style="222" customWidth="1"/>
    <col min="8464" max="8464" width="11" style="222" bestFit="1" customWidth="1"/>
    <col min="8465" max="8703" width="9.109375" style="222"/>
    <col min="8704" max="8704" width="35.6640625" style="222" customWidth="1"/>
    <col min="8705" max="8706" width="10.6640625" style="222" customWidth="1"/>
    <col min="8707" max="8709" width="12.5546875" style="222" customWidth="1"/>
    <col min="8710" max="8710" width="14.5546875" style="222" bestFit="1" customWidth="1"/>
    <col min="8711" max="8711" width="13" style="222" customWidth="1"/>
    <col min="8712" max="8714" width="13.109375" style="222" customWidth="1"/>
    <col min="8715" max="8715" width="15.33203125" style="222" bestFit="1" customWidth="1"/>
    <col min="8716" max="8716" width="14" style="222" bestFit="1" customWidth="1"/>
    <col min="8717" max="8717" width="13" style="222" customWidth="1"/>
    <col min="8718" max="8718" width="15.109375" style="222" bestFit="1" customWidth="1"/>
    <col min="8719" max="8719" width="17.44140625" style="222" customWidth="1"/>
    <col min="8720" max="8720" width="11" style="222" bestFit="1" customWidth="1"/>
    <col min="8721" max="8959" width="9.109375" style="222"/>
    <col min="8960" max="8960" width="35.6640625" style="222" customWidth="1"/>
    <col min="8961" max="8962" width="10.6640625" style="222" customWidth="1"/>
    <col min="8963" max="8965" width="12.5546875" style="222" customWidth="1"/>
    <col min="8966" max="8966" width="14.5546875" style="222" bestFit="1" customWidth="1"/>
    <col min="8967" max="8967" width="13" style="222" customWidth="1"/>
    <col min="8968" max="8970" width="13.109375" style="222" customWidth="1"/>
    <col min="8971" max="8971" width="15.33203125" style="222" bestFit="1" customWidth="1"/>
    <col min="8972" max="8972" width="14" style="222" bestFit="1" customWidth="1"/>
    <col min="8973" max="8973" width="13" style="222" customWidth="1"/>
    <col min="8974" max="8974" width="15.109375" style="222" bestFit="1" customWidth="1"/>
    <col min="8975" max="8975" width="17.44140625" style="222" customWidth="1"/>
    <col min="8976" max="8976" width="11" style="222" bestFit="1" customWidth="1"/>
    <col min="8977" max="9215" width="9.109375" style="222"/>
    <col min="9216" max="9216" width="35.6640625" style="222" customWidth="1"/>
    <col min="9217" max="9218" width="10.6640625" style="222" customWidth="1"/>
    <col min="9219" max="9221" width="12.5546875" style="222" customWidth="1"/>
    <col min="9222" max="9222" width="14.5546875" style="222" bestFit="1" customWidth="1"/>
    <col min="9223" max="9223" width="13" style="222" customWidth="1"/>
    <col min="9224" max="9226" width="13.109375" style="222" customWidth="1"/>
    <col min="9227" max="9227" width="15.33203125" style="222" bestFit="1" customWidth="1"/>
    <col min="9228" max="9228" width="14" style="222" bestFit="1" customWidth="1"/>
    <col min="9229" max="9229" width="13" style="222" customWidth="1"/>
    <col min="9230" max="9230" width="15.109375" style="222" bestFit="1" customWidth="1"/>
    <col min="9231" max="9231" width="17.44140625" style="222" customWidth="1"/>
    <col min="9232" max="9232" width="11" style="222" bestFit="1" customWidth="1"/>
    <col min="9233" max="9471" width="9.109375" style="222"/>
    <col min="9472" max="9472" width="35.6640625" style="222" customWidth="1"/>
    <col min="9473" max="9474" width="10.6640625" style="222" customWidth="1"/>
    <col min="9475" max="9477" width="12.5546875" style="222" customWidth="1"/>
    <col min="9478" max="9478" width="14.5546875" style="222" bestFit="1" customWidth="1"/>
    <col min="9479" max="9479" width="13" style="222" customWidth="1"/>
    <col min="9480" max="9482" width="13.109375" style="222" customWidth="1"/>
    <col min="9483" max="9483" width="15.33203125" style="222" bestFit="1" customWidth="1"/>
    <col min="9484" max="9484" width="14" style="222" bestFit="1" customWidth="1"/>
    <col min="9485" max="9485" width="13" style="222" customWidth="1"/>
    <col min="9486" max="9486" width="15.109375" style="222" bestFit="1" customWidth="1"/>
    <col min="9487" max="9487" width="17.44140625" style="222" customWidth="1"/>
    <col min="9488" max="9488" width="11" style="222" bestFit="1" customWidth="1"/>
    <col min="9489" max="9727" width="9.109375" style="222"/>
    <col min="9728" max="9728" width="35.6640625" style="222" customWidth="1"/>
    <col min="9729" max="9730" width="10.6640625" style="222" customWidth="1"/>
    <col min="9731" max="9733" width="12.5546875" style="222" customWidth="1"/>
    <col min="9734" max="9734" width="14.5546875" style="222" bestFit="1" customWidth="1"/>
    <col min="9735" max="9735" width="13" style="222" customWidth="1"/>
    <col min="9736" max="9738" width="13.109375" style="222" customWidth="1"/>
    <col min="9739" max="9739" width="15.33203125" style="222" bestFit="1" customWidth="1"/>
    <col min="9740" max="9740" width="14" style="222" bestFit="1" customWidth="1"/>
    <col min="9741" max="9741" width="13" style="222" customWidth="1"/>
    <col min="9742" max="9742" width="15.109375" style="222" bestFit="1" customWidth="1"/>
    <col min="9743" max="9743" width="17.44140625" style="222" customWidth="1"/>
    <col min="9744" max="9744" width="11" style="222" bestFit="1" customWidth="1"/>
    <col min="9745" max="9983" width="9.109375" style="222"/>
    <col min="9984" max="9984" width="35.6640625" style="222" customWidth="1"/>
    <col min="9985" max="9986" width="10.6640625" style="222" customWidth="1"/>
    <col min="9987" max="9989" width="12.5546875" style="222" customWidth="1"/>
    <col min="9990" max="9990" width="14.5546875" style="222" bestFit="1" customWidth="1"/>
    <col min="9991" max="9991" width="13" style="222" customWidth="1"/>
    <col min="9992" max="9994" width="13.109375" style="222" customWidth="1"/>
    <col min="9995" max="9995" width="15.33203125" style="222" bestFit="1" customWidth="1"/>
    <col min="9996" max="9996" width="14" style="222" bestFit="1" customWidth="1"/>
    <col min="9997" max="9997" width="13" style="222" customWidth="1"/>
    <col min="9998" max="9998" width="15.109375" style="222" bestFit="1" customWidth="1"/>
    <col min="9999" max="9999" width="17.44140625" style="222" customWidth="1"/>
    <col min="10000" max="10000" width="11" style="222" bestFit="1" customWidth="1"/>
    <col min="10001" max="10239" width="9.109375" style="222"/>
    <col min="10240" max="10240" width="35.6640625" style="222" customWidth="1"/>
    <col min="10241" max="10242" width="10.6640625" style="222" customWidth="1"/>
    <col min="10243" max="10245" width="12.5546875" style="222" customWidth="1"/>
    <col min="10246" max="10246" width="14.5546875" style="222" bestFit="1" customWidth="1"/>
    <col min="10247" max="10247" width="13" style="222" customWidth="1"/>
    <col min="10248" max="10250" width="13.109375" style="222" customWidth="1"/>
    <col min="10251" max="10251" width="15.33203125" style="222" bestFit="1" customWidth="1"/>
    <col min="10252" max="10252" width="14" style="222" bestFit="1" customWidth="1"/>
    <col min="10253" max="10253" width="13" style="222" customWidth="1"/>
    <col min="10254" max="10254" width="15.109375" style="222" bestFit="1" customWidth="1"/>
    <col min="10255" max="10255" width="17.44140625" style="222" customWidth="1"/>
    <col min="10256" max="10256" width="11" style="222" bestFit="1" customWidth="1"/>
    <col min="10257" max="10495" width="9.109375" style="222"/>
    <col min="10496" max="10496" width="35.6640625" style="222" customWidth="1"/>
    <col min="10497" max="10498" width="10.6640625" style="222" customWidth="1"/>
    <col min="10499" max="10501" width="12.5546875" style="222" customWidth="1"/>
    <col min="10502" max="10502" width="14.5546875" style="222" bestFit="1" customWidth="1"/>
    <col min="10503" max="10503" width="13" style="222" customWidth="1"/>
    <col min="10504" max="10506" width="13.109375" style="222" customWidth="1"/>
    <col min="10507" max="10507" width="15.33203125" style="222" bestFit="1" customWidth="1"/>
    <col min="10508" max="10508" width="14" style="222" bestFit="1" customWidth="1"/>
    <col min="10509" max="10509" width="13" style="222" customWidth="1"/>
    <col min="10510" max="10510" width="15.109375" style="222" bestFit="1" customWidth="1"/>
    <col min="10511" max="10511" width="17.44140625" style="222" customWidth="1"/>
    <col min="10512" max="10512" width="11" style="222" bestFit="1" customWidth="1"/>
    <col min="10513" max="10751" width="9.109375" style="222"/>
    <col min="10752" max="10752" width="35.6640625" style="222" customWidth="1"/>
    <col min="10753" max="10754" width="10.6640625" style="222" customWidth="1"/>
    <col min="10755" max="10757" width="12.5546875" style="222" customWidth="1"/>
    <col min="10758" max="10758" width="14.5546875" style="222" bestFit="1" customWidth="1"/>
    <col min="10759" max="10759" width="13" style="222" customWidth="1"/>
    <col min="10760" max="10762" width="13.109375" style="222" customWidth="1"/>
    <col min="10763" max="10763" width="15.33203125" style="222" bestFit="1" customWidth="1"/>
    <col min="10764" max="10764" width="14" style="222" bestFit="1" customWidth="1"/>
    <col min="10765" max="10765" width="13" style="222" customWidth="1"/>
    <col min="10766" max="10766" width="15.109375" style="222" bestFit="1" customWidth="1"/>
    <col min="10767" max="10767" width="17.44140625" style="222" customWidth="1"/>
    <col min="10768" max="10768" width="11" style="222" bestFit="1" customWidth="1"/>
    <col min="10769" max="11007" width="9.109375" style="222"/>
    <col min="11008" max="11008" width="35.6640625" style="222" customWidth="1"/>
    <col min="11009" max="11010" width="10.6640625" style="222" customWidth="1"/>
    <col min="11011" max="11013" width="12.5546875" style="222" customWidth="1"/>
    <col min="11014" max="11014" width="14.5546875" style="222" bestFit="1" customWidth="1"/>
    <col min="11015" max="11015" width="13" style="222" customWidth="1"/>
    <col min="11016" max="11018" width="13.109375" style="222" customWidth="1"/>
    <col min="11019" max="11019" width="15.33203125" style="222" bestFit="1" customWidth="1"/>
    <col min="11020" max="11020" width="14" style="222" bestFit="1" customWidth="1"/>
    <col min="11021" max="11021" width="13" style="222" customWidth="1"/>
    <col min="11022" max="11022" width="15.109375" style="222" bestFit="1" customWidth="1"/>
    <col min="11023" max="11023" width="17.44140625" style="222" customWidth="1"/>
    <col min="11024" max="11024" width="11" style="222" bestFit="1" customWidth="1"/>
    <col min="11025" max="11263" width="9.109375" style="222"/>
    <col min="11264" max="11264" width="35.6640625" style="222" customWidth="1"/>
    <col min="11265" max="11266" width="10.6640625" style="222" customWidth="1"/>
    <col min="11267" max="11269" width="12.5546875" style="222" customWidth="1"/>
    <col min="11270" max="11270" width="14.5546875" style="222" bestFit="1" customWidth="1"/>
    <col min="11271" max="11271" width="13" style="222" customWidth="1"/>
    <col min="11272" max="11274" width="13.109375" style="222" customWidth="1"/>
    <col min="11275" max="11275" width="15.33203125" style="222" bestFit="1" customWidth="1"/>
    <col min="11276" max="11276" width="14" style="222" bestFit="1" customWidth="1"/>
    <col min="11277" max="11277" width="13" style="222" customWidth="1"/>
    <col min="11278" max="11278" width="15.109375" style="222" bestFit="1" customWidth="1"/>
    <col min="11279" max="11279" width="17.44140625" style="222" customWidth="1"/>
    <col min="11280" max="11280" width="11" style="222" bestFit="1" customWidth="1"/>
    <col min="11281" max="11519" width="9.109375" style="222"/>
    <col min="11520" max="11520" width="35.6640625" style="222" customWidth="1"/>
    <col min="11521" max="11522" width="10.6640625" style="222" customWidth="1"/>
    <col min="11523" max="11525" width="12.5546875" style="222" customWidth="1"/>
    <col min="11526" max="11526" width="14.5546875" style="222" bestFit="1" customWidth="1"/>
    <col min="11527" max="11527" width="13" style="222" customWidth="1"/>
    <col min="11528" max="11530" width="13.109375" style="222" customWidth="1"/>
    <col min="11531" max="11531" width="15.33203125" style="222" bestFit="1" customWidth="1"/>
    <col min="11532" max="11532" width="14" style="222" bestFit="1" customWidth="1"/>
    <col min="11533" max="11533" width="13" style="222" customWidth="1"/>
    <col min="11534" max="11534" width="15.109375" style="222" bestFit="1" customWidth="1"/>
    <col min="11535" max="11535" width="17.44140625" style="222" customWidth="1"/>
    <col min="11536" max="11536" width="11" style="222" bestFit="1" customWidth="1"/>
    <col min="11537" max="11775" width="9.109375" style="222"/>
    <col min="11776" max="11776" width="35.6640625" style="222" customWidth="1"/>
    <col min="11777" max="11778" width="10.6640625" style="222" customWidth="1"/>
    <col min="11779" max="11781" width="12.5546875" style="222" customWidth="1"/>
    <col min="11782" max="11782" width="14.5546875" style="222" bestFit="1" customWidth="1"/>
    <col min="11783" max="11783" width="13" style="222" customWidth="1"/>
    <col min="11784" max="11786" width="13.109375" style="222" customWidth="1"/>
    <col min="11787" max="11787" width="15.33203125" style="222" bestFit="1" customWidth="1"/>
    <col min="11788" max="11788" width="14" style="222" bestFit="1" customWidth="1"/>
    <col min="11789" max="11789" width="13" style="222" customWidth="1"/>
    <col min="11790" max="11790" width="15.109375" style="222" bestFit="1" customWidth="1"/>
    <col min="11791" max="11791" width="17.44140625" style="222" customWidth="1"/>
    <col min="11792" max="11792" width="11" style="222" bestFit="1" customWidth="1"/>
    <col min="11793" max="12031" width="9.109375" style="222"/>
    <col min="12032" max="12032" width="35.6640625" style="222" customWidth="1"/>
    <col min="12033" max="12034" width="10.6640625" style="222" customWidth="1"/>
    <col min="12035" max="12037" width="12.5546875" style="222" customWidth="1"/>
    <col min="12038" max="12038" width="14.5546875" style="222" bestFit="1" customWidth="1"/>
    <col min="12039" max="12039" width="13" style="222" customWidth="1"/>
    <col min="12040" max="12042" width="13.109375" style="222" customWidth="1"/>
    <col min="12043" max="12043" width="15.33203125" style="222" bestFit="1" customWidth="1"/>
    <col min="12044" max="12044" width="14" style="222" bestFit="1" customWidth="1"/>
    <col min="12045" max="12045" width="13" style="222" customWidth="1"/>
    <col min="12046" max="12046" width="15.109375" style="222" bestFit="1" customWidth="1"/>
    <col min="12047" max="12047" width="17.44140625" style="222" customWidth="1"/>
    <col min="12048" max="12048" width="11" style="222" bestFit="1" customWidth="1"/>
    <col min="12049" max="12287" width="9.109375" style="222"/>
    <col min="12288" max="12288" width="35.6640625" style="222" customWidth="1"/>
    <col min="12289" max="12290" width="10.6640625" style="222" customWidth="1"/>
    <col min="12291" max="12293" width="12.5546875" style="222" customWidth="1"/>
    <col min="12294" max="12294" width="14.5546875" style="222" bestFit="1" customWidth="1"/>
    <col min="12295" max="12295" width="13" style="222" customWidth="1"/>
    <col min="12296" max="12298" width="13.109375" style="222" customWidth="1"/>
    <col min="12299" max="12299" width="15.33203125" style="222" bestFit="1" customWidth="1"/>
    <col min="12300" max="12300" width="14" style="222" bestFit="1" customWidth="1"/>
    <col min="12301" max="12301" width="13" style="222" customWidth="1"/>
    <col min="12302" max="12302" width="15.109375" style="222" bestFit="1" customWidth="1"/>
    <col min="12303" max="12303" width="17.44140625" style="222" customWidth="1"/>
    <col min="12304" max="12304" width="11" style="222" bestFit="1" customWidth="1"/>
    <col min="12305" max="12543" width="9.109375" style="222"/>
    <col min="12544" max="12544" width="35.6640625" style="222" customWidth="1"/>
    <col min="12545" max="12546" width="10.6640625" style="222" customWidth="1"/>
    <col min="12547" max="12549" width="12.5546875" style="222" customWidth="1"/>
    <col min="12550" max="12550" width="14.5546875" style="222" bestFit="1" customWidth="1"/>
    <col min="12551" max="12551" width="13" style="222" customWidth="1"/>
    <col min="12552" max="12554" width="13.109375" style="222" customWidth="1"/>
    <col min="12555" max="12555" width="15.33203125" style="222" bestFit="1" customWidth="1"/>
    <col min="12556" max="12556" width="14" style="222" bestFit="1" customWidth="1"/>
    <col min="12557" max="12557" width="13" style="222" customWidth="1"/>
    <col min="12558" max="12558" width="15.109375" style="222" bestFit="1" customWidth="1"/>
    <col min="12559" max="12559" width="17.44140625" style="222" customWidth="1"/>
    <col min="12560" max="12560" width="11" style="222" bestFit="1" customWidth="1"/>
    <col min="12561" max="12799" width="9.109375" style="222"/>
    <col min="12800" max="12800" width="35.6640625" style="222" customWidth="1"/>
    <col min="12801" max="12802" width="10.6640625" style="222" customWidth="1"/>
    <col min="12803" max="12805" width="12.5546875" style="222" customWidth="1"/>
    <col min="12806" max="12806" width="14.5546875" style="222" bestFit="1" customWidth="1"/>
    <col min="12807" max="12807" width="13" style="222" customWidth="1"/>
    <col min="12808" max="12810" width="13.109375" style="222" customWidth="1"/>
    <col min="12811" max="12811" width="15.33203125" style="222" bestFit="1" customWidth="1"/>
    <col min="12812" max="12812" width="14" style="222" bestFit="1" customWidth="1"/>
    <col min="12813" max="12813" width="13" style="222" customWidth="1"/>
    <col min="12814" max="12814" width="15.109375" style="222" bestFit="1" customWidth="1"/>
    <col min="12815" max="12815" width="17.44140625" style="222" customWidth="1"/>
    <col min="12816" max="12816" width="11" style="222" bestFit="1" customWidth="1"/>
    <col min="12817" max="13055" width="9.109375" style="222"/>
    <col min="13056" max="13056" width="35.6640625" style="222" customWidth="1"/>
    <col min="13057" max="13058" width="10.6640625" style="222" customWidth="1"/>
    <col min="13059" max="13061" width="12.5546875" style="222" customWidth="1"/>
    <col min="13062" max="13062" width="14.5546875" style="222" bestFit="1" customWidth="1"/>
    <col min="13063" max="13063" width="13" style="222" customWidth="1"/>
    <col min="13064" max="13066" width="13.109375" style="222" customWidth="1"/>
    <col min="13067" max="13067" width="15.33203125" style="222" bestFit="1" customWidth="1"/>
    <col min="13068" max="13068" width="14" style="222" bestFit="1" customWidth="1"/>
    <col min="13069" max="13069" width="13" style="222" customWidth="1"/>
    <col min="13070" max="13070" width="15.109375" style="222" bestFit="1" customWidth="1"/>
    <col min="13071" max="13071" width="17.44140625" style="222" customWidth="1"/>
    <col min="13072" max="13072" width="11" style="222" bestFit="1" customWidth="1"/>
    <col min="13073" max="13311" width="9.109375" style="222"/>
    <col min="13312" max="13312" width="35.6640625" style="222" customWidth="1"/>
    <col min="13313" max="13314" width="10.6640625" style="222" customWidth="1"/>
    <col min="13315" max="13317" width="12.5546875" style="222" customWidth="1"/>
    <col min="13318" max="13318" width="14.5546875" style="222" bestFit="1" customWidth="1"/>
    <col min="13319" max="13319" width="13" style="222" customWidth="1"/>
    <col min="13320" max="13322" width="13.109375" style="222" customWidth="1"/>
    <col min="13323" max="13323" width="15.33203125" style="222" bestFit="1" customWidth="1"/>
    <col min="13324" max="13324" width="14" style="222" bestFit="1" customWidth="1"/>
    <col min="13325" max="13325" width="13" style="222" customWidth="1"/>
    <col min="13326" max="13326" width="15.109375" style="222" bestFit="1" customWidth="1"/>
    <col min="13327" max="13327" width="17.44140625" style="222" customWidth="1"/>
    <col min="13328" max="13328" width="11" style="222" bestFit="1" customWidth="1"/>
    <col min="13329" max="13567" width="9.109375" style="222"/>
    <col min="13568" max="13568" width="35.6640625" style="222" customWidth="1"/>
    <col min="13569" max="13570" width="10.6640625" style="222" customWidth="1"/>
    <col min="13571" max="13573" width="12.5546875" style="222" customWidth="1"/>
    <col min="13574" max="13574" width="14.5546875" style="222" bestFit="1" customWidth="1"/>
    <col min="13575" max="13575" width="13" style="222" customWidth="1"/>
    <col min="13576" max="13578" width="13.109375" style="222" customWidth="1"/>
    <col min="13579" max="13579" width="15.33203125" style="222" bestFit="1" customWidth="1"/>
    <col min="13580" max="13580" width="14" style="222" bestFit="1" customWidth="1"/>
    <col min="13581" max="13581" width="13" style="222" customWidth="1"/>
    <col min="13582" max="13582" width="15.109375" style="222" bestFit="1" customWidth="1"/>
    <col min="13583" max="13583" width="17.44140625" style="222" customWidth="1"/>
    <col min="13584" max="13584" width="11" style="222" bestFit="1" customWidth="1"/>
    <col min="13585" max="13823" width="9.109375" style="222"/>
    <col min="13824" max="13824" width="35.6640625" style="222" customWidth="1"/>
    <col min="13825" max="13826" width="10.6640625" style="222" customWidth="1"/>
    <col min="13827" max="13829" width="12.5546875" style="222" customWidth="1"/>
    <col min="13830" max="13830" width="14.5546875" style="222" bestFit="1" customWidth="1"/>
    <col min="13831" max="13831" width="13" style="222" customWidth="1"/>
    <col min="13832" max="13834" width="13.109375" style="222" customWidth="1"/>
    <col min="13835" max="13835" width="15.33203125" style="222" bestFit="1" customWidth="1"/>
    <col min="13836" max="13836" width="14" style="222" bestFit="1" customWidth="1"/>
    <col min="13837" max="13837" width="13" style="222" customWidth="1"/>
    <col min="13838" max="13838" width="15.109375" style="222" bestFit="1" customWidth="1"/>
    <col min="13839" max="13839" width="17.44140625" style="222" customWidth="1"/>
    <col min="13840" max="13840" width="11" style="222" bestFit="1" customWidth="1"/>
    <col min="13841" max="14079" width="9.109375" style="222"/>
    <col min="14080" max="14080" width="35.6640625" style="222" customWidth="1"/>
    <col min="14081" max="14082" width="10.6640625" style="222" customWidth="1"/>
    <col min="14083" max="14085" width="12.5546875" style="222" customWidth="1"/>
    <col min="14086" max="14086" width="14.5546875" style="222" bestFit="1" customWidth="1"/>
    <col min="14087" max="14087" width="13" style="222" customWidth="1"/>
    <col min="14088" max="14090" width="13.109375" style="222" customWidth="1"/>
    <col min="14091" max="14091" width="15.33203125" style="222" bestFit="1" customWidth="1"/>
    <col min="14092" max="14092" width="14" style="222" bestFit="1" customWidth="1"/>
    <col min="14093" max="14093" width="13" style="222" customWidth="1"/>
    <col min="14094" max="14094" width="15.109375" style="222" bestFit="1" customWidth="1"/>
    <col min="14095" max="14095" width="17.44140625" style="222" customWidth="1"/>
    <col min="14096" max="14096" width="11" style="222" bestFit="1" customWidth="1"/>
    <col min="14097" max="14335" width="9.109375" style="222"/>
    <col min="14336" max="14336" width="35.6640625" style="222" customWidth="1"/>
    <col min="14337" max="14338" width="10.6640625" style="222" customWidth="1"/>
    <col min="14339" max="14341" width="12.5546875" style="222" customWidth="1"/>
    <col min="14342" max="14342" width="14.5546875" style="222" bestFit="1" customWidth="1"/>
    <col min="14343" max="14343" width="13" style="222" customWidth="1"/>
    <col min="14344" max="14346" width="13.109375" style="222" customWidth="1"/>
    <col min="14347" max="14347" width="15.33203125" style="222" bestFit="1" customWidth="1"/>
    <col min="14348" max="14348" width="14" style="222" bestFit="1" customWidth="1"/>
    <col min="14349" max="14349" width="13" style="222" customWidth="1"/>
    <col min="14350" max="14350" width="15.109375" style="222" bestFit="1" customWidth="1"/>
    <col min="14351" max="14351" width="17.44140625" style="222" customWidth="1"/>
    <col min="14352" max="14352" width="11" style="222" bestFit="1" customWidth="1"/>
    <col min="14353" max="14591" width="9.109375" style="222"/>
    <col min="14592" max="14592" width="35.6640625" style="222" customWidth="1"/>
    <col min="14593" max="14594" width="10.6640625" style="222" customWidth="1"/>
    <col min="14595" max="14597" width="12.5546875" style="222" customWidth="1"/>
    <col min="14598" max="14598" width="14.5546875" style="222" bestFit="1" customWidth="1"/>
    <col min="14599" max="14599" width="13" style="222" customWidth="1"/>
    <col min="14600" max="14602" width="13.109375" style="222" customWidth="1"/>
    <col min="14603" max="14603" width="15.33203125" style="222" bestFit="1" customWidth="1"/>
    <col min="14604" max="14604" width="14" style="222" bestFit="1" customWidth="1"/>
    <col min="14605" max="14605" width="13" style="222" customWidth="1"/>
    <col min="14606" max="14606" width="15.109375" style="222" bestFit="1" customWidth="1"/>
    <col min="14607" max="14607" width="17.44140625" style="222" customWidth="1"/>
    <col min="14608" max="14608" width="11" style="222" bestFit="1" customWidth="1"/>
    <col min="14609" max="14847" width="9.109375" style="222"/>
    <col min="14848" max="14848" width="35.6640625" style="222" customWidth="1"/>
    <col min="14849" max="14850" width="10.6640625" style="222" customWidth="1"/>
    <col min="14851" max="14853" width="12.5546875" style="222" customWidth="1"/>
    <col min="14854" max="14854" width="14.5546875" style="222" bestFit="1" customWidth="1"/>
    <col min="14855" max="14855" width="13" style="222" customWidth="1"/>
    <col min="14856" max="14858" width="13.109375" style="222" customWidth="1"/>
    <col min="14859" max="14859" width="15.33203125" style="222" bestFit="1" customWidth="1"/>
    <col min="14860" max="14860" width="14" style="222" bestFit="1" customWidth="1"/>
    <col min="14861" max="14861" width="13" style="222" customWidth="1"/>
    <col min="14862" max="14862" width="15.109375" style="222" bestFit="1" customWidth="1"/>
    <col min="14863" max="14863" width="17.44140625" style="222" customWidth="1"/>
    <col min="14864" max="14864" width="11" style="222" bestFit="1" customWidth="1"/>
    <col min="14865" max="15103" width="9.109375" style="222"/>
    <col min="15104" max="15104" width="35.6640625" style="222" customWidth="1"/>
    <col min="15105" max="15106" width="10.6640625" style="222" customWidth="1"/>
    <col min="15107" max="15109" width="12.5546875" style="222" customWidth="1"/>
    <col min="15110" max="15110" width="14.5546875" style="222" bestFit="1" customWidth="1"/>
    <col min="15111" max="15111" width="13" style="222" customWidth="1"/>
    <col min="15112" max="15114" width="13.109375" style="222" customWidth="1"/>
    <col min="15115" max="15115" width="15.33203125" style="222" bestFit="1" customWidth="1"/>
    <col min="15116" max="15116" width="14" style="222" bestFit="1" customWidth="1"/>
    <col min="15117" max="15117" width="13" style="222" customWidth="1"/>
    <col min="15118" max="15118" width="15.109375" style="222" bestFit="1" customWidth="1"/>
    <col min="15119" max="15119" width="17.44140625" style="222" customWidth="1"/>
    <col min="15120" max="15120" width="11" style="222" bestFit="1" customWidth="1"/>
    <col min="15121" max="15359" width="9.109375" style="222"/>
    <col min="15360" max="15360" width="35.6640625" style="222" customWidth="1"/>
    <col min="15361" max="15362" width="10.6640625" style="222" customWidth="1"/>
    <col min="15363" max="15365" width="12.5546875" style="222" customWidth="1"/>
    <col min="15366" max="15366" width="14.5546875" style="222" bestFit="1" customWidth="1"/>
    <col min="15367" max="15367" width="13" style="222" customWidth="1"/>
    <col min="15368" max="15370" width="13.109375" style="222" customWidth="1"/>
    <col min="15371" max="15371" width="15.33203125" style="222" bestFit="1" customWidth="1"/>
    <col min="15372" max="15372" width="14" style="222" bestFit="1" customWidth="1"/>
    <col min="15373" max="15373" width="13" style="222" customWidth="1"/>
    <col min="15374" max="15374" width="15.109375" style="222" bestFit="1" customWidth="1"/>
    <col min="15375" max="15375" width="17.44140625" style="222" customWidth="1"/>
    <col min="15376" max="15376" width="11" style="222" bestFit="1" customWidth="1"/>
    <col min="15377" max="15615" width="9.109375" style="222"/>
    <col min="15616" max="15616" width="35.6640625" style="222" customWidth="1"/>
    <col min="15617" max="15618" width="10.6640625" style="222" customWidth="1"/>
    <col min="15619" max="15621" width="12.5546875" style="222" customWidth="1"/>
    <col min="15622" max="15622" width="14.5546875" style="222" bestFit="1" customWidth="1"/>
    <col min="15623" max="15623" width="13" style="222" customWidth="1"/>
    <col min="15624" max="15626" width="13.109375" style="222" customWidth="1"/>
    <col min="15627" max="15627" width="15.33203125" style="222" bestFit="1" customWidth="1"/>
    <col min="15628" max="15628" width="14" style="222" bestFit="1" customWidth="1"/>
    <col min="15629" max="15629" width="13" style="222" customWidth="1"/>
    <col min="15630" max="15630" width="15.109375" style="222" bestFit="1" customWidth="1"/>
    <col min="15631" max="15631" width="17.44140625" style="222" customWidth="1"/>
    <col min="15632" max="15632" width="11" style="222" bestFit="1" customWidth="1"/>
    <col min="15633" max="15871" width="9.109375" style="222"/>
    <col min="15872" max="15872" width="35.6640625" style="222" customWidth="1"/>
    <col min="15873" max="15874" width="10.6640625" style="222" customWidth="1"/>
    <col min="15875" max="15877" width="12.5546875" style="222" customWidth="1"/>
    <col min="15878" max="15878" width="14.5546875" style="222" bestFit="1" customWidth="1"/>
    <col min="15879" max="15879" width="13" style="222" customWidth="1"/>
    <col min="15880" max="15882" width="13.109375" style="222" customWidth="1"/>
    <col min="15883" max="15883" width="15.33203125" style="222" bestFit="1" customWidth="1"/>
    <col min="15884" max="15884" width="14" style="222" bestFit="1" customWidth="1"/>
    <col min="15885" max="15885" width="13" style="222" customWidth="1"/>
    <col min="15886" max="15886" width="15.109375" style="222" bestFit="1" customWidth="1"/>
    <col min="15887" max="15887" width="17.44140625" style="222" customWidth="1"/>
    <col min="15888" max="15888" width="11" style="222" bestFit="1" customWidth="1"/>
    <col min="15889" max="16127" width="9.109375" style="222"/>
    <col min="16128" max="16128" width="35.6640625" style="222" customWidth="1"/>
    <col min="16129" max="16130" width="10.6640625" style="222" customWidth="1"/>
    <col min="16131" max="16133" width="12.5546875" style="222" customWidth="1"/>
    <col min="16134" max="16134" width="14.5546875" style="222" bestFit="1" customWidth="1"/>
    <col min="16135" max="16135" width="13" style="222" customWidth="1"/>
    <col min="16136" max="16138" width="13.109375" style="222" customWidth="1"/>
    <col min="16139" max="16139" width="15.33203125" style="222" bestFit="1" customWidth="1"/>
    <col min="16140" max="16140" width="14" style="222" bestFit="1" customWidth="1"/>
    <col min="16141" max="16141" width="13" style="222" customWidth="1"/>
    <col min="16142" max="16142" width="15.109375" style="222" bestFit="1" customWidth="1"/>
    <col min="16143" max="16143" width="17.44140625" style="222" customWidth="1"/>
    <col min="16144" max="16144" width="11" style="222" bestFit="1" customWidth="1"/>
    <col min="16145" max="16384" width="9.109375" style="222"/>
  </cols>
  <sheetData>
    <row r="1" spans="1:14" ht="18" customHeight="1">
      <c r="A1" s="1005" t="s">
        <v>777</v>
      </c>
      <c r="B1" s="1005"/>
      <c r="C1" s="1005"/>
      <c r="D1" s="1005"/>
      <c r="E1" s="1005"/>
      <c r="F1" s="1005"/>
      <c r="G1" s="1005"/>
      <c r="H1" s="1005"/>
      <c r="I1" s="1005"/>
      <c r="J1" s="1005"/>
      <c r="K1" s="1005"/>
      <c r="L1" s="1005"/>
      <c r="M1" s="1005"/>
      <c r="N1" s="1005"/>
    </row>
    <row r="2" spans="1:14" ht="5.0999999999999996" customHeight="1">
      <c r="A2" s="449"/>
      <c r="B2" s="450"/>
      <c r="C2" s="449"/>
    </row>
    <row r="3" spans="1:14" ht="17.399999999999999">
      <c r="A3" s="1006" t="s">
        <v>698</v>
      </c>
      <c r="B3" s="1006"/>
      <c r="C3" s="1006"/>
      <c r="D3" s="1006"/>
      <c r="E3" s="1006"/>
      <c r="F3" s="1006"/>
      <c r="G3" s="1006"/>
      <c r="H3" s="1006"/>
      <c r="I3" s="1006"/>
      <c r="J3" s="1006"/>
      <c r="K3" s="1006"/>
      <c r="L3" s="1006"/>
      <c r="M3" s="1006"/>
      <c r="N3" s="1006"/>
    </row>
    <row r="4" spans="1:14" ht="5.0999999999999996" customHeight="1">
      <c r="A4" s="453"/>
      <c r="B4" s="454"/>
      <c r="C4" s="453"/>
    </row>
    <row r="5" spans="1:14" ht="15.6">
      <c r="A5" s="1007" t="s">
        <v>1290</v>
      </c>
      <c r="B5" s="1007"/>
      <c r="C5" s="1007"/>
      <c r="D5" s="1007"/>
      <c r="E5" s="1007"/>
      <c r="F5" s="1007"/>
      <c r="G5" s="1007"/>
      <c r="H5" s="1007"/>
      <c r="I5" s="1007"/>
      <c r="J5" s="1007"/>
      <c r="K5" s="1007"/>
      <c r="L5" s="1007"/>
      <c r="M5" s="1007"/>
      <c r="N5" s="1007"/>
    </row>
    <row r="6" spans="1:14">
      <c r="A6" s="1008"/>
      <c r="B6" s="1008"/>
      <c r="C6" s="1008"/>
      <c r="D6" s="1008"/>
      <c r="E6" s="1008"/>
      <c r="F6" s="1008"/>
      <c r="G6" s="1008"/>
      <c r="H6" s="1008"/>
      <c r="I6" s="1008"/>
      <c r="J6" s="1008"/>
      <c r="K6" s="1008"/>
      <c r="L6" s="1008"/>
      <c r="M6" s="1008"/>
      <c r="N6" s="1008"/>
    </row>
    <row r="7" spans="1:14" ht="5.0999999999999996" customHeight="1">
      <c r="A7" s="455"/>
      <c r="C7" s="456"/>
      <c r="D7" s="457"/>
      <c r="E7" s="457"/>
      <c r="F7" s="457"/>
      <c r="G7" s="457"/>
      <c r="H7" s="457"/>
    </row>
    <row r="8" spans="1:14" ht="30" customHeight="1">
      <c r="A8" s="347" t="s">
        <v>1319</v>
      </c>
      <c r="B8" s="348"/>
      <c r="C8" s="448" t="s">
        <v>699</v>
      </c>
      <c r="D8" s="349"/>
      <c r="H8" s="346"/>
    </row>
    <row r="9" spans="1:14" ht="13.8" thickBot="1">
      <c r="A9" s="455"/>
      <c r="C9" s="456"/>
      <c r="D9" s="457"/>
      <c r="E9" s="457"/>
      <c r="F9" s="457"/>
      <c r="G9" s="457"/>
      <c r="H9" s="457"/>
    </row>
    <row r="10" spans="1:14" ht="20.100000000000001" customHeight="1" thickBot="1">
      <c r="A10" s="1009" t="s">
        <v>700</v>
      </c>
      <c r="B10" s="1012" t="s">
        <v>701</v>
      </c>
      <c r="C10" s="1013"/>
      <c r="D10" s="1014" t="s">
        <v>702</v>
      </c>
      <c r="E10" s="1012"/>
      <c r="F10" s="1012"/>
      <c r="G10" s="1012"/>
      <c r="H10" s="1012"/>
      <c r="I10" s="1013"/>
      <c r="J10" s="1015" t="s">
        <v>1325</v>
      </c>
      <c r="K10" s="1015" t="s">
        <v>1326</v>
      </c>
      <c r="L10" s="1015" t="s">
        <v>703</v>
      </c>
      <c r="M10" s="1015" t="s">
        <v>704</v>
      </c>
      <c r="N10" s="1000" t="s">
        <v>705</v>
      </c>
    </row>
    <row r="11" spans="1:14" ht="20.100000000000001" customHeight="1">
      <c r="A11" s="1010"/>
      <c r="B11" s="1002" t="s">
        <v>706</v>
      </c>
      <c r="C11" s="1003" t="s">
        <v>707</v>
      </c>
      <c r="D11" s="1004" t="s">
        <v>708</v>
      </c>
      <c r="E11" s="1004" t="s">
        <v>709</v>
      </c>
      <c r="F11" s="1004" t="s">
        <v>710</v>
      </c>
      <c r="G11" s="1004" t="s">
        <v>711</v>
      </c>
      <c r="H11" s="1004" t="s">
        <v>712</v>
      </c>
      <c r="I11" s="1015" t="s">
        <v>713</v>
      </c>
      <c r="J11" s="1004"/>
      <c r="K11" s="1004"/>
      <c r="L11" s="1004"/>
      <c r="M11" s="1004"/>
      <c r="N11" s="1001"/>
    </row>
    <row r="12" spans="1:14" ht="20.100000000000001" customHeight="1" thickBot="1">
      <c r="A12" s="1011"/>
      <c r="B12" s="1003"/>
      <c r="C12" s="1003"/>
      <c r="D12" s="1004" t="s">
        <v>707</v>
      </c>
      <c r="E12" s="1004"/>
      <c r="F12" s="1004"/>
      <c r="G12" s="1004" t="s">
        <v>707</v>
      </c>
      <c r="H12" s="1004"/>
      <c r="I12" s="1004"/>
      <c r="J12" s="1004"/>
      <c r="K12" s="1004"/>
      <c r="L12" s="1004"/>
      <c r="M12" s="1004"/>
      <c r="N12" s="1001"/>
    </row>
    <row r="13" spans="1:14" ht="30" customHeight="1">
      <c r="A13" s="216" t="s">
        <v>714</v>
      </c>
      <c r="B13" s="217">
        <v>1</v>
      </c>
      <c r="C13" s="217"/>
      <c r="D13" s="218">
        <v>30000</v>
      </c>
      <c r="E13" s="218"/>
      <c r="F13" s="218">
        <f>+D13+E13</f>
        <v>30000</v>
      </c>
      <c r="G13" s="218">
        <f>+F13*12</f>
        <v>360000</v>
      </c>
      <c r="H13" s="218">
        <v>15030.78</v>
      </c>
      <c r="I13" s="219">
        <f>H13*12</f>
        <v>180369.36000000002</v>
      </c>
      <c r="J13" s="219">
        <v>0</v>
      </c>
      <c r="K13" s="219">
        <v>0</v>
      </c>
      <c r="L13" s="219">
        <f>+D13*25%</f>
        <v>7500</v>
      </c>
      <c r="M13" s="219">
        <f>+D13*1</f>
        <v>30000</v>
      </c>
      <c r="N13" s="312"/>
    </row>
    <row r="14" spans="1:14" ht="30" customHeight="1">
      <c r="A14" s="223" t="s">
        <v>715</v>
      </c>
      <c r="B14" s="224">
        <v>1</v>
      </c>
      <c r="C14" s="224"/>
      <c r="D14" s="225">
        <v>6000</v>
      </c>
      <c r="E14" s="225"/>
      <c r="F14" s="225">
        <f>+D14+E14</f>
        <v>6000</v>
      </c>
      <c r="G14" s="225">
        <f>+F14*12</f>
        <v>72000</v>
      </c>
      <c r="H14" s="225">
        <v>2683.88</v>
      </c>
      <c r="I14" s="226">
        <f>H14*12</f>
        <v>32206.560000000001</v>
      </c>
      <c r="J14" s="226">
        <v>0</v>
      </c>
      <c r="K14" s="226">
        <v>0</v>
      </c>
      <c r="L14" s="226">
        <f>+D14*25%</f>
        <v>1500</v>
      </c>
      <c r="M14" s="226">
        <f>+D14*1</f>
        <v>6000</v>
      </c>
      <c r="N14" s="274"/>
    </row>
    <row r="15" spans="1:14" ht="30" customHeight="1">
      <c r="A15" s="223" t="s">
        <v>716</v>
      </c>
      <c r="B15" s="224">
        <v>1</v>
      </c>
      <c r="C15" s="224"/>
      <c r="D15" s="226">
        <v>5000</v>
      </c>
      <c r="E15" s="226"/>
      <c r="F15" s="225">
        <f>+D15+E15</f>
        <v>5000</v>
      </c>
      <c r="G15" s="225">
        <f>+F15*12</f>
        <v>60000</v>
      </c>
      <c r="H15" s="226">
        <v>2600</v>
      </c>
      <c r="I15" s="226">
        <f t="shared" ref="I15:I20" si="0">H15*12</f>
        <v>31200</v>
      </c>
      <c r="J15" s="226">
        <v>0</v>
      </c>
      <c r="K15" s="226">
        <v>0</v>
      </c>
      <c r="L15" s="226">
        <f>+D15*25%</f>
        <v>1250</v>
      </c>
      <c r="M15" s="226">
        <f t="shared" ref="M15:M21" si="1">+D15*1</f>
        <v>5000</v>
      </c>
      <c r="N15" s="274"/>
    </row>
    <row r="16" spans="1:14" ht="30" customHeight="1">
      <c r="A16" s="223" t="s">
        <v>717</v>
      </c>
      <c r="B16" s="224">
        <v>1</v>
      </c>
      <c r="C16" s="224"/>
      <c r="D16" s="226">
        <v>4000</v>
      </c>
      <c r="E16" s="226"/>
      <c r="F16" s="225">
        <f>+D16+E16</f>
        <v>4000</v>
      </c>
      <c r="G16" s="225">
        <f>+F16*12</f>
        <v>48000</v>
      </c>
      <c r="H16" s="226">
        <v>2000</v>
      </c>
      <c r="I16" s="226">
        <f t="shared" si="0"/>
        <v>24000</v>
      </c>
      <c r="J16" s="226">
        <v>0</v>
      </c>
      <c r="K16" s="226">
        <v>0</v>
      </c>
      <c r="L16" s="226">
        <f>+D16*25%</f>
        <v>1000</v>
      </c>
      <c r="M16" s="226">
        <f t="shared" si="1"/>
        <v>4000</v>
      </c>
      <c r="N16" s="274"/>
    </row>
    <row r="17" spans="1:16" ht="30" customHeight="1">
      <c r="A17" s="223" t="s">
        <v>718</v>
      </c>
      <c r="B17" s="224">
        <v>1</v>
      </c>
      <c r="C17" s="224"/>
      <c r="D17" s="226">
        <v>5000</v>
      </c>
      <c r="E17" s="226"/>
      <c r="F17" s="225">
        <f>+D17+E17</f>
        <v>5000</v>
      </c>
      <c r="G17" s="225">
        <f>+F17*12</f>
        <v>60000</v>
      </c>
      <c r="H17" s="226">
        <v>4000</v>
      </c>
      <c r="I17" s="226">
        <f>H17*12</f>
        <v>48000</v>
      </c>
      <c r="J17" s="226">
        <v>0</v>
      </c>
      <c r="K17" s="226">
        <v>0</v>
      </c>
      <c r="L17" s="226">
        <f>+D17*25%</f>
        <v>1250</v>
      </c>
      <c r="M17" s="226">
        <f t="shared" si="1"/>
        <v>5000</v>
      </c>
      <c r="N17" s="274"/>
    </row>
    <row r="18" spans="1:16" ht="30" customHeight="1">
      <c r="A18" s="223" t="s">
        <v>719</v>
      </c>
      <c r="B18" s="228">
        <v>1</v>
      </c>
      <c r="C18" s="229"/>
      <c r="D18" s="226">
        <v>4000</v>
      </c>
      <c r="E18" s="226"/>
      <c r="F18" s="225">
        <f t="shared" ref="F18:F20" si="2">+D18+E18</f>
        <v>4000</v>
      </c>
      <c r="G18" s="225">
        <f t="shared" ref="G18" si="3">+F18*12</f>
        <v>48000</v>
      </c>
      <c r="H18" s="225">
        <v>2000</v>
      </c>
      <c r="I18" s="226">
        <f t="shared" si="0"/>
        <v>24000</v>
      </c>
      <c r="J18" s="226">
        <v>0</v>
      </c>
      <c r="K18" s="226">
        <v>0</v>
      </c>
      <c r="L18" s="226">
        <f t="shared" ref="L18" si="4">+D18*25%</f>
        <v>1000</v>
      </c>
      <c r="M18" s="226">
        <f t="shared" si="1"/>
        <v>4000</v>
      </c>
      <c r="N18" s="274"/>
      <c r="O18" s="230"/>
    </row>
    <row r="19" spans="1:16" ht="30" customHeight="1">
      <c r="A19" s="223" t="s">
        <v>719</v>
      </c>
      <c r="B19" s="228">
        <v>1</v>
      </c>
      <c r="C19" s="229"/>
      <c r="D19" s="226">
        <v>4600</v>
      </c>
      <c r="E19" s="226"/>
      <c r="F19" s="225">
        <f>+D19+E19</f>
        <v>4600</v>
      </c>
      <c r="G19" s="225">
        <f>+F19*12</f>
        <v>55200</v>
      </c>
      <c r="H19" s="225">
        <v>0</v>
      </c>
      <c r="I19" s="226">
        <f t="shared" si="0"/>
        <v>0</v>
      </c>
      <c r="J19" s="226">
        <v>0</v>
      </c>
      <c r="K19" s="226">
        <v>0</v>
      </c>
      <c r="L19" s="226">
        <f>+D19*25%</f>
        <v>1150</v>
      </c>
      <c r="M19" s="226">
        <f t="shared" si="1"/>
        <v>4600</v>
      </c>
      <c r="N19" s="274"/>
    </row>
    <row r="20" spans="1:16" ht="30" customHeight="1">
      <c r="A20" s="232" t="s">
        <v>719</v>
      </c>
      <c r="B20" s="228">
        <v>1</v>
      </c>
      <c r="C20" s="225"/>
      <c r="D20" s="225">
        <v>4000</v>
      </c>
      <c r="E20" s="225"/>
      <c r="F20" s="225">
        <f t="shared" si="2"/>
        <v>4000</v>
      </c>
      <c r="G20" s="225">
        <f>+F20*12</f>
        <v>48000</v>
      </c>
      <c r="H20" s="225">
        <v>0</v>
      </c>
      <c r="I20" s="226">
        <f t="shared" si="0"/>
        <v>0</v>
      </c>
      <c r="J20" s="226">
        <v>0</v>
      </c>
      <c r="K20" s="226">
        <v>0</v>
      </c>
      <c r="L20" s="226">
        <f>+D20*25%</f>
        <v>1000</v>
      </c>
      <c r="M20" s="226">
        <f t="shared" si="1"/>
        <v>4000</v>
      </c>
      <c r="N20" s="239"/>
    </row>
    <row r="21" spans="1:16" ht="30" customHeight="1">
      <c r="A21" s="232" t="s">
        <v>744</v>
      </c>
      <c r="B21" s="228">
        <v>1</v>
      </c>
      <c r="C21" s="225"/>
      <c r="D21" s="225">
        <v>4000</v>
      </c>
      <c r="E21" s="225"/>
      <c r="F21" s="225">
        <f t="shared" ref="F21" si="5">+D21+E21</f>
        <v>4000</v>
      </c>
      <c r="G21" s="225">
        <f>+F21*12</f>
        <v>48000</v>
      </c>
      <c r="H21" s="225"/>
      <c r="I21" s="226">
        <f t="shared" ref="I21" si="6">H21*12</f>
        <v>0</v>
      </c>
      <c r="J21" s="226">
        <v>0</v>
      </c>
      <c r="K21" s="226">
        <v>0</v>
      </c>
      <c r="L21" s="226">
        <f>+D21*25%</f>
        <v>1000</v>
      </c>
      <c r="M21" s="226">
        <f t="shared" si="1"/>
        <v>4000</v>
      </c>
      <c r="N21" s="239"/>
    </row>
    <row r="22" spans="1:16" ht="30" customHeight="1">
      <c r="A22" s="233"/>
      <c r="B22" s="234"/>
      <c r="C22" s="235"/>
      <c r="D22" s="236"/>
      <c r="E22" s="236"/>
      <c r="F22" s="236"/>
      <c r="G22" s="236"/>
      <c r="H22" s="236"/>
      <c r="I22" s="237"/>
      <c r="J22" s="237"/>
      <c r="K22" s="237"/>
      <c r="L22" s="237"/>
      <c r="M22" s="238"/>
      <c r="N22" s="239"/>
    </row>
    <row r="23" spans="1:16" ht="30" customHeight="1">
      <c r="A23" s="233"/>
      <c r="B23" s="234"/>
      <c r="C23" s="235"/>
      <c r="D23" s="236"/>
      <c r="E23" s="236"/>
      <c r="F23" s="236"/>
      <c r="G23" s="236"/>
      <c r="H23" s="236"/>
      <c r="I23" s="237"/>
      <c r="J23" s="237"/>
      <c r="K23" s="237"/>
      <c r="L23" s="237"/>
      <c r="M23" s="238"/>
      <c r="N23" s="239"/>
    </row>
    <row r="24" spans="1:16" ht="30" customHeight="1">
      <c r="A24" s="233"/>
      <c r="B24" s="234"/>
      <c r="C24" s="235"/>
      <c r="D24" s="236"/>
      <c r="E24" s="236"/>
      <c r="F24" s="236"/>
      <c r="G24" s="236"/>
      <c r="H24" s="236"/>
      <c r="I24" s="237"/>
      <c r="J24" s="237"/>
      <c r="K24" s="237"/>
      <c r="L24" s="237"/>
      <c r="M24" s="238"/>
      <c r="N24" s="239"/>
    </row>
    <row r="25" spans="1:16" ht="30" customHeight="1">
      <c r="A25" s="233"/>
      <c r="B25" s="234"/>
      <c r="C25" s="235"/>
      <c r="D25" s="236"/>
      <c r="E25" s="236"/>
      <c r="F25" s="236"/>
      <c r="G25" s="236"/>
      <c r="H25" s="236"/>
      <c r="I25" s="237"/>
      <c r="J25" s="237"/>
      <c r="K25" s="237"/>
      <c r="L25" s="237"/>
      <c r="M25" s="238"/>
      <c r="N25" s="239"/>
    </row>
    <row r="26" spans="1:16" ht="30" customHeight="1">
      <c r="A26" s="233"/>
      <c r="B26" s="234"/>
      <c r="C26" s="235"/>
      <c r="D26" s="236"/>
      <c r="E26" s="236"/>
      <c r="F26" s="236"/>
      <c r="G26" s="236"/>
      <c r="H26" s="236"/>
      <c r="I26" s="237"/>
      <c r="J26" s="237"/>
      <c r="K26" s="237"/>
      <c r="L26" s="237"/>
      <c r="M26" s="238"/>
      <c r="N26" s="239"/>
    </row>
    <row r="27" spans="1:16" ht="30" customHeight="1">
      <c r="A27" s="233"/>
      <c r="B27" s="234"/>
      <c r="C27" s="235"/>
      <c r="D27" s="236"/>
      <c r="E27" s="236"/>
      <c r="F27" s="236"/>
      <c r="G27" s="236"/>
      <c r="H27" s="236"/>
      <c r="I27" s="237"/>
      <c r="J27" s="237"/>
      <c r="K27" s="237"/>
      <c r="L27" s="237"/>
      <c r="M27" s="238"/>
      <c r="N27" s="239"/>
    </row>
    <row r="28" spans="1:16" ht="30" customHeight="1">
      <c r="A28" s="233"/>
      <c r="B28" s="234"/>
      <c r="C28" s="235"/>
      <c r="D28" s="236"/>
      <c r="E28" s="236"/>
      <c r="F28" s="236"/>
      <c r="G28" s="236"/>
      <c r="H28" s="236"/>
      <c r="I28" s="237"/>
      <c r="J28" s="237"/>
      <c r="K28" s="237"/>
      <c r="L28" s="237"/>
      <c r="M28" s="238"/>
      <c r="N28" s="239"/>
    </row>
    <row r="29" spans="1:16" ht="30" customHeight="1">
      <c r="A29" s="233"/>
      <c r="B29" s="234"/>
      <c r="C29" s="235"/>
      <c r="D29" s="236"/>
      <c r="E29" s="236"/>
      <c r="F29" s="236"/>
      <c r="G29" s="236"/>
      <c r="H29" s="236"/>
      <c r="I29" s="237"/>
      <c r="J29" s="237"/>
      <c r="K29" s="237"/>
      <c r="L29" s="237"/>
      <c r="M29" s="238"/>
      <c r="N29" s="239"/>
      <c r="P29" s="222" t="s">
        <v>1401</v>
      </c>
    </row>
    <row r="30" spans="1:16" ht="30" customHeight="1">
      <c r="A30" s="233"/>
      <c r="B30" s="234"/>
      <c r="C30" s="235"/>
      <c r="D30" s="236"/>
      <c r="E30" s="236"/>
      <c r="F30" s="236"/>
      <c r="G30" s="236"/>
      <c r="H30" s="236"/>
      <c r="I30" s="237"/>
      <c r="J30" s="237"/>
      <c r="K30" s="237"/>
      <c r="L30" s="237"/>
      <c r="M30" s="238"/>
      <c r="N30" s="239"/>
      <c r="P30" s="338">
        <f>G33+I33+L33+M33</f>
        <v>1222225.9199999999</v>
      </c>
    </row>
    <row r="31" spans="1:16" ht="30" customHeight="1">
      <c r="A31" s="233"/>
      <c r="B31" s="234"/>
      <c r="C31" s="235"/>
      <c r="D31" s="236"/>
      <c r="E31" s="236"/>
      <c r="F31" s="236"/>
      <c r="G31" s="236"/>
      <c r="H31" s="236"/>
      <c r="I31" s="237"/>
      <c r="J31" s="237"/>
      <c r="K31" s="237"/>
      <c r="L31" s="237"/>
      <c r="M31" s="237"/>
      <c r="N31" s="240"/>
      <c r="P31" s="338">
        <f>P30*2%</f>
        <v>24444.518400000001</v>
      </c>
    </row>
    <row r="32" spans="1:16" ht="30" customHeight="1" thickBot="1">
      <c r="A32" s="233"/>
      <c r="B32" s="73"/>
      <c r="C32" s="437"/>
      <c r="D32" s="438"/>
      <c r="E32" s="438"/>
      <c r="F32" s="438"/>
      <c r="G32" s="438"/>
      <c r="H32" s="438"/>
      <c r="I32" s="74"/>
      <c r="J32" s="74"/>
      <c r="K32" s="74"/>
      <c r="L32" s="74"/>
      <c r="M32" s="74"/>
      <c r="N32" s="240"/>
      <c r="P32" s="338">
        <f>P31*45%</f>
        <v>11000.033280000001</v>
      </c>
    </row>
    <row r="33" spans="1:16" ht="30" customHeight="1" thickBot="1">
      <c r="A33" s="72"/>
      <c r="B33" s="417">
        <f>SUM(B13:B32)</f>
        <v>9</v>
      </c>
      <c r="C33" s="417">
        <f t="shared" ref="C33:M33" si="7">SUM(C13:C32)</f>
        <v>0</v>
      </c>
      <c r="D33" s="418">
        <f t="shared" si="7"/>
        <v>66600</v>
      </c>
      <c r="E33" s="418">
        <f t="shared" si="7"/>
        <v>0</v>
      </c>
      <c r="F33" s="418">
        <f t="shared" si="7"/>
        <v>66600</v>
      </c>
      <c r="G33" s="418">
        <f t="shared" si="7"/>
        <v>799200</v>
      </c>
      <c r="H33" s="418">
        <f t="shared" si="7"/>
        <v>28314.66</v>
      </c>
      <c r="I33" s="418">
        <f t="shared" si="7"/>
        <v>339775.92000000004</v>
      </c>
      <c r="J33" s="418">
        <f t="shared" si="7"/>
        <v>0</v>
      </c>
      <c r="K33" s="418">
        <f t="shared" si="7"/>
        <v>0</v>
      </c>
      <c r="L33" s="418">
        <f t="shared" si="7"/>
        <v>16650</v>
      </c>
      <c r="M33" s="418">
        <f t="shared" si="7"/>
        <v>66600</v>
      </c>
      <c r="N33" s="265"/>
      <c r="P33" s="338">
        <f>SUM(P31:P32)</f>
        <v>35444.551680000004</v>
      </c>
    </row>
    <row r="40" spans="1:16" ht="30" customHeight="1">
      <c r="A40" s="347" t="s">
        <v>1321</v>
      </c>
      <c r="C40" s="345" t="s">
        <v>1363</v>
      </c>
      <c r="D40" s="346"/>
      <c r="E40" s="346"/>
      <c r="F40" s="346"/>
      <c r="G40" s="346"/>
      <c r="H40" s="346"/>
    </row>
    <row r="41" spans="1:16" ht="16.2" thickBot="1">
      <c r="A41" s="458"/>
      <c r="C41" s="345"/>
    </row>
    <row r="42" spans="1:16" ht="20.100000000000001" customHeight="1" thickBot="1">
      <c r="A42" s="1009" t="s">
        <v>700</v>
      </c>
      <c r="B42" s="1012" t="s">
        <v>701</v>
      </c>
      <c r="C42" s="1013"/>
      <c r="D42" s="1014" t="s">
        <v>702</v>
      </c>
      <c r="E42" s="1012"/>
      <c r="F42" s="1012"/>
      <c r="G42" s="1012"/>
      <c r="H42" s="1012"/>
      <c r="I42" s="1013"/>
      <c r="J42" s="1015" t="s">
        <v>1325</v>
      </c>
      <c r="K42" s="1015" t="s">
        <v>1326</v>
      </c>
      <c r="L42" s="1015" t="s">
        <v>703</v>
      </c>
      <c r="M42" s="1015" t="s">
        <v>704</v>
      </c>
      <c r="N42" s="1000" t="s">
        <v>705</v>
      </c>
    </row>
    <row r="43" spans="1:16" ht="20.100000000000001" customHeight="1">
      <c r="A43" s="1010"/>
      <c r="B43" s="1002" t="s">
        <v>706</v>
      </c>
      <c r="C43" s="1003" t="s">
        <v>707</v>
      </c>
      <c r="D43" s="1004" t="s">
        <v>708</v>
      </c>
      <c r="E43" s="1004" t="s">
        <v>709</v>
      </c>
      <c r="F43" s="1004" t="s">
        <v>710</v>
      </c>
      <c r="G43" s="1004" t="s">
        <v>711</v>
      </c>
      <c r="H43" s="1004" t="s">
        <v>712</v>
      </c>
      <c r="I43" s="1015" t="s">
        <v>713</v>
      </c>
      <c r="J43" s="1004"/>
      <c r="K43" s="1004"/>
      <c r="L43" s="1004"/>
      <c r="M43" s="1004"/>
      <c r="N43" s="1001"/>
    </row>
    <row r="44" spans="1:16" ht="20.100000000000001" customHeight="1" thickBot="1">
      <c r="A44" s="1010"/>
      <c r="B44" s="1003"/>
      <c r="C44" s="1003"/>
      <c r="D44" s="1004" t="s">
        <v>707</v>
      </c>
      <c r="E44" s="1004"/>
      <c r="F44" s="1004"/>
      <c r="G44" s="1004" t="s">
        <v>707</v>
      </c>
      <c r="H44" s="1004"/>
      <c r="I44" s="1004"/>
      <c r="J44" s="1004"/>
      <c r="K44" s="1004"/>
      <c r="L44" s="1004"/>
      <c r="M44" s="1004"/>
      <c r="N44" s="1001"/>
    </row>
    <row r="45" spans="1:16" ht="30" customHeight="1">
      <c r="A45" s="242" t="s">
        <v>1320</v>
      </c>
      <c r="B45" s="243">
        <v>1</v>
      </c>
      <c r="C45" s="244"/>
      <c r="D45" s="218">
        <v>26000</v>
      </c>
      <c r="E45" s="245"/>
      <c r="F45" s="218">
        <f>+D45+E45</f>
        <v>26000</v>
      </c>
      <c r="G45" s="246">
        <f>+F45*12</f>
        <v>312000</v>
      </c>
      <c r="H45" s="219">
        <v>12111.66</v>
      </c>
      <c r="I45" s="245">
        <f>H45*12</f>
        <v>145339.91999999998</v>
      </c>
      <c r="J45" s="219">
        <v>0</v>
      </c>
      <c r="K45" s="245">
        <v>0</v>
      </c>
      <c r="L45" s="219">
        <f>D45*25%</f>
        <v>6500</v>
      </c>
      <c r="M45" s="245">
        <f>+D45*1</f>
        <v>26000</v>
      </c>
      <c r="N45" s="312"/>
      <c r="O45" s="338"/>
    </row>
    <row r="46" spans="1:16" ht="30" customHeight="1">
      <c r="A46" s="247" t="s">
        <v>719</v>
      </c>
      <c r="B46" s="228">
        <v>1</v>
      </c>
      <c r="C46" s="248"/>
      <c r="D46" s="225">
        <v>6000</v>
      </c>
      <c r="E46" s="231"/>
      <c r="F46" s="225">
        <f>+D46+E46</f>
        <v>6000</v>
      </c>
      <c r="G46" s="249">
        <f>+F46*12</f>
        <v>72000</v>
      </c>
      <c r="H46" s="225">
        <v>2083.88</v>
      </c>
      <c r="I46" s="231">
        <f>H46*12</f>
        <v>25006.560000000001</v>
      </c>
      <c r="J46" s="226">
        <v>0</v>
      </c>
      <c r="K46" s="231">
        <v>0</v>
      </c>
      <c r="L46" s="226">
        <f>D46*25%</f>
        <v>1500</v>
      </c>
      <c r="M46" s="231">
        <f>D46*1</f>
        <v>6000</v>
      </c>
      <c r="N46" s="274"/>
    </row>
    <row r="47" spans="1:16" ht="30" customHeight="1">
      <c r="A47" s="247" t="s">
        <v>744</v>
      </c>
      <c r="B47" s="228">
        <v>1</v>
      </c>
      <c r="C47" s="248"/>
      <c r="D47" s="225">
        <v>4000</v>
      </c>
      <c r="E47" s="231"/>
      <c r="F47" s="225">
        <f>+D47+E47</f>
        <v>4000</v>
      </c>
      <c r="G47" s="249">
        <f>+F47*12</f>
        <v>48000</v>
      </c>
      <c r="H47" s="225">
        <v>0</v>
      </c>
      <c r="I47" s="231">
        <f>H47*12</f>
        <v>0</v>
      </c>
      <c r="J47" s="226">
        <v>0</v>
      </c>
      <c r="K47" s="231">
        <v>0</v>
      </c>
      <c r="L47" s="226">
        <f>D47*25%</f>
        <v>1000</v>
      </c>
      <c r="M47" s="231">
        <f>D47*1</f>
        <v>4000</v>
      </c>
      <c r="N47" s="274"/>
      <c r="O47" s="338"/>
    </row>
    <row r="48" spans="1:16" ht="30" customHeight="1">
      <c r="A48" s="323"/>
      <c r="B48" s="250"/>
      <c r="C48" s="298"/>
      <c r="D48" s="298"/>
      <c r="E48" s="298"/>
      <c r="F48" s="298"/>
      <c r="G48" s="251"/>
      <c r="H48" s="298"/>
      <c r="I48" s="300"/>
      <c r="J48" s="299"/>
      <c r="K48" s="300"/>
      <c r="L48" s="299"/>
      <c r="M48" s="300"/>
      <c r="N48" s="274"/>
    </row>
    <row r="49" spans="1:16" ht="30" customHeight="1">
      <c r="A49" s="253"/>
      <c r="B49" s="234"/>
      <c r="C49" s="311"/>
      <c r="D49" s="304"/>
      <c r="E49" s="311"/>
      <c r="F49" s="304"/>
      <c r="G49" s="304"/>
      <c r="H49" s="304"/>
      <c r="I49" s="291"/>
      <c r="J49" s="291"/>
      <c r="K49" s="291"/>
      <c r="L49" s="291"/>
      <c r="M49" s="291"/>
      <c r="N49" s="274"/>
    </row>
    <row r="50" spans="1:16" ht="30" customHeight="1">
      <c r="A50" s="233"/>
      <c r="B50" s="234"/>
      <c r="C50" s="304"/>
      <c r="D50" s="255"/>
      <c r="E50" s="255"/>
      <c r="F50" s="255"/>
      <c r="G50" s="255"/>
      <c r="H50" s="255"/>
      <c r="I50" s="238"/>
      <c r="J50" s="238"/>
      <c r="K50" s="238"/>
      <c r="L50" s="238"/>
      <c r="M50" s="238"/>
      <c r="N50" s="274"/>
      <c r="O50" s="338"/>
    </row>
    <row r="51" spans="1:16" ht="30" customHeight="1">
      <c r="A51" s="253"/>
      <c r="B51" s="234"/>
      <c r="C51" s="254"/>
      <c r="D51" s="255"/>
      <c r="E51" s="255"/>
      <c r="F51" s="255"/>
      <c r="G51" s="236"/>
      <c r="H51" s="236"/>
      <c r="I51" s="237"/>
      <c r="J51" s="237"/>
      <c r="K51" s="256"/>
      <c r="L51" s="238"/>
      <c r="M51" s="238"/>
      <c r="N51" s="239"/>
    </row>
    <row r="52" spans="1:16" ht="30" customHeight="1">
      <c r="A52" s="233"/>
      <c r="B52" s="234"/>
      <c r="C52" s="257"/>
      <c r="D52" s="255"/>
      <c r="E52" s="258"/>
      <c r="F52" s="255"/>
      <c r="G52" s="259"/>
      <c r="H52" s="236"/>
      <c r="I52" s="256"/>
      <c r="J52" s="237"/>
      <c r="K52" s="256"/>
      <c r="L52" s="238"/>
      <c r="M52" s="260"/>
      <c r="N52" s="239"/>
    </row>
    <row r="53" spans="1:16" ht="30" customHeight="1">
      <c r="A53" s="233"/>
      <c r="B53" s="234"/>
      <c r="C53" s="257"/>
      <c r="D53" s="255"/>
      <c r="E53" s="258"/>
      <c r="F53" s="255"/>
      <c r="G53" s="259"/>
      <c r="H53" s="236"/>
      <c r="I53" s="256"/>
      <c r="J53" s="237"/>
      <c r="K53" s="256"/>
      <c r="L53" s="238"/>
      <c r="M53" s="260"/>
      <c r="N53" s="239"/>
    </row>
    <row r="54" spans="1:16" ht="30" customHeight="1">
      <c r="A54" s="233"/>
      <c r="B54" s="234"/>
      <c r="C54" s="257"/>
      <c r="D54" s="255"/>
      <c r="E54" s="258"/>
      <c r="F54" s="255"/>
      <c r="G54" s="259"/>
      <c r="H54" s="236"/>
      <c r="I54" s="256"/>
      <c r="J54" s="237"/>
      <c r="K54" s="256"/>
      <c r="L54" s="237"/>
      <c r="M54" s="256"/>
      <c r="N54" s="239"/>
      <c r="O54" s="338"/>
    </row>
    <row r="55" spans="1:16" ht="30" customHeight="1">
      <c r="A55" s="233"/>
      <c r="B55" s="234"/>
      <c r="C55" s="261"/>
      <c r="D55" s="255"/>
      <c r="E55" s="258"/>
      <c r="F55" s="255"/>
      <c r="G55" s="259"/>
      <c r="H55" s="236"/>
      <c r="I55" s="256"/>
      <c r="J55" s="237"/>
      <c r="K55" s="256"/>
      <c r="L55" s="237"/>
      <c r="M55" s="256"/>
      <c r="N55" s="239"/>
    </row>
    <row r="56" spans="1:16" ht="30" customHeight="1">
      <c r="A56" s="233"/>
      <c r="B56" s="234"/>
      <c r="C56" s="261"/>
      <c r="D56" s="255"/>
      <c r="E56" s="258"/>
      <c r="F56" s="255"/>
      <c r="G56" s="259"/>
      <c r="H56" s="236"/>
      <c r="I56" s="256"/>
      <c r="J56" s="237"/>
      <c r="K56" s="256"/>
      <c r="L56" s="237"/>
      <c r="M56" s="256"/>
      <c r="N56" s="239"/>
    </row>
    <row r="57" spans="1:16" ht="30" customHeight="1">
      <c r="A57" s="233"/>
      <c r="B57" s="234"/>
      <c r="C57" s="221"/>
      <c r="D57" s="237"/>
      <c r="E57" s="256"/>
      <c r="F57" s="237"/>
      <c r="G57" s="256"/>
      <c r="H57" s="237"/>
      <c r="I57" s="256"/>
      <c r="J57" s="237"/>
      <c r="K57" s="256"/>
      <c r="L57" s="237"/>
      <c r="M57" s="256"/>
      <c r="N57" s="239"/>
    </row>
    <row r="58" spans="1:16" ht="30" customHeight="1">
      <c r="A58" s="233"/>
      <c r="B58" s="234"/>
      <c r="C58" s="221"/>
      <c r="D58" s="237"/>
      <c r="E58" s="256"/>
      <c r="F58" s="237"/>
      <c r="G58" s="256"/>
      <c r="H58" s="237"/>
      <c r="I58" s="256"/>
      <c r="J58" s="237"/>
      <c r="K58" s="256"/>
      <c r="L58" s="237"/>
      <c r="M58" s="256"/>
      <c r="N58" s="239"/>
    </row>
    <row r="59" spans="1:16" ht="30" customHeight="1">
      <c r="A59" s="233"/>
      <c r="B59" s="234"/>
      <c r="C59" s="221"/>
      <c r="D59" s="237"/>
      <c r="E59" s="256"/>
      <c r="F59" s="237"/>
      <c r="G59" s="256"/>
      <c r="H59" s="237"/>
      <c r="I59" s="256"/>
      <c r="J59" s="237"/>
      <c r="K59" s="256"/>
      <c r="L59" s="237"/>
      <c r="M59" s="256"/>
      <c r="N59" s="239"/>
      <c r="P59" s="338">
        <f>G63+I63+L63+M63</f>
        <v>647346.48</v>
      </c>
    </row>
    <row r="60" spans="1:16" ht="30" customHeight="1">
      <c r="A60" s="233"/>
      <c r="B60" s="234"/>
      <c r="C60" s="221"/>
      <c r="D60" s="237"/>
      <c r="E60" s="256"/>
      <c r="F60" s="237"/>
      <c r="G60" s="256"/>
      <c r="H60" s="237"/>
      <c r="I60" s="256"/>
      <c r="J60" s="237"/>
      <c r="K60" s="256"/>
      <c r="L60" s="237"/>
      <c r="M60" s="256"/>
      <c r="N60" s="239"/>
      <c r="P60" s="338">
        <f>P59*2%</f>
        <v>12946.929599999999</v>
      </c>
    </row>
    <row r="61" spans="1:16" ht="30" customHeight="1">
      <c r="A61" s="233"/>
      <c r="B61" s="234"/>
      <c r="C61" s="221"/>
      <c r="D61" s="237"/>
      <c r="E61" s="256"/>
      <c r="F61" s="237"/>
      <c r="G61" s="256"/>
      <c r="H61" s="237"/>
      <c r="I61" s="256"/>
      <c r="J61" s="237"/>
      <c r="K61" s="256"/>
      <c r="L61" s="237"/>
      <c r="M61" s="256"/>
      <c r="N61" s="239"/>
      <c r="P61" s="338">
        <f>P60*45%</f>
        <v>5826.1183199999996</v>
      </c>
    </row>
    <row r="62" spans="1:16" ht="30" customHeight="1" thickBot="1">
      <c r="A62" s="233"/>
      <c r="B62" s="73"/>
      <c r="C62" s="439"/>
      <c r="D62" s="74"/>
      <c r="E62" s="75"/>
      <c r="F62" s="74"/>
      <c r="G62" s="75"/>
      <c r="H62" s="74"/>
      <c r="I62" s="75"/>
      <c r="J62" s="74"/>
      <c r="K62" s="75"/>
      <c r="L62" s="74"/>
      <c r="M62" s="361"/>
      <c r="N62" s="239"/>
      <c r="P62" s="338">
        <f>SUM(P60:P61)</f>
        <v>18773.047919999997</v>
      </c>
    </row>
    <row r="63" spans="1:16" ht="30" customHeight="1" thickBot="1">
      <c r="A63" s="72"/>
      <c r="B63" s="417">
        <f>SUM(B45:B62)</f>
        <v>3</v>
      </c>
      <c r="C63" s="417">
        <f t="shared" ref="C63:M63" si="8">SUM(C45:C62)</f>
        <v>0</v>
      </c>
      <c r="D63" s="418">
        <f t="shared" si="8"/>
        <v>36000</v>
      </c>
      <c r="E63" s="418">
        <f t="shared" si="8"/>
        <v>0</v>
      </c>
      <c r="F63" s="418">
        <f t="shared" si="8"/>
        <v>36000</v>
      </c>
      <c r="G63" s="418">
        <f t="shared" si="8"/>
        <v>432000</v>
      </c>
      <c r="H63" s="418">
        <f t="shared" si="8"/>
        <v>14195.54</v>
      </c>
      <c r="I63" s="418">
        <f t="shared" si="8"/>
        <v>170346.47999999998</v>
      </c>
      <c r="J63" s="418">
        <f t="shared" si="8"/>
        <v>0</v>
      </c>
      <c r="K63" s="418">
        <f t="shared" si="8"/>
        <v>0</v>
      </c>
      <c r="L63" s="418">
        <f t="shared" si="8"/>
        <v>9000</v>
      </c>
      <c r="M63" s="418">
        <f t="shared" si="8"/>
        <v>36000</v>
      </c>
      <c r="N63" s="265"/>
    </row>
    <row r="75" spans="1:14" ht="30" customHeight="1">
      <c r="A75" s="347" t="s">
        <v>1322</v>
      </c>
      <c r="B75" s="350"/>
      <c r="C75" s="345" t="s">
        <v>721</v>
      </c>
      <c r="D75" s="346"/>
      <c r="E75" s="346"/>
      <c r="F75" s="346"/>
      <c r="G75" s="346"/>
      <c r="H75" s="346"/>
    </row>
    <row r="76" spans="1:14" ht="13.8" thickBot="1">
      <c r="A76" s="455"/>
      <c r="C76" s="456"/>
      <c r="D76" s="457"/>
      <c r="E76" s="457"/>
      <c r="F76" s="457"/>
      <c r="G76" s="457"/>
      <c r="H76" s="457"/>
    </row>
    <row r="77" spans="1:14" ht="20.100000000000001" customHeight="1" thickBot="1">
      <c r="A77" s="1009" t="s">
        <v>700</v>
      </c>
      <c r="B77" s="1012" t="s">
        <v>701</v>
      </c>
      <c r="C77" s="1013"/>
      <c r="D77" s="1014" t="s">
        <v>702</v>
      </c>
      <c r="E77" s="1012"/>
      <c r="F77" s="1012"/>
      <c r="G77" s="1012"/>
      <c r="H77" s="1012"/>
      <c r="I77" s="1013"/>
      <c r="J77" s="1015" t="s">
        <v>1325</v>
      </c>
      <c r="K77" s="1015" t="s">
        <v>1326</v>
      </c>
      <c r="L77" s="1015" t="s">
        <v>703</v>
      </c>
      <c r="M77" s="1015" t="s">
        <v>704</v>
      </c>
      <c r="N77" s="1000" t="s">
        <v>705</v>
      </c>
    </row>
    <row r="78" spans="1:14" ht="20.100000000000001" customHeight="1">
      <c r="A78" s="1010"/>
      <c r="B78" s="1002" t="s">
        <v>706</v>
      </c>
      <c r="C78" s="1003" t="s">
        <v>707</v>
      </c>
      <c r="D78" s="1004" t="s">
        <v>708</v>
      </c>
      <c r="E78" s="1004" t="s">
        <v>709</v>
      </c>
      <c r="F78" s="1004" t="s">
        <v>710</v>
      </c>
      <c r="G78" s="1004" t="s">
        <v>711</v>
      </c>
      <c r="H78" s="1004" t="s">
        <v>712</v>
      </c>
      <c r="I78" s="1015" t="s">
        <v>713</v>
      </c>
      <c r="J78" s="1004"/>
      <c r="K78" s="1004"/>
      <c r="L78" s="1004"/>
      <c r="M78" s="1004"/>
      <c r="N78" s="1001"/>
    </row>
    <row r="79" spans="1:14" ht="20.100000000000001" customHeight="1" thickBot="1">
      <c r="A79" s="1011"/>
      <c r="B79" s="1003"/>
      <c r="C79" s="1003"/>
      <c r="D79" s="1004" t="s">
        <v>707</v>
      </c>
      <c r="E79" s="1004"/>
      <c r="F79" s="1004"/>
      <c r="G79" s="1004" t="s">
        <v>707</v>
      </c>
      <c r="H79" s="1004"/>
      <c r="I79" s="1004"/>
      <c r="J79" s="1004"/>
      <c r="K79" s="1004"/>
      <c r="L79" s="1004"/>
      <c r="M79" s="1004"/>
      <c r="N79" s="1001"/>
    </row>
    <row r="80" spans="1:14" ht="30" customHeight="1">
      <c r="A80" s="242" t="s">
        <v>819</v>
      </c>
      <c r="B80" s="243">
        <v>6</v>
      </c>
      <c r="C80" s="244"/>
      <c r="D80" s="218">
        <v>120000</v>
      </c>
      <c r="E80" s="266"/>
      <c r="F80" s="219">
        <f>+D80+E80</f>
        <v>120000</v>
      </c>
      <c r="G80" s="246">
        <f>+F80*12</f>
        <v>1440000</v>
      </c>
      <c r="H80" s="219">
        <v>52980.36</v>
      </c>
      <c r="I80" s="219">
        <f>H80*12</f>
        <v>635764.32000000007</v>
      </c>
      <c r="J80" s="219">
        <v>0</v>
      </c>
      <c r="K80" s="245">
        <v>0</v>
      </c>
      <c r="L80" s="219">
        <f>D80*25%</f>
        <v>30000</v>
      </c>
      <c r="M80" s="245">
        <f>+D80*1</f>
        <v>120000</v>
      </c>
      <c r="N80" s="312"/>
    </row>
    <row r="81" spans="1:16" ht="30" customHeight="1">
      <c r="A81" s="323"/>
      <c r="B81" s="250"/>
      <c r="C81" s="296"/>
      <c r="D81" s="298"/>
      <c r="E81" s="351"/>
      <c r="F81" s="299"/>
      <c r="G81" s="299"/>
      <c r="H81" s="298"/>
      <c r="I81" s="299"/>
      <c r="J81" s="299"/>
      <c r="K81" s="300"/>
      <c r="L81" s="299"/>
      <c r="M81" s="299"/>
      <c r="N81" s="274"/>
    </row>
    <row r="82" spans="1:16" ht="30" customHeight="1">
      <c r="A82" s="271"/>
      <c r="B82" s="234"/>
      <c r="C82" s="315"/>
      <c r="D82" s="304"/>
      <c r="E82" s="303"/>
      <c r="F82" s="291"/>
      <c r="G82" s="291"/>
      <c r="H82" s="304"/>
      <c r="I82" s="291"/>
      <c r="J82" s="291"/>
      <c r="K82" s="291"/>
      <c r="L82" s="291"/>
      <c r="M82" s="291"/>
      <c r="N82" s="274"/>
    </row>
    <row r="83" spans="1:16" ht="30" customHeight="1">
      <c r="A83" s="301"/>
      <c r="B83" s="234"/>
      <c r="C83" s="234"/>
      <c r="D83" s="255"/>
      <c r="E83" s="273"/>
      <c r="F83" s="238"/>
      <c r="G83" s="255"/>
      <c r="H83" s="238"/>
      <c r="I83" s="260"/>
      <c r="J83" s="238"/>
      <c r="K83" s="260"/>
      <c r="L83" s="238"/>
      <c r="M83" s="260"/>
      <c r="N83" s="274"/>
      <c r="O83" s="338"/>
    </row>
    <row r="84" spans="1:16" ht="30" customHeight="1">
      <c r="A84" s="271"/>
      <c r="B84" s="234"/>
      <c r="C84" s="272"/>
      <c r="D84" s="255"/>
      <c r="E84" s="273"/>
      <c r="F84" s="238"/>
      <c r="G84" s="258"/>
      <c r="H84" s="238"/>
      <c r="I84" s="260"/>
      <c r="J84" s="238"/>
      <c r="K84" s="260"/>
      <c r="L84" s="238"/>
      <c r="M84" s="260"/>
      <c r="N84" s="274"/>
      <c r="O84" s="338"/>
    </row>
    <row r="85" spans="1:16" ht="30" customHeight="1">
      <c r="A85" s="271"/>
      <c r="B85" s="234"/>
      <c r="C85" s="272"/>
      <c r="D85" s="255"/>
      <c r="E85" s="273"/>
      <c r="F85" s="238"/>
      <c r="G85" s="258"/>
      <c r="H85" s="238"/>
      <c r="I85" s="260"/>
      <c r="J85" s="238"/>
      <c r="K85" s="260"/>
      <c r="L85" s="238"/>
      <c r="M85" s="260"/>
      <c r="N85" s="274"/>
      <c r="O85" s="338"/>
    </row>
    <row r="86" spans="1:16" ht="30" customHeight="1">
      <c r="A86" s="271"/>
      <c r="B86" s="234"/>
      <c r="C86" s="272"/>
      <c r="D86" s="255"/>
      <c r="E86" s="273"/>
      <c r="F86" s="238"/>
      <c r="G86" s="258"/>
      <c r="H86" s="238"/>
      <c r="I86" s="260"/>
      <c r="J86" s="238"/>
      <c r="K86" s="260"/>
      <c r="L86" s="238"/>
      <c r="M86" s="260"/>
      <c r="N86" s="274"/>
      <c r="O86" s="338"/>
    </row>
    <row r="87" spans="1:16" ht="30" customHeight="1">
      <c r="A87" s="271"/>
      <c r="B87" s="234"/>
      <c r="C87" s="272"/>
      <c r="D87" s="255"/>
      <c r="E87" s="273"/>
      <c r="F87" s="238"/>
      <c r="G87" s="258"/>
      <c r="H87" s="238"/>
      <c r="I87" s="260"/>
      <c r="J87" s="238"/>
      <c r="K87" s="260"/>
      <c r="L87" s="238"/>
      <c r="M87" s="260"/>
      <c r="N87" s="274"/>
      <c r="O87" s="338"/>
    </row>
    <row r="88" spans="1:16" ht="30" customHeight="1">
      <c r="A88" s="271"/>
      <c r="B88" s="234"/>
      <c r="C88" s="272"/>
      <c r="D88" s="255"/>
      <c r="E88" s="273"/>
      <c r="F88" s="238"/>
      <c r="G88" s="258"/>
      <c r="H88" s="238"/>
      <c r="I88" s="260"/>
      <c r="J88" s="238"/>
      <c r="K88" s="260"/>
      <c r="L88" s="238"/>
      <c r="M88" s="260"/>
      <c r="N88" s="274"/>
      <c r="O88" s="338"/>
    </row>
    <row r="89" spans="1:16" ht="30" customHeight="1">
      <c r="A89" s="271"/>
      <c r="B89" s="234"/>
      <c r="C89" s="272"/>
      <c r="D89" s="255"/>
      <c r="E89" s="273"/>
      <c r="F89" s="238"/>
      <c r="G89" s="258"/>
      <c r="H89" s="238"/>
      <c r="I89" s="260"/>
      <c r="J89" s="238"/>
      <c r="K89" s="260"/>
      <c r="L89" s="238"/>
      <c r="M89" s="260"/>
      <c r="N89" s="274"/>
      <c r="O89" s="338"/>
    </row>
    <row r="90" spans="1:16" ht="30" customHeight="1">
      <c r="A90" s="271"/>
      <c r="B90" s="234"/>
      <c r="C90" s="272"/>
      <c r="D90" s="255"/>
      <c r="E90" s="273"/>
      <c r="F90" s="238"/>
      <c r="G90" s="258"/>
      <c r="H90" s="238"/>
      <c r="I90" s="260"/>
      <c r="J90" s="238"/>
      <c r="K90" s="260"/>
      <c r="L90" s="238"/>
      <c r="M90" s="260"/>
      <c r="N90" s="274"/>
      <c r="O90" s="338"/>
    </row>
    <row r="91" spans="1:16" ht="30" customHeight="1">
      <c r="A91" s="271"/>
      <c r="B91" s="234"/>
      <c r="C91" s="272"/>
      <c r="D91" s="255"/>
      <c r="E91" s="273"/>
      <c r="F91" s="238"/>
      <c r="G91" s="258"/>
      <c r="H91" s="238"/>
      <c r="I91" s="260"/>
      <c r="J91" s="238"/>
      <c r="K91" s="260"/>
      <c r="L91" s="238"/>
      <c r="M91" s="260"/>
      <c r="N91" s="274"/>
      <c r="O91" s="338"/>
    </row>
    <row r="92" spans="1:16" ht="30" customHeight="1">
      <c r="A92" s="271"/>
      <c r="B92" s="234"/>
      <c r="C92" s="272"/>
      <c r="D92" s="255"/>
      <c r="E92" s="273"/>
      <c r="F92" s="238"/>
      <c r="G92" s="258"/>
      <c r="H92" s="238"/>
      <c r="I92" s="260"/>
      <c r="J92" s="238"/>
      <c r="K92" s="260"/>
      <c r="L92" s="238"/>
      <c r="M92" s="260"/>
      <c r="N92" s="274"/>
      <c r="O92" s="338"/>
    </row>
    <row r="93" spans="1:16" ht="30" customHeight="1">
      <c r="A93" s="271"/>
      <c r="B93" s="234"/>
      <c r="C93" s="272"/>
      <c r="D93" s="255"/>
      <c r="E93" s="273"/>
      <c r="F93" s="238"/>
      <c r="G93" s="258"/>
      <c r="H93" s="238"/>
      <c r="I93" s="260"/>
      <c r="J93" s="238"/>
      <c r="K93" s="260"/>
      <c r="L93" s="238"/>
      <c r="M93" s="260"/>
      <c r="N93" s="274"/>
      <c r="O93" s="338"/>
    </row>
    <row r="94" spans="1:16" ht="30" customHeight="1">
      <c r="A94" s="271"/>
      <c r="B94" s="234"/>
      <c r="C94" s="272"/>
      <c r="D94" s="255"/>
      <c r="E94" s="273"/>
      <c r="F94" s="238"/>
      <c r="G94" s="258"/>
      <c r="H94" s="238"/>
      <c r="I94" s="260"/>
      <c r="J94" s="238"/>
      <c r="K94" s="260"/>
      <c r="L94" s="238"/>
      <c r="M94" s="260"/>
      <c r="N94" s="274"/>
      <c r="O94" s="338"/>
    </row>
    <row r="95" spans="1:16" ht="30" customHeight="1">
      <c r="A95" s="271"/>
      <c r="B95" s="234"/>
      <c r="C95" s="272"/>
      <c r="D95" s="255"/>
      <c r="E95" s="273"/>
      <c r="F95" s="238"/>
      <c r="G95" s="258"/>
      <c r="H95" s="238"/>
      <c r="I95" s="260"/>
      <c r="J95" s="238"/>
      <c r="K95" s="260"/>
      <c r="L95" s="238"/>
      <c r="M95" s="260"/>
      <c r="N95" s="274"/>
      <c r="O95" s="338"/>
      <c r="P95" s="338">
        <f>G99+I99+L99+M99</f>
        <v>2225764.3200000003</v>
      </c>
    </row>
    <row r="96" spans="1:16" ht="30" customHeight="1">
      <c r="A96" s="271"/>
      <c r="B96" s="234"/>
      <c r="C96" s="272"/>
      <c r="D96" s="255"/>
      <c r="E96" s="273"/>
      <c r="F96" s="238"/>
      <c r="G96" s="258"/>
      <c r="H96" s="238"/>
      <c r="I96" s="260"/>
      <c r="J96" s="238"/>
      <c r="K96" s="260"/>
      <c r="L96" s="238"/>
      <c r="M96" s="260"/>
      <c r="N96" s="274"/>
      <c r="O96" s="338"/>
      <c r="P96" s="338">
        <f>P95*2%</f>
        <v>44515.286400000005</v>
      </c>
    </row>
    <row r="97" spans="1:16" ht="30" customHeight="1">
      <c r="A97" s="271"/>
      <c r="B97" s="234"/>
      <c r="C97" s="272"/>
      <c r="D97" s="255"/>
      <c r="E97" s="273"/>
      <c r="F97" s="238"/>
      <c r="G97" s="258"/>
      <c r="H97" s="238"/>
      <c r="I97" s="260"/>
      <c r="J97" s="238"/>
      <c r="K97" s="260"/>
      <c r="L97" s="238"/>
      <c r="M97" s="260"/>
      <c r="N97" s="274"/>
      <c r="O97" s="338"/>
      <c r="P97" s="338">
        <f>P96*45%</f>
        <v>20031.878880000004</v>
      </c>
    </row>
    <row r="98" spans="1:16" ht="30" customHeight="1" thickBot="1">
      <c r="A98" s="233"/>
      <c r="B98" s="73"/>
      <c r="C98" s="433"/>
      <c r="D98" s="438"/>
      <c r="E98" s="440"/>
      <c r="F98" s="438"/>
      <c r="G98" s="440"/>
      <c r="H98" s="438"/>
      <c r="I98" s="75"/>
      <c r="J98" s="74"/>
      <c r="K98" s="75"/>
      <c r="L98" s="74"/>
      <c r="M98" s="361"/>
      <c r="N98" s="240"/>
      <c r="P98" s="338">
        <f>SUM(P96:P97)</f>
        <v>64547.165280000008</v>
      </c>
    </row>
    <row r="99" spans="1:16" ht="30" customHeight="1" thickBot="1">
      <c r="A99" s="72"/>
      <c r="B99" s="417">
        <f>SUM(B80:B98)</f>
        <v>6</v>
      </c>
      <c r="C99" s="417">
        <f t="shared" ref="C99:M99" si="9">SUM(C80:C98)</f>
        <v>0</v>
      </c>
      <c r="D99" s="418">
        <f t="shared" si="9"/>
        <v>120000</v>
      </c>
      <c r="E99" s="418">
        <f t="shared" si="9"/>
        <v>0</v>
      </c>
      <c r="F99" s="418">
        <f t="shared" si="9"/>
        <v>120000</v>
      </c>
      <c r="G99" s="418">
        <f t="shared" si="9"/>
        <v>1440000</v>
      </c>
      <c r="H99" s="418">
        <f t="shared" si="9"/>
        <v>52980.36</v>
      </c>
      <c r="I99" s="418">
        <f t="shared" si="9"/>
        <v>635764.32000000007</v>
      </c>
      <c r="J99" s="418">
        <f t="shared" si="9"/>
        <v>0</v>
      </c>
      <c r="K99" s="418">
        <f t="shared" si="9"/>
        <v>0</v>
      </c>
      <c r="L99" s="418">
        <f t="shared" si="9"/>
        <v>30000</v>
      </c>
      <c r="M99" s="418">
        <f t="shared" si="9"/>
        <v>120000</v>
      </c>
      <c r="N99" s="265"/>
    </row>
    <row r="101" spans="1:16" ht="12.75" customHeight="1"/>
    <row r="102" spans="1:16" ht="12.75" customHeight="1"/>
    <row r="103" spans="1:16" ht="12.75" customHeight="1"/>
    <row r="104" spans="1:16" ht="12.75" customHeight="1"/>
    <row r="105" spans="1:16" ht="12.75" customHeight="1"/>
    <row r="106" spans="1:16" ht="12.75" customHeight="1"/>
    <row r="107" spans="1:16" ht="12.75" customHeight="1"/>
    <row r="108" spans="1:16" ht="12.75" customHeight="1"/>
    <row r="109" spans="1:16" ht="30" customHeight="1">
      <c r="A109" s="347" t="s">
        <v>1323</v>
      </c>
      <c r="B109" s="350"/>
      <c r="C109" s="345" t="s">
        <v>723</v>
      </c>
      <c r="D109" s="352"/>
      <c r="E109" s="346"/>
      <c r="F109" s="346"/>
      <c r="G109" s="346"/>
      <c r="H109" s="346"/>
    </row>
    <row r="110" spans="1:16" ht="13.8" thickBot="1">
      <c r="A110" s="455"/>
      <c r="C110" s="456"/>
      <c r="D110" s="457"/>
      <c r="E110" s="457"/>
      <c r="F110" s="457"/>
      <c r="G110" s="457"/>
      <c r="H110" s="457"/>
    </row>
    <row r="111" spans="1:16" ht="20.100000000000001" customHeight="1" thickBot="1">
      <c r="A111" s="1009" t="s">
        <v>700</v>
      </c>
      <c r="B111" s="1012" t="s">
        <v>701</v>
      </c>
      <c r="C111" s="1013"/>
      <c r="D111" s="1014" t="s">
        <v>702</v>
      </c>
      <c r="E111" s="1012"/>
      <c r="F111" s="1012"/>
      <c r="G111" s="1012"/>
      <c r="H111" s="1012"/>
      <c r="I111" s="1013"/>
      <c r="J111" s="1015" t="s">
        <v>1325</v>
      </c>
      <c r="K111" s="1015" t="s">
        <v>1326</v>
      </c>
      <c r="L111" s="1015" t="s">
        <v>703</v>
      </c>
      <c r="M111" s="1015" t="s">
        <v>704</v>
      </c>
      <c r="N111" s="1000" t="s">
        <v>705</v>
      </c>
    </row>
    <row r="112" spans="1:16" ht="20.100000000000001" customHeight="1">
      <c r="A112" s="1010"/>
      <c r="B112" s="1002" t="s">
        <v>706</v>
      </c>
      <c r="C112" s="1003" t="s">
        <v>707</v>
      </c>
      <c r="D112" s="1004" t="s">
        <v>708</v>
      </c>
      <c r="E112" s="1004" t="s">
        <v>709</v>
      </c>
      <c r="F112" s="1004" t="s">
        <v>710</v>
      </c>
      <c r="G112" s="1004" t="s">
        <v>711</v>
      </c>
      <c r="H112" s="1004" t="s">
        <v>712</v>
      </c>
      <c r="I112" s="1015" t="s">
        <v>713</v>
      </c>
      <c r="J112" s="1004"/>
      <c r="K112" s="1004"/>
      <c r="L112" s="1004"/>
      <c r="M112" s="1004"/>
      <c r="N112" s="1001"/>
    </row>
    <row r="113" spans="1:16" ht="20.100000000000001" customHeight="1" thickBot="1">
      <c r="A113" s="1011"/>
      <c r="B113" s="1003"/>
      <c r="C113" s="1003"/>
      <c r="D113" s="1004" t="s">
        <v>707</v>
      </c>
      <c r="E113" s="1004"/>
      <c r="F113" s="1004"/>
      <c r="G113" s="1004" t="s">
        <v>707</v>
      </c>
      <c r="H113" s="1004"/>
      <c r="I113" s="1004"/>
      <c r="J113" s="1004"/>
      <c r="K113" s="1004"/>
      <c r="L113" s="1004"/>
      <c r="M113" s="1004"/>
      <c r="N113" s="1001"/>
    </row>
    <row r="114" spans="1:16" ht="30" customHeight="1">
      <c r="A114" s="276" t="s">
        <v>723</v>
      </c>
      <c r="B114" s="243">
        <v>1</v>
      </c>
      <c r="C114" s="243"/>
      <c r="D114" s="218">
        <v>10000</v>
      </c>
      <c r="E114" s="277"/>
      <c r="F114" s="218">
        <f t="shared" ref="F114:F115" si="10">+D114+E114</f>
        <v>10000</v>
      </c>
      <c r="G114" s="277">
        <f t="shared" ref="G114:G115" si="11">+F114*12</f>
        <v>120000</v>
      </c>
      <c r="H114" s="219">
        <v>6833.34</v>
      </c>
      <c r="I114" s="277">
        <f>H114*12</f>
        <v>82000.08</v>
      </c>
      <c r="J114" s="219">
        <v>0</v>
      </c>
      <c r="K114" s="219">
        <v>0</v>
      </c>
      <c r="L114" s="219">
        <f>D114*25%</f>
        <v>2500</v>
      </c>
      <c r="M114" s="219">
        <f>+D114*1</f>
        <v>10000</v>
      </c>
      <c r="N114" s="312"/>
    </row>
    <row r="115" spans="1:16" ht="30" customHeight="1">
      <c r="A115" s="276" t="s">
        <v>1291</v>
      </c>
      <c r="B115" s="250">
        <v>1</v>
      </c>
      <c r="C115" s="250"/>
      <c r="D115" s="278">
        <v>4000</v>
      </c>
      <c r="E115" s="278"/>
      <c r="F115" s="278">
        <f t="shared" si="10"/>
        <v>4000</v>
      </c>
      <c r="G115" s="278">
        <f t="shared" si="11"/>
        <v>48000</v>
      </c>
      <c r="H115" s="278">
        <v>2000</v>
      </c>
      <c r="I115" s="278">
        <f>H115*12</f>
        <v>24000</v>
      </c>
      <c r="J115" s="278">
        <v>0</v>
      </c>
      <c r="K115" s="278">
        <v>0</v>
      </c>
      <c r="L115" s="278">
        <f>D115*25%</f>
        <v>1000</v>
      </c>
      <c r="M115" s="268">
        <f>+D115*1</f>
        <v>4000</v>
      </c>
      <c r="N115" s="239"/>
    </row>
    <row r="116" spans="1:16" ht="30" customHeight="1">
      <c r="A116" s="279" t="s">
        <v>1324</v>
      </c>
      <c r="B116" s="250">
        <v>1</v>
      </c>
      <c r="C116" s="250"/>
      <c r="D116" s="278">
        <v>4000</v>
      </c>
      <c r="E116" s="278"/>
      <c r="F116" s="278">
        <f t="shared" ref="F116" si="12">+D116+E116</f>
        <v>4000</v>
      </c>
      <c r="G116" s="278">
        <f t="shared" ref="G116:G119" si="13">+F116*12</f>
        <v>48000</v>
      </c>
      <c r="H116" s="278">
        <v>2800</v>
      </c>
      <c r="I116" s="278">
        <f t="shared" ref="I116:I120" si="14">H116*12</f>
        <v>33600</v>
      </c>
      <c r="J116" s="278">
        <v>0</v>
      </c>
      <c r="K116" s="278">
        <v>0</v>
      </c>
      <c r="L116" s="278">
        <f>D116*25%</f>
        <v>1000</v>
      </c>
      <c r="M116" s="268">
        <f t="shared" ref="M116:M118" si="15">+D116*1</f>
        <v>4000</v>
      </c>
      <c r="N116" s="239"/>
    </row>
    <row r="117" spans="1:16" ht="30" customHeight="1">
      <c r="A117" s="232" t="s">
        <v>719</v>
      </c>
      <c r="B117" s="228">
        <v>1</v>
      </c>
      <c r="C117" s="285"/>
      <c r="D117" s="286">
        <v>6000</v>
      </c>
      <c r="E117" s="287"/>
      <c r="F117" s="283">
        <f>+D117+E117</f>
        <v>6000</v>
      </c>
      <c r="G117" s="283">
        <f t="shared" si="13"/>
        <v>72000</v>
      </c>
      <c r="H117" s="288">
        <v>2083.88</v>
      </c>
      <c r="I117" s="278">
        <f t="shared" si="14"/>
        <v>25006.560000000001</v>
      </c>
      <c r="J117" s="281">
        <v>0</v>
      </c>
      <c r="K117" s="281">
        <v>0</v>
      </c>
      <c r="L117" s="281">
        <f t="shared" ref="L117" si="16">D117*25%</f>
        <v>1500</v>
      </c>
      <c r="M117" s="268">
        <f t="shared" si="15"/>
        <v>6000</v>
      </c>
      <c r="N117" s="239"/>
    </row>
    <row r="118" spans="1:16" ht="30" customHeight="1">
      <c r="A118" s="279" t="s">
        <v>1374</v>
      </c>
      <c r="B118" s="353">
        <v>1</v>
      </c>
      <c r="C118" s="282"/>
      <c r="D118" s="283">
        <v>4000</v>
      </c>
      <c r="E118" s="283"/>
      <c r="F118" s="283">
        <f>+D118+E118</f>
        <v>4000</v>
      </c>
      <c r="G118" s="283">
        <f t="shared" si="13"/>
        <v>48000</v>
      </c>
      <c r="H118" s="278">
        <v>2600</v>
      </c>
      <c r="I118" s="278">
        <f t="shared" si="14"/>
        <v>31200</v>
      </c>
      <c r="J118" s="283">
        <v>0</v>
      </c>
      <c r="K118" s="281">
        <v>0</v>
      </c>
      <c r="L118" s="281">
        <f>D118*25%</f>
        <v>1000</v>
      </c>
      <c r="M118" s="268">
        <f t="shared" si="15"/>
        <v>4000</v>
      </c>
      <c r="N118" s="262"/>
    </row>
    <row r="119" spans="1:16" ht="30" customHeight="1">
      <c r="A119" s="279" t="s">
        <v>1292</v>
      </c>
      <c r="B119" s="281"/>
      <c r="C119" s="282">
        <v>1</v>
      </c>
      <c r="D119" s="283">
        <v>7995.32</v>
      </c>
      <c r="E119" s="283"/>
      <c r="F119" s="283">
        <f>+D119+E119</f>
        <v>7995.32</v>
      </c>
      <c r="G119" s="283">
        <f t="shared" si="13"/>
        <v>95943.84</v>
      </c>
      <c r="H119" s="278">
        <v>2636.92</v>
      </c>
      <c r="I119" s="278">
        <f t="shared" si="14"/>
        <v>31643.040000000001</v>
      </c>
      <c r="J119" s="283">
        <v>3000</v>
      </c>
      <c r="K119" s="226">
        <v>3000</v>
      </c>
      <c r="L119" s="281">
        <f>D119*25%</f>
        <v>1998.83</v>
      </c>
      <c r="M119" s="284">
        <f>D119/30*90</f>
        <v>23985.960000000003</v>
      </c>
      <c r="N119" s="1021" t="s">
        <v>724</v>
      </c>
      <c r="P119" s="338">
        <f>G119+G120+I119+I120+J119+J120+K119+K120+L119+L120+M119+M120</f>
        <v>273951.40000000002</v>
      </c>
    </row>
    <row r="120" spans="1:16" ht="30" customHeight="1">
      <c r="A120" s="279" t="s">
        <v>722</v>
      </c>
      <c r="B120" s="281"/>
      <c r="C120" s="282">
        <v>1</v>
      </c>
      <c r="D120" s="283">
        <v>7081.64</v>
      </c>
      <c r="E120" s="283"/>
      <c r="F120" s="283">
        <f>+D120+E120</f>
        <v>7081.64</v>
      </c>
      <c r="G120" s="283">
        <f t="shared" ref="G120" si="17">+F120*12</f>
        <v>84979.680000000008</v>
      </c>
      <c r="H120" s="288">
        <v>32.06</v>
      </c>
      <c r="I120" s="288">
        <f t="shared" si="14"/>
        <v>384.72</v>
      </c>
      <c r="J120" s="283">
        <v>3000</v>
      </c>
      <c r="K120" s="281">
        <v>3000</v>
      </c>
      <c r="L120" s="281">
        <f>D120*25%</f>
        <v>1770.41</v>
      </c>
      <c r="M120" s="284">
        <f>D120/30*90</f>
        <v>21244.920000000002</v>
      </c>
      <c r="N120" s="1022"/>
      <c r="P120" s="338">
        <f>P119*18%</f>
        <v>49311.252</v>
      </c>
    </row>
    <row r="121" spans="1:16" ht="30" customHeight="1">
      <c r="A121" s="233"/>
      <c r="B121" s="234"/>
      <c r="C121" s="261"/>
      <c r="D121" s="254"/>
      <c r="E121" s="257"/>
      <c r="F121" s="254"/>
      <c r="G121" s="257"/>
      <c r="H121" s="254"/>
      <c r="I121" s="289"/>
      <c r="J121" s="290"/>
      <c r="K121" s="280"/>
      <c r="L121" s="280"/>
      <c r="M121" s="291"/>
      <c r="N121" s="239"/>
    </row>
    <row r="122" spans="1:16" ht="30" customHeight="1">
      <c r="A122" s="233"/>
      <c r="B122" s="234"/>
      <c r="C122" s="261"/>
      <c r="D122" s="254"/>
      <c r="E122" s="257"/>
      <c r="F122" s="254"/>
      <c r="G122" s="257"/>
      <c r="H122" s="254"/>
      <c r="I122" s="289"/>
      <c r="J122" s="290"/>
      <c r="K122" s="289"/>
      <c r="L122" s="290"/>
      <c r="M122" s="290"/>
      <c r="N122" s="239"/>
    </row>
    <row r="123" spans="1:16" ht="30" customHeight="1">
      <c r="A123" s="233"/>
      <c r="B123" s="234"/>
      <c r="C123" s="261"/>
      <c r="D123" s="254"/>
      <c r="E123" s="257"/>
      <c r="F123" s="254"/>
      <c r="G123" s="257"/>
      <c r="H123" s="254"/>
      <c r="I123" s="289"/>
      <c r="J123" s="290"/>
      <c r="K123" s="289"/>
      <c r="L123" s="290"/>
      <c r="M123" s="289"/>
      <c r="N123" s="239"/>
    </row>
    <row r="124" spans="1:16" ht="30" customHeight="1">
      <c r="A124" s="233"/>
      <c r="B124" s="234"/>
      <c r="C124" s="261"/>
      <c r="D124" s="254"/>
      <c r="E124" s="257"/>
      <c r="F124" s="254"/>
      <c r="G124" s="257"/>
      <c r="H124" s="254"/>
      <c r="I124" s="289"/>
      <c r="J124" s="290"/>
      <c r="K124" s="289"/>
      <c r="L124" s="290"/>
      <c r="M124" s="289"/>
      <c r="N124" s="239"/>
    </row>
    <row r="125" spans="1:16" ht="30" customHeight="1">
      <c r="A125" s="233"/>
      <c r="B125" s="234"/>
      <c r="C125" s="261"/>
      <c r="D125" s="254"/>
      <c r="E125" s="257"/>
      <c r="F125" s="254"/>
      <c r="G125" s="257"/>
      <c r="H125" s="254"/>
      <c r="I125" s="289"/>
      <c r="J125" s="290"/>
      <c r="K125" s="289"/>
      <c r="L125" s="290"/>
      <c r="M125" s="289"/>
      <c r="N125" s="239"/>
    </row>
    <row r="126" spans="1:16" ht="30" customHeight="1">
      <c r="A126" s="233"/>
      <c r="B126" s="234"/>
      <c r="C126" s="261"/>
      <c r="D126" s="254"/>
      <c r="E126" s="257"/>
      <c r="F126" s="254"/>
      <c r="G126" s="257"/>
      <c r="H126" s="254"/>
      <c r="I126" s="289"/>
      <c r="J126" s="290"/>
      <c r="K126" s="289"/>
      <c r="L126" s="290"/>
      <c r="M126" s="289"/>
      <c r="N126" s="239"/>
    </row>
    <row r="127" spans="1:16" ht="30" customHeight="1">
      <c r="A127" s="233"/>
      <c r="B127" s="234"/>
      <c r="C127" s="261"/>
      <c r="D127" s="254"/>
      <c r="E127" s="257"/>
      <c r="F127" s="254"/>
      <c r="G127" s="257"/>
      <c r="H127" s="254"/>
      <c r="I127" s="289"/>
      <c r="J127" s="290"/>
      <c r="K127" s="289"/>
      <c r="L127" s="290"/>
      <c r="M127" s="289"/>
      <c r="N127" s="239"/>
    </row>
    <row r="128" spans="1:16" ht="30" customHeight="1">
      <c r="A128" s="233"/>
      <c r="B128" s="234"/>
      <c r="C128" s="261"/>
      <c r="D128" s="254"/>
      <c r="E128" s="257"/>
      <c r="F128" s="254"/>
      <c r="G128" s="257"/>
      <c r="H128" s="254"/>
      <c r="I128" s="289"/>
      <c r="J128" s="290"/>
      <c r="K128" s="289"/>
      <c r="L128" s="290"/>
      <c r="M128" s="289"/>
      <c r="N128" s="239"/>
      <c r="P128" s="338">
        <f>G133+I133+J133+K133+L133+M133</f>
        <v>840758.03999999992</v>
      </c>
    </row>
    <row r="129" spans="1:16" ht="30" customHeight="1">
      <c r="A129" s="233"/>
      <c r="B129" s="234"/>
      <c r="C129" s="261"/>
      <c r="D129" s="254"/>
      <c r="E129" s="257"/>
      <c r="F129" s="254"/>
      <c r="G129" s="257"/>
      <c r="H129" s="254"/>
      <c r="I129" s="289"/>
      <c r="J129" s="290"/>
      <c r="K129" s="289"/>
      <c r="L129" s="290"/>
      <c r="M129" s="289"/>
      <c r="N129" s="239"/>
      <c r="P129" s="338">
        <f>P128*2%</f>
        <v>16815.160799999998</v>
      </c>
    </row>
    <row r="130" spans="1:16" ht="30" customHeight="1">
      <c r="A130" s="233"/>
      <c r="B130" s="234"/>
      <c r="C130" s="261"/>
      <c r="D130" s="254"/>
      <c r="E130" s="257"/>
      <c r="F130" s="254"/>
      <c r="G130" s="257"/>
      <c r="H130" s="254"/>
      <c r="I130" s="289"/>
      <c r="J130" s="290"/>
      <c r="K130" s="289"/>
      <c r="L130" s="290"/>
      <c r="M130" s="289"/>
      <c r="N130" s="239"/>
      <c r="P130" s="338">
        <f>P129*45%</f>
        <v>7566.8223599999992</v>
      </c>
    </row>
    <row r="131" spans="1:16" ht="30" customHeight="1">
      <c r="A131" s="233"/>
      <c r="B131" s="234"/>
      <c r="C131" s="261"/>
      <c r="D131" s="254"/>
      <c r="E131" s="257"/>
      <c r="F131" s="254"/>
      <c r="G131" s="257"/>
      <c r="H131" s="254"/>
      <c r="I131" s="289"/>
      <c r="J131" s="290"/>
      <c r="K131" s="289"/>
      <c r="L131" s="290"/>
      <c r="M131" s="289"/>
      <c r="N131" s="239"/>
      <c r="P131" s="338">
        <f>SUM(P129:P130)</f>
        <v>24381.983159999996</v>
      </c>
    </row>
    <row r="132" spans="1:16" ht="30" customHeight="1" thickBot="1">
      <c r="A132" s="233"/>
      <c r="B132" s="73"/>
      <c r="C132" s="433"/>
      <c r="D132" s="434"/>
      <c r="E132" s="435"/>
      <c r="F132" s="434"/>
      <c r="G132" s="435"/>
      <c r="H132" s="434"/>
      <c r="I132" s="263"/>
      <c r="J132" s="264"/>
      <c r="K132" s="263"/>
      <c r="L132" s="264"/>
      <c r="M132" s="436"/>
      <c r="N132" s="240"/>
    </row>
    <row r="133" spans="1:16" ht="30" customHeight="1" thickBot="1">
      <c r="A133" s="72"/>
      <c r="B133" s="417">
        <f>SUM(B114:B132)</f>
        <v>5</v>
      </c>
      <c r="C133" s="417">
        <f t="shared" ref="C133:M133" si="18">SUM(C114:C132)</f>
        <v>2</v>
      </c>
      <c r="D133" s="418">
        <f t="shared" si="18"/>
        <v>43076.959999999999</v>
      </c>
      <c r="E133" s="418">
        <f t="shared" si="18"/>
        <v>0</v>
      </c>
      <c r="F133" s="418">
        <f t="shared" si="18"/>
        <v>43076.959999999999</v>
      </c>
      <c r="G133" s="418">
        <f t="shared" si="18"/>
        <v>516923.51999999996</v>
      </c>
      <c r="H133" s="418">
        <f t="shared" si="18"/>
        <v>18986.2</v>
      </c>
      <c r="I133" s="418">
        <f t="shared" si="18"/>
        <v>227834.40000000002</v>
      </c>
      <c r="J133" s="418">
        <f t="shared" si="18"/>
        <v>6000</v>
      </c>
      <c r="K133" s="418">
        <f t="shared" si="18"/>
        <v>6000</v>
      </c>
      <c r="L133" s="418">
        <f t="shared" si="18"/>
        <v>10769.24</v>
      </c>
      <c r="M133" s="418">
        <f t="shared" si="18"/>
        <v>73230.880000000005</v>
      </c>
      <c r="N133" s="265"/>
    </row>
    <row r="143" spans="1:16" ht="30" customHeight="1">
      <c r="A143" s="347" t="s">
        <v>1327</v>
      </c>
      <c r="B143" s="350"/>
      <c r="C143" s="345" t="s">
        <v>1390</v>
      </c>
      <c r="D143" s="352"/>
      <c r="E143" s="346"/>
      <c r="F143" s="346"/>
      <c r="G143" s="346"/>
      <c r="H143" s="346"/>
    </row>
    <row r="144" spans="1:16" ht="13.8" thickBot="1">
      <c r="A144" s="455"/>
      <c r="C144" s="456"/>
      <c r="D144" s="457"/>
      <c r="E144" s="457"/>
      <c r="F144" s="457"/>
      <c r="G144" s="457"/>
      <c r="H144" s="457"/>
    </row>
    <row r="145" spans="1:15" ht="20.100000000000001" customHeight="1" thickBot="1">
      <c r="A145" s="1009" t="s">
        <v>700</v>
      </c>
      <c r="B145" s="1012" t="s">
        <v>701</v>
      </c>
      <c r="C145" s="1013"/>
      <c r="D145" s="1014" t="s">
        <v>702</v>
      </c>
      <c r="E145" s="1012"/>
      <c r="F145" s="1012"/>
      <c r="G145" s="1012"/>
      <c r="H145" s="1012"/>
      <c r="I145" s="1013"/>
      <c r="J145" s="1015" t="s">
        <v>1325</v>
      </c>
      <c r="K145" s="1015" t="s">
        <v>1326</v>
      </c>
      <c r="L145" s="1015" t="s">
        <v>703</v>
      </c>
      <c r="M145" s="1015" t="s">
        <v>704</v>
      </c>
      <c r="N145" s="1000" t="s">
        <v>705</v>
      </c>
    </row>
    <row r="146" spans="1:15" ht="20.100000000000001" customHeight="1">
      <c r="A146" s="1010"/>
      <c r="B146" s="1002" t="s">
        <v>706</v>
      </c>
      <c r="C146" s="1003" t="s">
        <v>707</v>
      </c>
      <c r="D146" s="1004" t="s">
        <v>708</v>
      </c>
      <c r="E146" s="1004" t="s">
        <v>709</v>
      </c>
      <c r="F146" s="1004" t="s">
        <v>710</v>
      </c>
      <c r="G146" s="1004" t="s">
        <v>711</v>
      </c>
      <c r="H146" s="1004" t="s">
        <v>712</v>
      </c>
      <c r="I146" s="1015" t="s">
        <v>713</v>
      </c>
      <c r="J146" s="1004"/>
      <c r="K146" s="1004"/>
      <c r="L146" s="1004"/>
      <c r="M146" s="1004"/>
      <c r="N146" s="1001"/>
    </row>
    <row r="147" spans="1:15" ht="20.100000000000001" customHeight="1" thickBot="1">
      <c r="A147" s="1010"/>
      <c r="B147" s="1003"/>
      <c r="C147" s="1003"/>
      <c r="D147" s="1004" t="s">
        <v>707</v>
      </c>
      <c r="E147" s="1004"/>
      <c r="F147" s="1004"/>
      <c r="G147" s="1004" t="s">
        <v>707</v>
      </c>
      <c r="H147" s="1004"/>
      <c r="I147" s="1004"/>
      <c r="J147" s="1004"/>
      <c r="K147" s="1004"/>
      <c r="L147" s="1004"/>
      <c r="M147" s="1004"/>
      <c r="N147" s="1001"/>
    </row>
    <row r="148" spans="1:15" ht="30" customHeight="1">
      <c r="A148" s="242" t="s">
        <v>693</v>
      </c>
      <c r="B148" s="243">
        <v>1</v>
      </c>
      <c r="C148" s="244"/>
      <c r="D148" s="294">
        <v>8000</v>
      </c>
      <c r="E148" s="245"/>
      <c r="F148" s="294">
        <f t="shared" ref="F148:F150" si="19">+D148+E148</f>
        <v>8000</v>
      </c>
      <c r="G148" s="246">
        <f t="shared" ref="G148:G150" si="20">+F148*12</f>
        <v>96000</v>
      </c>
      <c r="H148" s="219">
        <v>3596.28</v>
      </c>
      <c r="I148" s="245">
        <f>H148*12</f>
        <v>43155.360000000001</v>
      </c>
      <c r="J148" s="219">
        <v>0</v>
      </c>
      <c r="K148" s="245">
        <v>0</v>
      </c>
      <c r="L148" s="219">
        <f>D148*25%</f>
        <v>2000</v>
      </c>
      <c r="M148" s="231">
        <f>D148*1</f>
        <v>8000</v>
      </c>
      <c r="N148" s="354"/>
    </row>
    <row r="149" spans="1:15" ht="30" customHeight="1">
      <c r="A149" s="247" t="s">
        <v>725</v>
      </c>
      <c r="B149" s="228">
        <v>1</v>
      </c>
      <c r="C149" s="248"/>
      <c r="D149" s="295">
        <v>5000</v>
      </c>
      <c r="E149" s="249"/>
      <c r="F149" s="295">
        <f t="shared" si="19"/>
        <v>5000</v>
      </c>
      <c r="G149" s="249">
        <f>+F149*12</f>
        <v>60000</v>
      </c>
      <c r="H149" s="225">
        <v>0</v>
      </c>
      <c r="I149" s="231">
        <f t="shared" ref="I149:I150" si="21">H149*12</f>
        <v>0</v>
      </c>
      <c r="J149" s="226">
        <v>0</v>
      </c>
      <c r="K149" s="231">
        <v>0</v>
      </c>
      <c r="L149" s="226">
        <f>D149*25%</f>
        <v>1250</v>
      </c>
      <c r="M149" s="231">
        <f>D149*1</f>
        <v>5000</v>
      </c>
      <c r="N149" s="274"/>
    </row>
    <row r="150" spans="1:15" ht="30" customHeight="1">
      <c r="A150" s="247" t="s">
        <v>744</v>
      </c>
      <c r="B150" s="228">
        <v>1</v>
      </c>
      <c r="C150" s="248"/>
      <c r="D150" s="295">
        <v>3000</v>
      </c>
      <c r="E150" s="249"/>
      <c r="F150" s="295">
        <f t="shared" si="19"/>
        <v>3000</v>
      </c>
      <c r="G150" s="249">
        <f t="shared" si="20"/>
        <v>36000</v>
      </c>
      <c r="H150" s="225">
        <v>0</v>
      </c>
      <c r="I150" s="231">
        <f t="shared" si="21"/>
        <v>0</v>
      </c>
      <c r="J150" s="226">
        <v>0</v>
      </c>
      <c r="K150" s="231">
        <v>0</v>
      </c>
      <c r="L150" s="226">
        <f>D150*25%</f>
        <v>750</v>
      </c>
      <c r="M150" s="231">
        <f t="shared" ref="M150:M151" si="22">D150*1</f>
        <v>3000</v>
      </c>
      <c r="N150" s="274"/>
    </row>
    <row r="151" spans="1:15" ht="30" customHeight="1">
      <c r="A151" s="247" t="s">
        <v>735</v>
      </c>
      <c r="B151" s="228">
        <v>1</v>
      </c>
      <c r="C151" s="248"/>
      <c r="D151" s="295">
        <v>3000</v>
      </c>
      <c r="E151" s="249"/>
      <c r="F151" s="295">
        <f t="shared" ref="F151" si="23">+D151+E151</f>
        <v>3000</v>
      </c>
      <c r="G151" s="249">
        <f t="shared" ref="G151" si="24">+F151*12</f>
        <v>36000</v>
      </c>
      <c r="H151" s="225">
        <v>0</v>
      </c>
      <c r="I151" s="231">
        <f t="shared" ref="I151" si="25">H151*12</f>
        <v>0</v>
      </c>
      <c r="J151" s="226">
        <v>0</v>
      </c>
      <c r="K151" s="231">
        <v>0</v>
      </c>
      <c r="L151" s="226">
        <f>D151*25%</f>
        <v>750</v>
      </c>
      <c r="M151" s="231">
        <f t="shared" si="22"/>
        <v>3000</v>
      </c>
      <c r="N151" s="274"/>
    </row>
    <row r="152" spans="1:15" ht="30" customHeight="1">
      <c r="A152" s="301"/>
      <c r="B152" s="234"/>
      <c r="C152" s="302"/>
      <c r="D152" s="303"/>
      <c r="E152" s="304"/>
      <c r="F152" s="303"/>
      <c r="G152" s="304"/>
      <c r="H152" s="304"/>
      <c r="I152" s="305"/>
      <c r="J152" s="291"/>
      <c r="K152" s="291"/>
      <c r="L152" s="291"/>
      <c r="M152" s="305"/>
      <c r="N152" s="274"/>
      <c r="O152" s="338"/>
    </row>
    <row r="153" spans="1:15" ht="30" customHeight="1">
      <c r="A153" s="306"/>
      <c r="B153" s="234"/>
      <c r="C153" s="307"/>
      <c r="D153" s="303"/>
      <c r="E153" s="304"/>
      <c r="F153" s="303"/>
      <c r="G153" s="304"/>
      <c r="H153" s="304"/>
      <c r="I153" s="291"/>
      <c r="J153" s="291"/>
      <c r="K153" s="291"/>
      <c r="L153" s="291"/>
      <c r="M153" s="291"/>
      <c r="N153" s="274"/>
    </row>
    <row r="154" spans="1:15" ht="30" customHeight="1">
      <c r="A154" s="306"/>
      <c r="B154" s="234"/>
      <c r="C154" s="308"/>
      <c r="D154" s="303"/>
      <c r="E154" s="304"/>
      <c r="F154" s="303"/>
      <c r="G154" s="304"/>
      <c r="H154" s="304"/>
      <c r="I154" s="291"/>
      <c r="J154" s="291"/>
      <c r="K154" s="305"/>
      <c r="L154" s="291"/>
      <c r="M154" s="291"/>
      <c r="N154" s="274"/>
    </row>
    <row r="155" spans="1:15" ht="30" customHeight="1">
      <c r="A155" s="306"/>
      <c r="B155" s="234"/>
      <c r="C155" s="308"/>
      <c r="D155" s="303"/>
      <c r="E155" s="304"/>
      <c r="F155" s="303"/>
      <c r="G155" s="304"/>
      <c r="H155" s="304"/>
      <c r="I155" s="291"/>
      <c r="J155" s="291"/>
      <c r="K155" s="305"/>
      <c r="L155" s="291"/>
      <c r="M155" s="291"/>
      <c r="N155" s="274"/>
    </row>
    <row r="156" spans="1:15" ht="30" customHeight="1">
      <c r="A156" s="306"/>
      <c r="B156" s="234"/>
      <c r="C156" s="308"/>
      <c r="D156" s="303"/>
      <c r="E156" s="304"/>
      <c r="F156" s="303"/>
      <c r="G156" s="304"/>
      <c r="H156" s="304"/>
      <c r="I156" s="291"/>
      <c r="J156" s="291"/>
      <c r="K156" s="305"/>
      <c r="L156" s="291"/>
      <c r="M156" s="291"/>
      <c r="N156" s="274"/>
    </row>
    <row r="157" spans="1:15" ht="30" customHeight="1">
      <c r="A157" s="306"/>
      <c r="B157" s="234"/>
      <c r="C157" s="308"/>
      <c r="D157" s="303"/>
      <c r="E157" s="304"/>
      <c r="F157" s="303"/>
      <c r="G157" s="304"/>
      <c r="H157" s="304"/>
      <c r="I157" s="291"/>
      <c r="J157" s="291"/>
      <c r="K157" s="305"/>
      <c r="L157" s="291"/>
      <c r="M157" s="291"/>
      <c r="N157" s="274"/>
    </row>
    <row r="158" spans="1:15" ht="30" customHeight="1">
      <c r="A158" s="306"/>
      <c r="B158" s="234"/>
      <c r="C158" s="308"/>
      <c r="D158" s="303"/>
      <c r="E158" s="304"/>
      <c r="F158" s="303"/>
      <c r="G158" s="304"/>
      <c r="H158" s="304"/>
      <c r="I158" s="291"/>
      <c r="J158" s="291"/>
      <c r="K158" s="305"/>
      <c r="L158" s="291"/>
      <c r="M158" s="291"/>
      <c r="N158" s="274"/>
    </row>
    <row r="159" spans="1:15" ht="30" customHeight="1">
      <c r="A159" s="306"/>
      <c r="B159" s="234"/>
      <c r="C159" s="308"/>
      <c r="D159" s="303"/>
      <c r="E159" s="304"/>
      <c r="F159" s="303"/>
      <c r="G159" s="304"/>
      <c r="H159" s="304"/>
      <c r="I159" s="291"/>
      <c r="J159" s="291"/>
      <c r="K159" s="305"/>
      <c r="L159" s="291"/>
      <c r="M159" s="291"/>
      <c r="N159" s="274"/>
    </row>
    <row r="160" spans="1:15" ht="30" customHeight="1">
      <c r="A160" s="306"/>
      <c r="B160" s="234"/>
      <c r="C160" s="308"/>
      <c r="D160" s="303"/>
      <c r="E160" s="304"/>
      <c r="F160" s="303"/>
      <c r="G160" s="304"/>
      <c r="H160" s="304"/>
      <c r="I160" s="291"/>
      <c r="J160" s="291"/>
      <c r="K160" s="305"/>
      <c r="L160" s="291"/>
      <c r="M160" s="291"/>
      <c r="N160" s="274"/>
    </row>
    <row r="161" spans="1:16" ht="30" customHeight="1">
      <c r="A161" s="309"/>
      <c r="B161" s="234"/>
      <c r="C161" s="272"/>
      <c r="D161" s="303"/>
      <c r="E161" s="304"/>
      <c r="F161" s="303"/>
      <c r="G161" s="304"/>
      <c r="H161" s="304"/>
      <c r="I161" s="291"/>
      <c r="J161" s="291"/>
      <c r="K161" s="305"/>
      <c r="L161" s="291"/>
      <c r="M161" s="291"/>
      <c r="N161" s="274"/>
    </row>
    <row r="162" spans="1:16" ht="30" customHeight="1">
      <c r="A162" s="309"/>
      <c r="B162" s="234"/>
      <c r="C162" s="307"/>
      <c r="D162" s="303"/>
      <c r="E162" s="304"/>
      <c r="F162" s="303"/>
      <c r="G162" s="304"/>
      <c r="H162" s="304"/>
      <c r="I162" s="291"/>
      <c r="J162" s="291"/>
      <c r="K162" s="291"/>
      <c r="L162" s="291"/>
      <c r="M162" s="291"/>
      <c r="N162" s="274"/>
      <c r="O162" s="338"/>
    </row>
    <row r="163" spans="1:16" ht="30" customHeight="1">
      <c r="A163" s="310"/>
      <c r="B163" s="234"/>
      <c r="C163" s="308"/>
      <c r="D163" s="303"/>
      <c r="E163" s="304"/>
      <c r="F163" s="303"/>
      <c r="G163" s="311"/>
      <c r="H163" s="304"/>
      <c r="I163" s="291"/>
      <c r="J163" s="291"/>
      <c r="K163" s="291"/>
      <c r="L163" s="291"/>
      <c r="M163" s="305"/>
      <c r="N163" s="274"/>
      <c r="P163" s="338">
        <f>G168+I168+L168+M168</f>
        <v>294905.36</v>
      </c>
    </row>
    <row r="164" spans="1:16" ht="30" customHeight="1">
      <c r="A164" s="310"/>
      <c r="B164" s="234"/>
      <c r="C164" s="308"/>
      <c r="D164" s="303"/>
      <c r="E164" s="311"/>
      <c r="F164" s="303"/>
      <c r="G164" s="311"/>
      <c r="H164" s="304"/>
      <c r="I164" s="305"/>
      <c r="J164" s="291"/>
      <c r="K164" s="305"/>
      <c r="L164" s="291"/>
      <c r="M164" s="305"/>
      <c r="N164" s="274"/>
      <c r="P164" s="338">
        <f>P163*2%</f>
        <v>5898.1071999999995</v>
      </c>
    </row>
    <row r="165" spans="1:16" ht="30" customHeight="1">
      <c r="A165" s="233"/>
      <c r="B165" s="234"/>
      <c r="C165" s="261"/>
      <c r="D165" s="254"/>
      <c r="E165" s="257"/>
      <c r="F165" s="254"/>
      <c r="G165" s="257"/>
      <c r="H165" s="254"/>
      <c r="I165" s="289"/>
      <c r="J165" s="290"/>
      <c r="K165" s="289"/>
      <c r="L165" s="290"/>
      <c r="M165" s="289"/>
      <c r="N165" s="240"/>
      <c r="P165" s="338">
        <f>P164*45%</f>
        <v>2654.14824</v>
      </c>
    </row>
    <row r="166" spans="1:16" ht="30" customHeight="1">
      <c r="A166" s="233"/>
      <c r="B166" s="234"/>
      <c r="C166" s="261"/>
      <c r="D166" s="254"/>
      <c r="E166" s="257"/>
      <c r="F166" s="254"/>
      <c r="G166" s="257"/>
      <c r="H166" s="254"/>
      <c r="I166" s="289"/>
      <c r="J166" s="290"/>
      <c r="K166" s="289"/>
      <c r="L166" s="290"/>
      <c r="M166" s="289"/>
      <c r="N166" s="240"/>
      <c r="P166" s="338">
        <f>SUM(P164:P165)</f>
        <v>8552.255439999999</v>
      </c>
    </row>
    <row r="167" spans="1:16" ht="30" customHeight="1" thickBot="1">
      <c r="A167" s="233"/>
      <c r="B167" s="73"/>
      <c r="C167" s="433"/>
      <c r="D167" s="434"/>
      <c r="E167" s="435"/>
      <c r="F167" s="434"/>
      <c r="G167" s="435"/>
      <c r="H167" s="434"/>
      <c r="I167" s="263"/>
      <c r="J167" s="264"/>
      <c r="K167" s="263"/>
      <c r="L167" s="264"/>
      <c r="M167" s="436"/>
      <c r="N167" s="240"/>
    </row>
    <row r="168" spans="1:16" ht="30" customHeight="1" thickBot="1">
      <c r="A168" s="72"/>
      <c r="B168" s="417">
        <f>SUM(B148:B167)</f>
        <v>4</v>
      </c>
      <c r="C168" s="417">
        <f t="shared" ref="C168:M168" si="26">SUM(C148:C167)</f>
        <v>0</v>
      </c>
      <c r="D168" s="418">
        <f t="shared" si="26"/>
        <v>19000</v>
      </c>
      <c r="E168" s="418">
        <f t="shared" si="26"/>
        <v>0</v>
      </c>
      <c r="F168" s="418">
        <f t="shared" si="26"/>
        <v>19000</v>
      </c>
      <c r="G168" s="418">
        <f t="shared" si="26"/>
        <v>228000</v>
      </c>
      <c r="H168" s="418">
        <f t="shared" si="26"/>
        <v>3596.28</v>
      </c>
      <c r="I168" s="418">
        <f t="shared" si="26"/>
        <v>43155.360000000001</v>
      </c>
      <c r="J168" s="418">
        <f t="shared" si="26"/>
        <v>0</v>
      </c>
      <c r="K168" s="418">
        <f t="shared" si="26"/>
        <v>0</v>
      </c>
      <c r="L168" s="418">
        <f t="shared" si="26"/>
        <v>4750</v>
      </c>
      <c r="M168" s="418">
        <f t="shared" si="26"/>
        <v>19000</v>
      </c>
      <c r="N168" s="265"/>
    </row>
    <row r="170" spans="1:16" ht="12.75" customHeight="1"/>
    <row r="171" spans="1:16" ht="12.75" customHeight="1"/>
    <row r="172" spans="1:16" ht="12.75" customHeight="1"/>
    <row r="173" spans="1:16" ht="12.75" customHeight="1"/>
    <row r="174" spans="1:16" ht="12.75" customHeight="1"/>
    <row r="175" spans="1:16" ht="30" customHeight="1">
      <c r="A175" s="347" t="s">
        <v>1328</v>
      </c>
      <c r="B175" s="350"/>
      <c r="C175" s="345" t="s">
        <v>726</v>
      </c>
      <c r="D175" s="352"/>
      <c r="E175" s="346"/>
      <c r="F175" s="346"/>
      <c r="G175" s="346"/>
      <c r="H175" s="346"/>
    </row>
    <row r="176" spans="1:16" ht="12.75" customHeight="1" thickBot="1">
      <c r="A176" s="455"/>
      <c r="C176" s="456"/>
      <c r="D176" s="457"/>
      <c r="E176" s="457"/>
      <c r="F176" s="457"/>
      <c r="G176" s="457"/>
      <c r="H176" s="457"/>
    </row>
    <row r="177" spans="1:14" ht="20.100000000000001" customHeight="1" thickBot="1">
      <c r="A177" s="1009" t="s">
        <v>700</v>
      </c>
      <c r="B177" s="1012" t="s">
        <v>701</v>
      </c>
      <c r="C177" s="1013"/>
      <c r="D177" s="1014" t="s">
        <v>702</v>
      </c>
      <c r="E177" s="1012"/>
      <c r="F177" s="1012"/>
      <c r="G177" s="1012"/>
      <c r="H177" s="1012"/>
      <c r="I177" s="1013"/>
      <c r="J177" s="1015" t="s">
        <v>1325</v>
      </c>
      <c r="K177" s="1015" t="s">
        <v>1326</v>
      </c>
      <c r="L177" s="1015" t="s">
        <v>703</v>
      </c>
      <c r="M177" s="1015" t="s">
        <v>704</v>
      </c>
      <c r="N177" s="1000" t="s">
        <v>705</v>
      </c>
    </row>
    <row r="178" spans="1:14" ht="20.100000000000001" customHeight="1">
      <c r="A178" s="1010"/>
      <c r="B178" s="1002" t="s">
        <v>706</v>
      </c>
      <c r="C178" s="1003" t="s">
        <v>707</v>
      </c>
      <c r="D178" s="1004" t="s">
        <v>708</v>
      </c>
      <c r="E178" s="1004" t="s">
        <v>709</v>
      </c>
      <c r="F178" s="1004" t="s">
        <v>710</v>
      </c>
      <c r="G178" s="1004" t="s">
        <v>711</v>
      </c>
      <c r="H178" s="1004" t="s">
        <v>712</v>
      </c>
      <c r="I178" s="1015" t="s">
        <v>713</v>
      </c>
      <c r="J178" s="1004"/>
      <c r="K178" s="1004"/>
      <c r="L178" s="1004"/>
      <c r="M178" s="1004"/>
      <c r="N178" s="1001"/>
    </row>
    <row r="179" spans="1:14" ht="20.100000000000001" customHeight="1" thickBot="1">
      <c r="A179" s="1010"/>
      <c r="B179" s="1003"/>
      <c r="C179" s="1003"/>
      <c r="D179" s="1004" t="s">
        <v>707</v>
      </c>
      <c r="E179" s="1004"/>
      <c r="F179" s="1004"/>
      <c r="G179" s="1004" t="s">
        <v>707</v>
      </c>
      <c r="H179" s="1004"/>
      <c r="I179" s="1004"/>
      <c r="J179" s="1004"/>
      <c r="K179" s="1004"/>
      <c r="L179" s="1004"/>
      <c r="M179" s="1004"/>
      <c r="N179" s="1001"/>
    </row>
    <row r="180" spans="1:14" ht="30" customHeight="1">
      <c r="A180" s="355" t="s">
        <v>727</v>
      </c>
      <c r="B180" s="243">
        <v>1</v>
      </c>
      <c r="C180" s="243"/>
      <c r="D180" s="218">
        <v>18000</v>
      </c>
      <c r="E180" s="218"/>
      <c r="F180" s="266">
        <f>+D180+E180</f>
        <v>18000</v>
      </c>
      <c r="G180" s="218">
        <f t="shared" ref="G180:G187" si="27">+F180*12</f>
        <v>216000</v>
      </c>
      <c r="H180" s="219">
        <v>6402.86</v>
      </c>
      <c r="I180" s="219">
        <f>H180*12</f>
        <v>76834.319999999992</v>
      </c>
      <c r="J180" s="219">
        <v>0</v>
      </c>
      <c r="K180" s="219">
        <v>0</v>
      </c>
      <c r="L180" s="372">
        <f t="shared" ref="L180:L187" si="28">D180*25%</f>
        <v>4500</v>
      </c>
      <c r="M180" s="226">
        <f>D180*1</f>
        <v>18000</v>
      </c>
      <c r="N180" s="312"/>
    </row>
    <row r="181" spans="1:14" ht="30" customHeight="1">
      <c r="A181" s="279" t="s">
        <v>728</v>
      </c>
      <c r="B181" s="228">
        <v>1</v>
      </c>
      <c r="C181" s="356"/>
      <c r="D181" s="286">
        <v>8000</v>
      </c>
      <c r="E181" s="286"/>
      <c r="F181" s="286">
        <f t="shared" ref="F181:F187" si="29">+D181+E181</f>
        <v>8000</v>
      </c>
      <c r="G181" s="286">
        <f t="shared" si="27"/>
        <v>96000</v>
      </c>
      <c r="H181" s="286">
        <v>2596.2800000000002</v>
      </c>
      <c r="I181" s="281">
        <f t="shared" ref="I181:I187" si="30">+H181*12</f>
        <v>31155.360000000001</v>
      </c>
      <c r="J181" s="281">
        <v>0</v>
      </c>
      <c r="K181" s="281">
        <v>0</v>
      </c>
      <c r="L181" s="226">
        <f t="shared" si="28"/>
        <v>2000</v>
      </c>
      <c r="M181" s="231">
        <f>D181*1</f>
        <v>8000</v>
      </c>
      <c r="N181" s="274"/>
    </row>
    <row r="182" spans="1:14" ht="30" customHeight="1">
      <c r="A182" s="279" t="s">
        <v>729</v>
      </c>
      <c r="B182" s="228">
        <v>1</v>
      </c>
      <c r="C182" s="286"/>
      <c r="D182" s="286">
        <v>8000</v>
      </c>
      <c r="E182" s="286"/>
      <c r="F182" s="286">
        <f t="shared" si="29"/>
        <v>8000</v>
      </c>
      <c r="G182" s="286">
        <f t="shared" si="27"/>
        <v>96000</v>
      </c>
      <c r="H182" s="286">
        <v>2596.2800000000002</v>
      </c>
      <c r="I182" s="281">
        <f t="shared" si="30"/>
        <v>31155.360000000001</v>
      </c>
      <c r="J182" s="281">
        <v>0</v>
      </c>
      <c r="K182" s="281">
        <v>0</v>
      </c>
      <c r="L182" s="226">
        <f t="shared" si="28"/>
        <v>2000</v>
      </c>
      <c r="M182" s="231">
        <f t="shared" ref="M182:M187" si="31">D182*1</f>
        <v>8000</v>
      </c>
      <c r="N182" s="274"/>
    </row>
    <row r="183" spans="1:14" ht="30" customHeight="1">
      <c r="A183" s="357" t="s">
        <v>730</v>
      </c>
      <c r="B183" s="241">
        <v>1</v>
      </c>
      <c r="C183" s="292"/>
      <c r="D183" s="292">
        <v>5000</v>
      </c>
      <c r="E183" s="292"/>
      <c r="F183" s="292">
        <f t="shared" si="29"/>
        <v>5000</v>
      </c>
      <c r="G183" s="292">
        <f t="shared" si="27"/>
        <v>60000</v>
      </c>
      <c r="H183" s="292">
        <v>2200</v>
      </c>
      <c r="I183" s="293">
        <f t="shared" si="30"/>
        <v>26400</v>
      </c>
      <c r="J183" s="293">
        <v>0</v>
      </c>
      <c r="K183" s="293">
        <v>0</v>
      </c>
      <c r="L183" s="268">
        <f t="shared" si="28"/>
        <v>1250</v>
      </c>
      <c r="M183" s="231">
        <f t="shared" si="31"/>
        <v>5000</v>
      </c>
      <c r="N183" s="274"/>
    </row>
    <row r="184" spans="1:14" ht="30" customHeight="1">
      <c r="A184" s="232" t="s">
        <v>731</v>
      </c>
      <c r="B184" s="228">
        <v>1</v>
      </c>
      <c r="C184" s="286"/>
      <c r="D184" s="286">
        <v>10000</v>
      </c>
      <c r="E184" s="286"/>
      <c r="F184" s="286">
        <f t="shared" si="29"/>
        <v>10000</v>
      </c>
      <c r="G184" s="286">
        <f t="shared" si="27"/>
        <v>120000</v>
      </c>
      <c r="H184" s="286">
        <v>6833.34</v>
      </c>
      <c r="I184" s="281">
        <f t="shared" si="30"/>
        <v>82000.08</v>
      </c>
      <c r="J184" s="281">
        <v>0</v>
      </c>
      <c r="K184" s="281">
        <v>0</v>
      </c>
      <c r="L184" s="226">
        <f t="shared" si="28"/>
        <v>2500</v>
      </c>
      <c r="M184" s="231">
        <f t="shared" si="31"/>
        <v>10000</v>
      </c>
      <c r="N184" s="274"/>
    </row>
    <row r="185" spans="1:14" ht="30" customHeight="1">
      <c r="A185" s="232" t="s">
        <v>732</v>
      </c>
      <c r="B185" s="228">
        <v>1</v>
      </c>
      <c r="C185" s="358"/>
      <c r="D185" s="286">
        <v>6000</v>
      </c>
      <c r="E185" s="286"/>
      <c r="F185" s="286">
        <f t="shared" si="29"/>
        <v>6000</v>
      </c>
      <c r="G185" s="286">
        <f t="shared" si="27"/>
        <v>72000</v>
      </c>
      <c r="H185" s="286">
        <v>5083.88</v>
      </c>
      <c r="I185" s="281">
        <f t="shared" si="30"/>
        <v>61006.559999999998</v>
      </c>
      <c r="J185" s="281">
        <v>0</v>
      </c>
      <c r="K185" s="281">
        <v>0</v>
      </c>
      <c r="L185" s="226">
        <f t="shared" si="28"/>
        <v>1500</v>
      </c>
      <c r="M185" s="231">
        <f t="shared" si="31"/>
        <v>6000</v>
      </c>
      <c r="N185" s="274"/>
    </row>
    <row r="186" spans="1:14" ht="30" customHeight="1">
      <c r="A186" s="232" t="s">
        <v>1293</v>
      </c>
      <c r="B186" s="228">
        <v>1</v>
      </c>
      <c r="C186" s="358"/>
      <c r="D186" s="286">
        <v>8000</v>
      </c>
      <c r="E186" s="286"/>
      <c r="F186" s="286">
        <f t="shared" si="29"/>
        <v>8000</v>
      </c>
      <c r="G186" s="286">
        <f t="shared" si="27"/>
        <v>96000</v>
      </c>
      <c r="H186" s="286">
        <v>2596.2800000000002</v>
      </c>
      <c r="I186" s="281">
        <f t="shared" si="30"/>
        <v>31155.360000000001</v>
      </c>
      <c r="J186" s="281">
        <v>0</v>
      </c>
      <c r="K186" s="281">
        <v>0</v>
      </c>
      <c r="L186" s="281">
        <f t="shared" si="28"/>
        <v>2000</v>
      </c>
      <c r="M186" s="231">
        <f t="shared" si="31"/>
        <v>8000</v>
      </c>
      <c r="N186" s="274"/>
    </row>
    <row r="187" spans="1:14" ht="30" customHeight="1">
      <c r="A187" s="232" t="s">
        <v>732</v>
      </c>
      <c r="B187" s="228">
        <v>1</v>
      </c>
      <c r="C187" s="358"/>
      <c r="D187" s="286">
        <v>6000</v>
      </c>
      <c r="E187" s="286"/>
      <c r="F187" s="286">
        <f t="shared" si="29"/>
        <v>6000</v>
      </c>
      <c r="G187" s="286">
        <f t="shared" si="27"/>
        <v>72000</v>
      </c>
      <c r="H187" s="286">
        <v>2083.88</v>
      </c>
      <c r="I187" s="281">
        <f t="shared" si="30"/>
        <v>25006.560000000001</v>
      </c>
      <c r="J187" s="281">
        <v>0</v>
      </c>
      <c r="K187" s="281">
        <v>0</v>
      </c>
      <c r="L187" s="281">
        <f t="shared" si="28"/>
        <v>1500</v>
      </c>
      <c r="M187" s="231">
        <f t="shared" si="31"/>
        <v>6000</v>
      </c>
      <c r="N187" s="274"/>
    </row>
    <row r="188" spans="1:14" ht="30" customHeight="1">
      <c r="A188" s="233"/>
      <c r="B188" s="234"/>
      <c r="C188" s="235"/>
      <c r="D188" s="304"/>
      <c r="E188" s="304"/>
      <c r="F188" s="304"/>
      <c r="G188" s="254"/>
      <c r="H188" s="254"/>
      <c r="I188" s="290"/>
      <c r="J188" s="290"/>
      <c r="K188" s="290"/>
      <c r="L188" s="290"/>
      <c r="M188" s="299"/>
      <c r="N188" s="239"/>
    </row>
    <row r="189" spans="1:14" ht="30" customHeight="1">
      <c r="A189" s="233"/>
      <c r="B189" s="234"/>
      <c r="C189" s="235"/>
      <c r="D189" s="304"/>
      <c r="E189" s="304"/>
      <c r="F189" s="304"/>
      <c r="G189" s="254"/>
      <c r="H189" s="254"/>
      <c r="I189" s="290"/>
      <c r="J189" s="290"/>
      <c r="K189" s="290"/>
      <c r="L189" s="290"/>
      <c r="M189" s="291"/>
      <c r="N189" s="239"/>
    </row>
    <row r="190" spans="1:14" ht="30" customHeight="1">
      <c r="A190" s="233"/>
      <c r="B190" s="234"/>
      <c r="C190" s="235"/>
      <c r="D190" s="254"/>
      <c r="E190" s="254"/>
      <c r="F190" s="254"/>
      <c r="G190" s="254"/>
      <c r="H190" s="254"/>
      <c r="I190" s="290"/>
      <c r="J190" s="290"/>
      <c r="K190" s="290"/>
      <c r="L190" s="290"/>
      <c r="M190" s="359"/>
      <c r="N190" s="239"/>
    </row>
    <row r="191" spans="1:14" ht="30" customHeight="1">
      <c r="A191" s="233"/>
      <c r="B191" s="234"/>
      <c r="C191" s="235"/>
      <c r="D191" s="254"/>
      <c r="E191" s="254"/>
      <c r="F191" s="254"/>
      <c r="G191" s="254"/>
      <c r="H191" s="254"/>
      <c r="I191" s="290"/>
      <c r="J191" s="290"/>
      <c r="K191" s="290"/>
      <c r="L191" s="290"/>
      <c r="M191" s="359"/>
      <c r="N191" s="239"/>
    </row>
    <row r="192" spans="1:14" ht="30" customHeight="1">
      <c r="A192" s="233"/>
      <c r="B192" s="234"/>
      <c r="C192" s="235"/>
      <c r="D192" s="254"/>
      <c r="E192" s="254"/>
      <c r="F192" s="254"/>
      <c r="G192" s="254"/>
      <c r="H192" s="254"/>
      <c r="I192" s="290"/>
      <c r="J192" s="290"/>
      <c r="K192" s="290"/>
      <c r="L192" s="290"/>
      <c r="M192" s="359"/>
      <c r="N192" s="239"/>
    </row>
    <row r="193" spans="1:16" ht="30" customHeight="1">
      <c r="A193" s="233"/>
      <c r="B193" s="234"/>
      <c r="C193" s="235"/>
      <c r="D193" s="254"/>
      <c r="E193" s="254"/>
      <c r="F193" s="254"/>
      <c r="G193" s="254"/>
      <c r="H193" s="254"/>
      <c r="I193" s="290"/>
      <c r="J193" s="290"/>
      <c r="K193" s="290"/>
      <c r="L193" s="290"/>
      <c r="M193" s="359"/>
      <c r="N193" s="239"/>
    </row>
    <row r="194" spans="1:16" ht="30" customHeight="1">
      <c r="A194" s="233"/>
      <c r="B194" s="234"/>
      <c r="C194" s="235"/>
      <c r="D194" s="254"/>
      <c r="E194" s="254"/>
      <c r="F194" s="254"/>
      <c r="G194" s="254"/>
      <c r="H194" s="254"/>
      <c r="I194" s="290"/>
      <c r="J194" s="290"/>
      <c r="K194" s="290"/>
      <c r="L194" s="290"/>
      <c r="M194" s="359"/>
      <c r="N194" s="240"/>
      <c r="P194" s="338">
        <f>G198+I198+L198+M198</f>
        <v>1278963.6000000001</v>
      </c>
    </row>
    <row r="195" spans="1:16" ht="30" customHeight="1">
      <c r="A195" s="233"/>
      <c r="B195" s="234"/>
      <c r="C195" s="235"/>
      <c r="D195" s="254"/>
      <c r="E195" s="254"/>
      <c r="F195" s="254"/>
      <c r="G195" s="254"/>
      <c r="H195" s="254"/>
      <c r="I195" s="290"/>
      <c r="J195" s="290"/>
      <c r="K195" s="290"/>
      <c r="L195" s="290"/>
      <c r="M195" s="359"/>
      <c r="N195" s="240"/>
      <c r="P195" s="338">
        <f>P194*2%</f>
        <v>25579.272000000001</v>
      </c>
    </row>
    <row r="196" spans="1:16" ht="30" customHeight="1">
      <c r="A196" s="233"/>
      <c r="B196" s="234"/>
      <c r="C196" s="235"/>
      <c r="D196" s="254"/>
      <c r="E196" s="254"/>
      <c r="F196" s="254"/>
      <c r="G196" s="254"/>
      <c r="H196" s="254"/>
      <c r="I196" s="290"/>
      <c r="J196" s="290"/>
      <c r="K196" s="290"/>
      <c r="L196" s="290"/>
      <c r="M196" s="359"/>
      <c r="N196" s="240"/>
      <c r="P196" s="338">
        <f>P195*45%</f>
        <v>11510.672400000001</v>
      </c>
    </row>
    <row r="197" spans="1:16" ht="30" customHeight="1" thickBot="1">
      <c r="A197" s="233"/>
      <c r="B197" s="73"/>
      <c r="C197" s="437"/>
      <c r="D197" s="434"/>
      <c r="E197" s="434"/>
      <c r="F197" s="434"/>
      <c r="G197" s="434"/>
      <c r="H197" s="434"/>
      <c r="I197" s="264"/>
      <c r="J197" s="264"/>
      <c r="K197" s="264"/>
      <c r="L197" s="264"/>
      <c r="M197" s="436"/>
      <c r="N197" s="240"/>
      <c r="P197" s="338">
        <f>SUM(P195:P196)</f>
        <v>37089.9444</v>
      </c>
    </row>
    <row r="198" spans="1:16" ht="30" customHeight="1" thickBot="1">
      <c r="A198" s="72"/>
      <c r="B198" s="417">
        <f>SUM(B180:B197)</f>
        <v>8</v>
      </c>
      <c r="C198" s="417">
        <f t="shared" ref="C198:M198" si="32">SUM(C180:C197)</f>
        <v>0</v>
      </c>
      <c r="D198" s="418">
        <f t="shared" si="32"/>
        <v>69000</v>
      </c>
      <c r="E198" s="418">
        <f t="shared" si="32"/>
        <v>0</v>
      </c>
      <c r="F198" s="418">
        <f t="shared" si="32"/>
        <v>69000</v>
      </c>
      <c r="G198" s="418">
        <f t="shared" si="32"/>
        <v>828000</v>
      </c>
      <c r="H198" s="418">
        <f t="shared" si="32"/>
        <v>30392.800000000003</v>
      </c>
      <c r="I198" s="418">
        <f t="shared" si="32"/>
        <v>364713.6</v>
      </c>
      <c r="J198" s="418">
        <f t="shared" si="32"/>
        <v>0</v>
      </c>
      <c r="K198" s="418">
        <f t="shared" si="32"/>
        <v>0</v>
      </c>
      <c r="L198" s="418">
        <f t="shared" si="32"/>
        <v>17250</v>
      </c>
      <c r="M198" s="418">
        <f t="shared" si="32"/>
        <v>69000</v>
      </c>
      <c r="N198" s="265"/>
    </row>
    <row r="199" spans="1:16" ht="12.75" customHeight="1"/>
    <row r="200" spans="1:16" ht="12.75" customHeight="1"/>
    <row r="201" spans="1:16" ht="12.75" customHeight="1"/>
    <row r="202" spans="1:16" ht="12.75" customHeight="1"/>
    <row r="203" spans="1:16" ht="12.75" customHeight="1"/>
    <row r="204" spans="1:16" ht="12.75" customHeight="1"/>
    <row r="205" spans="1:16" ht="12.75" customHeight="1"/>
    <row r="206" spans="1:16" ht="12.75" customHeight="1"/>
    <row r="207" spans="1:16" ht="12.75" customHeight="1"/>
    <row r="208" spans="1:16" ht="12.75" customHeight="1"/>
    <row r="209" spans="1:14" ht="12.75" customHeight="1"/>
    <row r="210" spans="1:14" ht="30" customHeight="1">
      <c r="A210" s="347" t="s">
        <v>1329</v>
      </c>
      <c r="B210" s="350"/>
      <c r="C210" s="345" t="s">
        <v>1369</v>
      </c>
      <c r="D210" s="352"/>
      <c r="E210" s="352"/>
      <c r="F210" s="346"/>
      <c r="G210" s="346"/>
      <c r="H210" s="346"/>
    </row>
    <row r="211" spans="1:14" ht="12.75" customHeight="1" thickBot="1">
      <c r="A211" s="455"/>
      <c r="C211" s="456"/>
      <c r="D211" s="457"/>
      <c r="E211" s="457"/>
      <c r="F211" s="457"/>
      <c r="G211" s="457"/>
      <c r="H211" s="457"/>
    </row>
    <row r="212" spans="1:14" ht="20.100000000000001" customHeight="1" thickBot="1">
      <c r="A212" s="1009" t="s">
        <v>700</v>
      </c>
      <c r="B212" s="1012" t="s">
        <v>701</v>
      </c>
      <c r="C212" s="1013"/>
      <c r="D212" s="1014" t="s">
        <v>702</v>
      </c>
      <c r="E212" s="1012"/>
      <c r="F212" s="1012"/>
      <c r="G212" s="1012"/>
      <c r="H212" s="1012"/>
      <c r="I212" s="1013"/>
      <c r="J212" s="1015" t="s">
        <v>1325</v>
      </c>
      <c r="K212" s="1015" t="s">
        <v>1326</v>
      </c>
      <c r="L212" s="1015" t="s">
        <v>703</v>
      </c>
      <c r="M212" s="1015" t="s">
        <v>704</v>
      </c>
      <c r="N212" s="1000" t="s">
        <v>705</v>
      </c>
    </row>
    <row r="213" spans="1:14" ht="20.100000000000001" customHeight="1">
      <c r="A213" s="1010"/>
      <c r="B213" s="1002" t="s">
        <v>706</v>
      </c>
      <c r="C213" s="1003" t="s">
        <v>707</v>
      </c>
      <c r="D213" s="1004" t="s">
        <v>708</v>
      </c>
      <c r="E213" s="1004" t="s">
        <v>709</v>
      </c>
      <c r="F213" s="1004" t="s">
        <v>710</v>
      </c>
      <c r="G213" s="1004" t="s">
        <v>711</v>
      </c>
      <c r="H213" s="1004" t="s">
        <v>712</v>
      </c>
      <c r="I213" s="1015" t="s">
        <v>713</v>
      </c>
      <c r="J213" s="1004"/>
      <c r="K213" s="1004"/>
      <c r="L213" s="1004"/>
      <c r="M213" s="1004"/>
      <c r="N213" s="1001"/>
    </row>
    <row r="214" spans="1:14" ht="20.100000000000001" customHeight="1" thickBot="1">
      <c r="A214" s="1010"/>
      <c r="B214" s="1003"/>
      <c r="C214" s="1003"/>
      <c r="D214" s="1004" t="s">
        <v>707</v>
      </c>
      <c r="E214" s="1004"/>
      <c r="F214" s="1004"/>
      <c r="G214" s="1004" t="s">
        <v>707</v>
      </c>
      <c r="H214" s="1004"/>
      <c r="I214" s="1004"/>
      <c r="J214" s="1004"/>
      <c r="K214" s="1004"/>
      <c r="L214" s="1004"/>
      <c r="M214" s="1004"/>
      <c r="N214" s="1001"/>
    </row>
    <row r="215" spans="1:14" ht="30" customHeight="1">
      <c r="A215" s="242" t="s">
        <v>787</v>
      </c>
      <c r="B215" s="243">
        <v>1</v>
      </c>
      <c r="C215" s="244"/>
      <c r="D215" s="218">
        <v>8000</v>
      </c>
      <c r="E215" s="266"/>
      <c r="F215" s="294">
        <f t="shared" ref="F215" si="33">+D215+E215</f>
        <v>8000</v>
      </c>
      <c r="G215" s="246">
        <f>+F215*12</f>
        <v>96000</v>
      </c>
      <c r="H215" s="219">
        <v>2596.2800000000002</v>
      </c>
      <c r="I215" s="245">
        <f t="shared" ref="I215" si="34">H215*12</f>
        <v>31155.360000000001</v>
      </c>
      <c r="J215" s="219">
        <v>0</v>
      </c>
      <c r="K215" s="245">
        <v>0</v>
      </c>
      <c r="L215" s="219">
        <f>+D215*25%</f>
        <v>2000</v>
      </c>
      <c r="M215" s="231">
        <f>D215*1</f>
        <v>8000</v>
      </c>
      <c r="N215" s="312"/>
    </row>
    <row r="216" spans="1:14" ht="30" customHeight="1">
      <c r="A216" s="270"/>
      <c r="B216" s="250"/>
      <c r="C216" s="313"/>
      <c r="D216" s="298"/>
      <c r="E216" s="297"/>
      <c r="F216" s="297"/>
      <c r="G216" s="251"/>
      <c r="H216" s="299"/>
      <c r="I216" s="300"/>
      <c r="J216" s="299"/>
      <c r="K216" s="300"/>
      <c r="L216" s="299"/>
      <c r="M216" s="299"/>
      <c r="N216" s="274"/>
    </row>
    <row r="217" spans="1:14" ht="30" customHeight="1">
      <c r="A217" s="301"/>
      <c r="B217" s="234"/>
      <c r="C217" s="234"/>
      <c r="D217" s="304"/>
      <c r="E217" s="314"/>
      <c r="F217" s="303"/>
      <c r="G217" s="304"/>
      <c r="H217" s="291"/>
      <c r="I217" s="291"/>
      <c r="J217" s="291"/>
      <c r="K217" s="291"/>
      <c r="L217" s="291"/>
      <c r="M217" s="291"/>
      <c r="N217" s="274"/>
    </row>
    <row r="218" spans="1:14" ht="30" customHeight="1">
      <c r="A218" s="301"/>
      <c r="B218" s="234"/>
      <c r="C218" s="315"/>
      <c r="D218" s="304"/>
      <c r="E218" s="303"/>
      <c r="F218" s="303"/>
      <c r="G218" s="311"/>
      <c r="H218" s="304"/>
      <c r="I218" s="291"/>
      <c r="J218" s="291"/>
      <c r="K218" s="305"/>
      <c r="L218" s="291"/>
      <c r="M218" s="305"/>
      <c r="N218" s="274"/>
    </row>
    <row r="219" spans="1:14" ht="30" customHeight="1">
      <c r="A219" s="301"/>
      <c r="B219" s="234"/>
      <c r="C219" s="316"/>
      <c r="D219" s="304"/>
      <c r="E219" s="303"/>
      <c r="F219" s="303"/>
      <c r="G219" s="304"/>
      <c r="H219" s="304"/>
      <c r="I219" s="291"/>
      <c r="J219" s="291"/>
      <c r="K219" s="291"/>
      <c r="L219" s="291"/>
      <c r="M219" s="291"/>
      <c r="N219" s="274"/>
    </row>
    <row r="220" spans="1:14" ht="30" customHeight="1">
      <c r="A220" s="301"/>
      <c r="B220" s="234"/>
      <c r="C220" s="315"/>
      <c r="D220" s="304"/>
      <c r="E220" s="314"/>
      <c r="F220" s="303"/>
      <c r="G220" s="304"/>
      <c r="H220" s="304"/>
      <c r="I220" s="291"/>
      <c r="J220" s="291"/>
      <c r="K220" s="291"/>
      <c r="L220" s="291"/>
      <c r="M220" s="305"/>
      <c r="N220" s="274"/>
    </row>
    <row r="221" spans="1:14" ht="30" customHeight="1">
      <c r="A221" s="271"/>
      <c r="B221" s="234"/>
      <c r="C221" s="315"/>
      <c r="D221" s="291"/>
      <c r="E221" s="303"/>
      <c r="F221" s="303"/>
      <c r="G221" s="304"/>
      <c r="H221" s="304"/>
      <c r="I221" s="305"/>
      <c r="J221" s="291"/>
      <c r="K221" s="291"/>
      <c r="L221" s="291"/>
      <c r="M221" s="291"/>
      <c r="N221" s="274"/>
    </row>
    <row r="222" spans="1:14" ht="30" customHeight="1">
      <c r="A222" s="306"/>
      <c r="B222" s="234"/>
      <c r="C222" s="272"/>
      <c r="D222" s="291"/>
      <c r="E222" s="303"/>
      <c r="F222" s="303"/>
      <c r="G222" s="304"/>
      <c r="H222" s="304"/>
      <c r="I222" s="291"/>
      <c r="J222" s="291"/>
      <c r="K222" s="291"/>
      <c r="L222" s="291"/>
      <c r="M222" s="291"/>
      <c r="N222" s="274"/>
    </row>
    <row r="223" spans="1:14" ht="30" customHeight="1">
      <c r="A223" s="317"/>
      <c r="B223" s="234"/>
      <c r="C223" s="234"/>
      <c r="D223" s="291"/>
      <c r="E223" s="303"/>
      <c r="F223" s="303"/>
      <c r="G223" s="311"/>
      <c r="H223" s="304"/>
      <c r="I223" s="305"/>
      <c r="J223" s="291"/>
      <c r="K223" s="291"/>
      <c r="L223" s="291"/>
      <c r="M223" s="291"/>
      <c r="N223" s="274"/>
    </row>
    <row r="224" spans="1:14" ht="30" customHeight="1">
      <c r="A224" s="306"/>
      <c r="B224" s="234"/>
      <c r="C224" s="234"/>
      <c r="D224" s="291"/>
      <c r="E224" s="303"/>
      <c r="F224" s="303"/>
      <c r="G224" s="304"/>
      <c r="H224" s="304"/>
      <c r="I224" s="291"/>
      <c r="J224" s="291"/>
      <c r="K224" s="291"/>
      <c r="L224" s="291"/>
      <c r="M224" s="291"/>
      <c r="N224" s="274"/>
    </row>
    <row r="225" spans="1:16" ht="30" customHeight="1">
      <c r="A225" s="306"/>
      <c r="B225" s="234"/>
      <c r="C225" s="234"/>
      <c r="D225" s="291"/>
      <c r="E225" s="303"/>
      <c r="F225" s="303"/>
      <c r="G225" s="304"/>
      <c r="H225" s="304"/>
      <c r="I225" s="305"/>
      <c r="J225" s="291"/>
      <c r="K225" s="305"/>
      <c r="L225" s="291"/>
      <c r="M225" s="291"/>
      <c r="N225" s="274"/>
    </row>
    <row r="226" spans="1:16" ht="30" customHeight="1">
      <c r="A226" s="306"/>
      <c r="B226" s="234"/>
      <c r="C226" s="272"/>
      <c r="D226" s="291"/>
      <c r="E226" s="314"/>
      <c r="F226" s="303"/>
      <c r="G226" s="304"/>
      <c r="H226" s="304"/>
      <c r="I226" s="291"/>
      <c r="J226" s="291"/>
      <c r="K226" s="291"/>
      <c r="L226" s="291"/>
      <c r="M226" s="291"/>
      <c r="N226" s="274"/>
    </row>
    <row r="227" spans="1:16" ht="30" customHeight="1">
      <c r="A227" s="317"/>
      <c r="B227" s="234"/>
      <c r="C227" s="234"/>
      <c r="D227" s="291"/>
      <c r="E227" s="303"/>
      <c r="F227" s="303"/>
      <c r="G227" s="304"/>
      <c r="H227" s="304"/>
      <c r="I227" s="291"/>
      <c r="J227" s="291"/>
      <c r="K227" s="291"/>
      <c r="L227" s="291"/>
      <c r="M227" s="291"/>
      <c r="N227" s="274"/>
    </row>
    <row r="228" spans="1:16" ht="30" customHeight="1">
      <c r="A228" s="306"/>
      <c r="B228" s="234"/>
      <c r="C228" s="272"/>
      <c r="D228" s="291"/>
      <c r="E228" s="303"/>
      <c r="F228" s="303"/>
      <c r="G228" s="311"/>
      <c r="H228" s="304"/>
      <c r="I228" s="291"/>
      <c r="J228" s="291"/>
      <c r="K228" s="291"/>
      <c r="L228" s="291"/>
      <c r="M228" s="291"/>
      <c r="N228" s="274"/>
      <c r="P228" s="338">
        <f>G233+I233+L233+M233</f>
        <v>137155.35999999999</v>
      </c>
    </row>
    <row r="229" spans="1:16" ht="30" customHeight="1">
      <c r="A229" s="306"/>
      <c r="B229" s="234"/>
      <c r="C229" s="272"/>
      <c r="D229" s="291"/>
      <c r="E229" s="303"/>
      <c r="F229" s="303"/>
      <c r="G229" s="311"/>
      <c r="H229" s="304"/>
      <c r="I229" s="305"/>
      <c r="J229" s="291"/>
      <c r="K229" s="291"/>
      <c r="L229" s="291"/>
      <c r="M229" s="291"/>
      <c r="N229" s="274"/>
      <c r="P229" s="338">
        <f>P228*2%</f>
        <v>2743.1071999999999</v>
      </c>
    </row>
    <row r="230" spans="1:16" ht="30" customHeight="1">
      <c r="A230" s="306"/>
      <c r="B230" s="234"/>
      <c r="C230" s="234"/>
      <c r="D230" s="291"/>
      <c r="E230" s="303"/>
      <c r="F230" s="303"/>
      <c r="G230" s="304"/>
      <c r="H230" s="304"/>
      <c r="I230" s="305"/>
      <c r="J230" s="291"/>
      <c r="K230" s="291"/>
      <c r="L230" s="291"/>
      <c r="M230" s="291"/>
      <c r="N230" s="274"/>
      <c r="P230" s="338">
        <f>P229*45%</f>
        <v>1234.39824</v>
      </c>
    </row>
    <row r="231" spans="1:16" ht="30" customHeight="1">
      <c r="A231" s="306"/>
      <c r="B231" s="234"/>
      <c r="C231" s="234"/>
      <c r="D231" s="291"/>
      <c r="E231" s="303"/>
      <c r="F231" s="303"/>
      <c r="G231" s="311"/>
      <c r="H231" s="304"/>
      <c r="I231" s="291"/>
      <c r="J231" s="291"/>
      <c r="K231" s="291"/>
      <c r="L231" s="291"/>
      <c r="M231" s="305"/>
      <c r="N231" s="274"/>
      <c r="P231" s="338">
        <f>SUM(P229:P230)</f>
        <v>3977.5054399999999</v>
      </c>
    </row>
    <row r="232" spans="1:16" ht="30" customHeight="1" thickBot="1">
      <c r="A232" s="306"/>
      <c r="B232" s="73"/>
      <c r="C232" s="73"/>
      <c r="D232" s="330"/>
      <c r="E232" s="396"/>
      <c r="F232" s="395"/>
      <c r="G232" s="441"/>
      <c r="H232" s="441"/>
      <c r="I232" s="397"/>
      <c r="J232" s="330"/>
      <c r="K232" s="330"/>
      <c r="L232" s="330"/>
      <c r="M232" s="330"/>
      <c r="N232" s="274"/>
    </row>
    <row r="233" spans="1:16" ht="30" customHeight="1" thickBot="1">
      <c r="A233" s="72"/>
      <c r="B233" s="417">
        <f>SUM(B215:B232)</f>
        <v>1</v>
      </c>
      <c r="C233" s="417">
        <f t="shared" ref="C233:M233" si="35">SUM(C215:C232)</f>
        <v>0</v>
      </c>
      <c r="D233" s="418">
        <f t="shared" si="35"/>
        <v>8000</v>
      </c>
      <c r="E233" s="418">
        <f t="shared" si="35"/>
        <v>0</v>
      </c>
      <c r="F233" s="418">
        <f t="shared" si="35"/>
        <v>8000</v>
      </c>
      <c r="G233" s="418">
        <f t="shared" si="35"/>
        <v>96000</v>
      </c>
      <c r="H233" s="418">
        <f t="shared" si="35"/>
        <v>2596.2800000000002</v>
      </c>
      <c r="I233" s="418">
        <f t="shared" si="35"/>
        <v>31155.360000000001</v>
      </c>
      <c r="J233" s="418">
        <f t="shared" si="35"/>
        <v>0</v>
      </c>
      <c r="K233" s="418">
        <f t="shared" si="35"/>
        <v>0</v>
      </c>
      <c r="L233" s="418">
        <f t="shared" si="35"/>
        <v>2000</v>
      </c>
      <c r="M233" s="418">
        <f t="shared" si="35"/>
        <v>8000</v>
      </c>
      <c r="N233" s="265"/>
    </row>
    <row r="234" spans="1:16" ht="12.75" customHeight="1"/>
    <row r="235" spans="1:16" ht="12.75" customHeight="1"/>
    <row r="236" spans="1:16" ht="12.75" customHeight="1"/>
    <row r="237" spans="1:16" ht="12.75" customHeight="1"/>
    <row r="238" spans="1:16" ht="12.75" customHeight="1"/>
    <row r="239" spans="1:16" ht="12.75" customHeight="1"/>
    <row r="240" spans="1:16" ht="12.75" customHeight="1"/>
    <row r="241" spans="1:14" ht="12.75" customHeight="1"/>
    <row r="242" spans="1:14" ht="12.75" customHeight="1"/>
    <row r="243" spans="1:14" ht="12.75" customHeight="1"/>
    <row r="244" spans="1:14" ht="12.75" customHeight="1"/>
    <row r="245" spans="1:14" ht="30" customHeight="1">
      <c r="A245" s="347" t="s">
        <v>1330</v>
      </c>
      <c r="B245" s="350"/>
      <c r="C245" s="345" t="s">
        <v>1331</v>
      </c>
      <c r="D245" s="352"/>
      <c r="E245" s="346"/>
      <c r="F245" s="346"/>
      <c r="G245" s="346"/>
      <c r="H245" s="346"/>
    </row>
    <row r="246" spans="1:14" ht="12.75" customHeight="1" thickBot="1">
      <c r="A246" s="455"/>
      <c r="C246" s="456"/>
      <c r="D246" s="457"/>
      <c r="E246" s="457"/>
      <c r="F246" s="457"/>
      <c r="G246" s="459"/>
      <c r="H246" s="457"/>
    </row>
    <row r="247" spans="1:14" ht="20.100000000000001" customHeight="1" thickBot="1">
      <c r="A247" s="1009" t="s">
        <v>700</v>
      </c>
      <c r="B247" s="1012" t="s">
        <v>701</v>
      </c>
      <c r="C247" s="1013"/>
      <c r="D247" s="1014" t="s">
        <v>702</v>
      </c>
      <c r="E247" s="1012"/>
      <c r="F247" s="1012"/>
      <c r="G247" s="1012"/>
      <c r="H247" s="1012"/>
      <c r="I247" s="1013"/>
      <c r="J247" s="1015" t="s">
        <v>1325</v>
      </c>
      <c r="K247" s="1015" t="s">
        <v>1326</v>
      </c>
      <c r="L247" s="1015" t="s">
        <v>703</v>
      </c>
      <c r="M247" s="1015" t="s">
        <v>704</v>
      </c>
      <c r="N247" s="1000" t="s">
        <v>705</v>
      </c>
    </row>
    <row r="248" spans="1:14" ht="20.100000000000001" customHeight="1">
      <c r="A248" s="1010"/>
      <c r="B248" s="1002" t="s">
        <v>706</v>
      </c>
      <c r="C248" s="1003" t="s">
        <v>707</v>
      </c>
      <c r="D248" s="1004" t="s">
        <v>708</v>
      </c>
      <c r="E248" s="1004" t="s">
        <v>709</v>
      </c>
      <c r="F248" s="1004" t="s">
        <v>710</v>
      </c>
      <c r="G248" s="1004" t="s">
        <v>711</v>
      </c>
      <c r="H248" s="1004" t="s">
        <v>712</v>
      </c>
      <c r="I248" s="1015" t="s">
        <v>713</v>
      </c>
      <c r="J248" s="1004"/>
      <c r="K248" s="1004"/>
      <c r="L248" s="1004"/>
      <c r="M248" s="1004"/>
      <c r="N248" s="1001"/>
    </row>
    <row r="249" spans="1:14" ht="20.100000000000001" customHeight="1" thickBot="1">
      <c r="A249" s="1010"/>
      <c r="B249" s="1003"/>
      <c r="C249" s="1003"/>
      <c r="D249" s="1004" t="s">
        <v>707</v>
      </c>
      <c r="E249" s="1004"/>
      <c r="F249" s="1004"/>
      <c r="G249" s="1004" t="s">
        <v>707</v>
      </c>
      <c r="H249" s="1004"/>
      <c r="I249" s="1004"/>
      <c r="J249" s="1004"/>
      <c r="K249" s="1004"/>
      <c r="L249" s="1004"/>
      <c r="M249" s="1016"/>
      <c r="N249" s="1001"/>
    </row>
    <row r="250" spans="1:14" ht="30" customHeight="1">
      <c r="A250" s="242" t="s">
        <v>733</v>
      </c>
      <c r="B250" s="243">
        <v>1</v>
      </c>
      <c r="C250" s="244"/>
      <c r="D250" s="218">
        <v>6000</v>
      </c>
      <c r="E250" s="246"/>
      <c r="F250" s="218">
        <f>+D250+E250</f>
        <v>6000</v>
      </c>
      <c r="G250" s="246">
        <f t="shared" ref="G250:G252" si="36">+F250*12</f>
        <v>72000</v>
      </c>
      <c r="H250" s="218">
        <v>4083.88</v>
      </c>
      <c r="I250" s="246">
        <f>H250*12</f>
        <v>49006.559999999998</v>
      </c>
      <c r="J250" s="218">
        <v>0</v>
      </c>
      <c r="K250" s="246">
        <v>0</v>
      </c>
      <c r="L250" s="219">
        <f>+D250*25%</f>
        <v>1500</v>
      </c>
      <c r="M250" s="329">
        <f>D250*1</f>
        <v>6000</v>
      </c>
      <c r="N250" s="312"/>
    </row>
    <row r="251" spans="1:14" ht="30" customHeight="1">
      <c r="A251" s="247" t="s">
        <v>734</v>
      </c>
      <c r="B251" s="228">
        <v>1</v>
      </c>
      <c r="C251" s="249"/>
      <c r="D251" s="225">
        <v>5000</v>
      </c>
      <c r="E251" s="249"/>
      <c r="F251" s="225">
        <f>+D251+E251</f>
        <v>5000</v>
      </c>
      <c r="G251" s="249">
        <f t="shared" si="36"/>
        <v>60000</v>
      </c>
      <c r="H251" s="225">
        <v>0</v>
      </c>
      <c r="I251" s="249">
        <f t="shared" ref="I251:I252" si="37">H251*12</f>
        <v>0</v>
      </c>
      <c r="J251" s="225">
        <v>0</v>
      </c>
      <c r="K251" s="249">
        <v>0</v>
      </c>
      <c r="L251" s="226">
        <f>+D251*25%</f>
        <v>1250</v>
      </c>
      <c r="M251" s="249">
        <f>D251*1</f>
        <v>5000</v>
      </c>
      <c r="N251" s="274"/>
    </row>
    <row r="252" spans="1:14" ht="30" customHeight="1">
      <c r="A252" s="247" t="s">
        <v>734</v>
      </c>
      <c r="B252" s="228">
        <v>2</v>
      </c>
      <c r="C252" s="321"/>
      <c r="D252" s="225">
        <v>8000</v>
      </c>
      <c r="E252" s="249"/>
      <c r="F252" s="225">
        <f t="shared" ref="F252" si="38">+D252+E252</f>
        <v>8000</v>
      </c>
      <c r="G252" s="249">
        <f t="shared" si="36"/>
        <v>96000</v>
      </c>
      <c r="H252" s="225">
        <v>0</v>
      </c>
      <c r="I252" s="249">
        <f t="shared" si="37"/>
        <v>0</v>
      </c>
      <c r="J252" s="225">
        <v>0</v>
      </c>
      <c r="K252" s="249">
        <v>0</v>
      </c>
      <c r="L252" s="226">
        <f>+D252*25%</f>
        <v>2000</v>
      </c>
      <c r="M252" s="249">
        <f t="shared" ref="M252:M254" si="39">D252*1</f>
        <v>8000</v>
      </c>
      <c r="N252" s="274"/>
    </row>
    <row r="253" spans="1:14" ht="30" customHeight="1">
      <c r="A253" s="247" t="s">
        <v>735</v>
      </c>
      <c r="B253" s="228">
        <v>1</v>
      </c>
      <c r="C253" s="249"/>
      <c r="D253" s="225">
        <v>5000</v>
      </c>
      <c r="E253" s="249"/>
      <c r="F253" s="225">
        <f t="shared" ref="F253:F254" si="40">+D253+E253</f>
        <v>5000</v>
      </c>
      <c r="G253" s="249">
        <f t="shared" ref="G253:G254" si="41">+F253*12</f>
        <v>60000</v>
      </c>
      <c r="H253" s="225">
        <v>0</v>
      </c>
      <c r="I253" s="249">
        <f t="shared" ref="I253:I254" si="42">H253*12</f>
        <v>0</v>
      </c>
      <c r="J253" s="225">
        <v>0</v>
      </c>
      <c r="K253" s="249">
        <v>0</v>
      </c>
      <c r="L253" s="226">
        <f>+D253*25%</f>
        <v>1250</v>
      </c>
      <c r="M253" s="249">
        <f t="shared" si="39"/>
        <v>5000</v>
      </c>
      <c r="N253" s="274"/>
    </row>
    <row r="254" spans="1:14" ht="30" customHeight="1">
      <c r="A254" s="247" t="s">
        <v>736</v>
      </c>
      <c r="B254" s="228">
        <v>1</v>
      </c>
      <c r="C254" s="285"/>
      <c r="D254" s="225">
        <v>6000</v>
      </c>
      <c r="E254" s="249"/>
      <c r="F254" s="225">
        <f t="shared" si="40"/>
        <v>6000</v>
      </c>
      <c r="G254" s="249">
        <f t="shared" si="41"/>
        <v>72000</v>
      </c>
      <c r="H254" s="225">
        <v>2083.88</v>
      </c>
      <c r="I254" s="249">
        <f t="shared" si="42"/>
        <v>25006.560000000001</v>
      </c>
      <c r="J254" s="225">
        <v>0</v>
      </c>
      <c r="K254" s="249">
        <v>0</v>
      </c>
      <c r="L254" s="226">
        <f>+D254*25%</f>
        <v>1500</v>
      </c>
      <c r="M254" s="249">
        <f t="shared" si="39"/>
        <v>6000</v>
      </c>
      <c r="N254" s="274"/>
    </row>
    <row r="255" spans="1:14" ht="30" customHeight="1">
      <c r="A255" s="270"/>
      <c r="B255" s="250"/>
      <c r="C255" s="322"/>
      <c r="D255" s="298"/>
      <c r="E255" s="251"/>
      <c r="F255" s="298"/>
      <c r="G255" s="251"/>
      <c r="H255" s="298"/>
      <c r="I255" s="298"/>
      <c r="J255" s="298"/>
      <c r="K255" s="298"/>
      <c r="L255" s="299"/>
      <c r="M255" s="298"/>
      <c r="N255" s="274"/>
    </row>
    <row r="256" spans="1:14" ht="30" customHeight="1">
      <c r="A256" s="301"/>
      <c r="B256" s="234"/>
      <c r="C256" s="235"/>
      <c r="D256" s="304"/>
      <c r="E256" s="304"/>
      <c r="F256" s="304"/>
      <c r="G256" s="304"/>
      <c r="H256" s="304"/>
      <c r="I256" s="311"/>
      <c r="J256" s="304"/>
      <c r="K256" s="304"/>
      <c r="L256" s="291"/>
      <c r="M256" s="311"/>
      <c r="N256" s="274"/>
    </row>
    <row r="257" spans="1:16" ht="30" customHeight="1">
      <c r="A257" s="253"/>
      <c r="B257" s="234"/>
      <c r="C257" s="235"/>
      <c r="D257" s="304"/>
      <c r="E257" s="304"/>
      <c r="F257" s="304"/>
      <c r="G257" s="304"/>
      <c r="H257" s="304"/>
      <c r="I257" s="304"/>
      <c r="J257" s="304"/>
      <c r="K257" s="304"/>
      <c r="L257" s="291"/>
      <c r="M257" s="304"/>
      <c r="N257" s="274"/>
    </row>
    <row r="258" spans="1:16" ht="30" customHeight="1">
      <c r="A258" s="253"/>
      <c r="B258" s="234"/>
      <c r="C258" s="261"/>
      <c r="D258" s="304"/>
      <c r="E258" s="304"/>
      <c r="F258" s="303"/>
      <c r="G258" s="304"/>
      <c r="H258" s="304"/>
      <c r="I258" s="291"/>
      <c r="J258" s="291"/>
      <c r="K258" s="305"/>
      <c r="L258" s="291"/>
      <c r="M258" s="305"/>
      <c r="N258" s="274"/>
    </row>
    <row r="259" spans="1:16" ht="30" customHeight="1">
      <c r="A259" s="233"/>
      <c r="B259" s="234"/>
      <c r="C259" s="235"/>
      <c r="D259" s="304"/>
      <c r="E259" s="304"/>
      <c r="F259" s="304"/>
      <c r="G259" s="254"/>
      <c r="H259" s="254"/>
      <c r="I259" s="289"/>
      <c r="J259" s="290"/>
      <c r="K259" s="290"/>
      <c r="L259" s="290"/>
      <c r="M259" s="291"/>
      <c r="N259" s="239"/>
    </row>
    <row r="260" spans="1:16" ht="30" customHeight="1">
      <c r="A260" s="253"/>
      <c r="B260" s="234"/>
      <c r="C260" s="261"/>
      <c r="D260" s="254"/>
      <c r="E260" s="254"/>
      <c r="F260" s="254"/>
      <c r="G260" s="257"/>
      <c r="H260" s="254"/>
      <c r="I260" s="290"/>
      <c r="J260" s="290"/>
      <c r="K260" s="289"/>
      <c r="L260" s="290"/>
      <c r="M260" s="289"/>
      <c r="N260" s="239"/>
    </row>
    <row r="261" spans="1:16" ht="30" customHeight="1">
      <c r="A261" s="233"/>
      <c r="B261" s="234"/>
      <c r="C261" s="261"/>
      <c r="D261" s="254"/>
      <c r="E261" s="257"/>
      <c r="F261" s="254"/>
      <c r="G261" s="257"/>
      <c r="H261" s="254"/>
      <c r="I261" s="289"/>
      <c r="J261" s="290"/>
      <c r="K261" s="289"/>
      <c r="L261" s="290"/>
      <c r="M261" s="289"/>
      <c r="N261" s="239"/>
    </row>
    <row r="262" spans="1:16" ht="30" customHeight="1">
      <c r="A262" s="233"/>
      <c r="B262" s="234"/>
      <c r="C262" s="261"/>
      <c r="D262" s="254"/>
      <c r="E262" s="257"/>
      <c r="F262" s="254"/>
      <c r="G262" s="257"/>
      <c r="H262" s="254"/>
      <c r="I262" s="289"/>
      <c r="J262" s="290"/>
      <c r="K262" s="289"/>
      <c r="L262" s="290"/>
      <c r="M262" s="289"/>
      <c r="N262" s="239"/>
    </row>
    <row r="263" spans="1:16" ht="30" customHeight="1">
      <c r="A263" s="233"/>
      <c r="B263" s="234"/>
      <c r="C263" s="261"/>
      <c r="D263" s="254"/>
      <c r="E263" s="257"/>
      <c r="F263" s="254"/>
      <c r="G263" s="257"/>
      <c r="H263" s="254"/>
      <c r="I263" s="289"/>
      <c r="J263" s="290"/>
      <c r="K263" s="289"/>
      <c r="L263" s="290"/>
      <c r="M263" s="289"/>
      <c r="N263" s="239"/>
    </row>
    <row r="264" spans="1:16" ht="30" customHeight="1">
      <c r="A264" s="233"/>
      <c r="B264" s="234"/>
      <c r="C264" s="261"/>
      <c r="D264" s="254"/>
      <c r="E264" s="257"/>
      <c r="F264" s="254"/>
      <c r="G264" s="257"/>
      <c r="H264" s="254"/>
      <c r="I264" s="289"/>
      <c r="J264" s="290"/>
      <c r="K264" s="289"/>
      <c r="L264" s="290"/>
      <c r="M264" s="289"/>
      <c r="N264" s="239"/>
    </row>
    <row r="265" spans="1:16" ht="30" customHeight="1">
      <c r="A265" s="233"/>
      <c r="B265" s="234"/>
      <c r="C265" s="261"/>
      <c r="D265" s="254"/>
      <c r="E265" s="257"/>
      <c r="F265" s="254"/>
      <c r="G265" s="257"/>
      <c r="H265" s="254"/>
      <c r="I265" s="289"/>
      <c r="J265" s="290"/>
      <c r="K265" s="289"/>
      <c r="L265" s="290"/>
      <c r="M265" s="289"/>
      <c r="N265" s="239"/>
      <c r="P265" s="338">
        <f>G271+I271+L271+M271</f>
        <v>471513.12</v>
      </c>
    </row>
    <row r="266" spans="1:16" ht="30" customHeight="1">
      <c r="A266" s="233"/>
      <c r="B266" s="234"/>
      <c r="C266" s="261"/>
      <c r="D266" s="254"/>
      <c r="E266" s="257"/>
      <c r="F266" s="254"/>
      <c r="G266" s="257"/>
      <c r="H266" s="254"/>
      <c r="I266" s="289"/>
      <c r="J266" s="290"/>
      <c r="K266" s="289"/>
      <c r="L266" s="290"/>
      <c r="M266" s="289"/>
      <c r="N266" s="239"/>
      <c r="P266" s="338">
        <f>P265*2%</f>
        <v>9430.2623999999996</v>
      </c>
    </row>
    <row r="267" spans="1:16" ht="30" customHeight="1">
      <c r="A267" s="233"/>
      <c r="B267" s="234"/>
      <c r="C267" s="261"/>
      <c r="D267" s="254"/>
      <c r="E267" s="257"/>
      <c r="F267" s="254"/>
      <c r="G267" s="257"/>
      <c r="H267" s="254"/>
      <c r="I267" s="289"/>
      <c r="J267" s="290"/>
      <c r="K267" s="289"/>
      <c r="L267" s="290"/>
      <c r="M267" s="289"/>
      <c r="N267" s="240"/>
      <c r="P267" s="338">
        <f>P266*45%</f>
        <v>4243.6180800000002</v>
      </c>
    </row>
    <row r="268" spans="1:16" ht="30" customHeight="1">
      <c r="A268" s="233"/>
      <c r="B268" s="234"/>
      <c r="C268" s="261"/>
      <c r="D268" s="254"/>
      <c r="E268" s="257"/>
      <c r="F268" s="254"/>
      <c r="G268" s="257"/>
      <c r="H268" s="254"/>
      <c r="I268" s="289"/>
      <c r="J268" s="290"/>
      <c r="K268" s="289"/>
      <c r="L268" s="290"/>
      <c r="M268" s="289"/>
      <c r="N268" s="240"/>
      <c r="P268" s="338">
        <f>SUM(P266:P267)</f>
        <v>13673.88048</v>
      </c>
    </row>
    <row r="269" spans="1:16" ht="30" customHeight="1">
      <c r="A269" s="233"/>
      <c r="B269" s="234"/>
      <c r="C269" s="261"/>
      <c r="D269" s="254"/>
      <c r="E269" s="257"/>
      <c r="F269" s="254"/>
      <c r="G269" s="257"/>
      <c r="H269" s="254"/>
      <c r="I269" s="289"/>
      <c r="J269" s="290"/>
      <c r="K269" s="289"/>
      <c r="L269" s="290"/>
      <c r="M269" s="289"/>
      <c r="N269" s="240"/>
    </row>
    <row r="270" spans="1:16" ht="30" customHeight="1" thickBot="1">
      <c r="A270" s="233"/>
      <c r="B270" s="73"/>
      <c r="C270" s="433"/>
      <c r="D270" s="434"/>
      <c r="E270" s="435"/>
      <c r="F270" s="434"/>
      <c r="G270" s="435"/>
      <c r="H270" s="434"/>
      <c r="I270" s="263"/>
      <c r="J270" s="264"/>
      <c r="K270" s="263"/>
      <c r="L270" s="264"/>
      <c r="M270" s="436"/>
      <c r="N270" s="240"/>
    </row>
    <row r="271" spans="1:16" ht="30" customHeight="1" thickBot="1">
      <c r="A271" s="72"/>
      <c r="B271" s="417">
        <f>SUM(B250:B270)</f>
        <v>6</v>
      </c>
      <c r="C271" s="417">
        <f t="shared" ref="C271:M271" si="43">SUM(C250:C270)</f>
        <v>0</v>
      </c>
      <c r="D271" s="418">
        <f t="shared" si="43"/>
        <v>30000</v>
      </c>
      <c r="E271" s="418">
        <f t="shared" si="43"/>
        <v>0</v>
      </c>
      <c r="F271" s="418">
        <f t="shared" si="43"/>
        <v>30000</v>
      </c>
      <c r="G271" s="418">
        <f t="shared" si="43"/>
        <v>360000</v>
      </c>
      <c r="H271" s="418">
        <f t="shared" si="43"/>
        <v>6167.76</v>
      </c>
      <c r="I271" s="418">
        <f t="shared" si="43"/>
        <v>74013.119999999995</v>
      </c>
      <c r="J271" s="418">
        <f t="shared" si="43"/>
        <v>0</v>
      </c>
      <c r="K271" s="418">
        <f t="shared" si="43"/>
        <v>0</v>
      </c>
      <c r="L271" s="418">
        <f t="shared" si="43"/>
        <v>7500</v>
      </c>
      <c r="M271" s="418">
        <f t="shared" si="43"/>
        <v>30000</v>
      </c>
      <c r="N271" s="265"/>
    </row>
    <row r="272" spans="1:16" ht="20.100000000000001" customHeight="1"/>
    <row r="273" spans="1:14" ht="20.100000000000001" customHeight="1"/>
    <row r="274" spans="1:14" ht="30" customHeight="1">
      <c r="A274" s="347" t="s">
        <v>1332</v>
      </c>
      <c r="B274" s="350"/>
      <c r="C274" s="345" t="s">
        <v>1295</v>
      </c>
      <c r="D274" s="352"/>
      <c r="E274" s="352"/>
      <c r="F274" s="346"/>
      <c r="G274" s="346"/>
      <c r="H274" s="346"/>
    </row>
    <row r="275" spans="1:14" ht="20.100000000000001" customHeight="1" thickBot="1">
      <c r="A275" s="455"/>
      <c r="C275" s="456"/>
      <c r="D275" s="457"/>
      <c r="E275" s="457"/>
      <c r="F275" s="457"/>
      <c r="G275" s="459"/>
      <c r="H275" s="457"/>
    </row>
    <row r="276" spans="1:14" ht="20.100000000000001" customHeight="1" thickBot="1">
      <c r="A276" s="1009" t="s">
        <v>700</v>
      </c>
      <c r="B276" s="1012" t="s">
        <v>701</v>
      </c>
      <c r="C276" s="1013"/>
      <c r="D276" s="1014" t="s">
        <v>702</v>
      </c>
      <c r="E276" s="1012"/>
      <c r="F276" s="1012"/>
      <c r="G276" s="1012"/>
      <c r="H276" s="1012"/>
      <c r="I276" s="1013"/>
      <c r="J276" s="1015" t="s">
        <v>1325</v>
      </c>
      <c r="K276" s="1015" t="s">
        <v>1326</v>
      </c>
      <c r="L276" s="1015" t="s">
        <v>703</v>
      </c>
      <c r="M276" s="1015" t="s">
        <v>704</v>
      </c>
      <c r="N276" s="1000" t="s">
        <v>705</v>
      </c>
    </row>
    <row r="277" spans="1:14" ht="20.100000000000001" customHeight="1">
      <c r="A277" s="1010"/>
      <c r="B277" s="1002" t="s">
        <v>706</v>
      </c>
      <c r="C277" s="1003" t="s">
        <v>707</v>
      </c>
      <c r="D277" s="1004" t="s">
        <v>708</v>
      </c>
      <c r="E277" s="1004" t="s">
        <v>709</v>
      </c>
      <c r="F277" s="1004" t="s">
        <v>710</v>
      </c>
      <c r="G277" s="1004" t="s">
        <v>711</v>
      </c>
      <c r="H277" s="1004" t="s">
        <v>712</v>
      </c>
      <c r="I277" s="1015" t="s">
        <v>713</v>
      </c>
      <c r="J277" s="1004"/>
      <c r="K277" s="1004"/>
      <c r="L277" s="1004"/>
      <c r="M277" s="1004"/>
      <c r="N277" s="1001"/>
    </row>
    <row r="278" spans="1:14" ht="20.100000000000001" customHeight="1" thickBot="1">
      <c r="A278" s="1010"/>
      <c r="B278" s="1003"/>
      <c r="C278" s="1003"/>
      <c r="D278" s="1004" t="s">
        <v>707</v>
      </c>
      <c r="E278" s="1004"/>
      <c r="F278" s="1004"/>
      <c r="G278" s="1004" t="s">
        <v>707</v>
      </c>
      <c r="H278" s="1004"/>
      <c r="I278" s="1004"/>
      <c r="J278" s="1004"/>
      <c r="K278" s="1004"/>
      <c r="L278" s="1004"/>
      <c r="M278" s="1004"/>
      <c r="N278" s="1001"/>
    </row>
    <row r="279" spans="1:14" ht="30" customHeight="1">
      <c r="A279" s="247" t="s">
        <v>1294</v>
      </c>
      <c r="B279" s="228">
        <v>1</v>
      </c>
      <c r="C279" s="249"/>
      <c r="D279" s="225">
        <v>15000</v>
      </c>
      <c r="E279" s="249"/>
      <c r="F279" s="225">
        <f>+D279+E279</f>
        <v>15000</v>
      </c>
      <c r="G279" s="249">
        <f t="shared" ref="G279" si="44">+F279*12</f>
        <v>180000</v>
      </c>
      <c r="H279" s="225">
        <v>5596.28</v>
      </c>
      <c r="I279" s="249">
        <f t="shared" ref="I279" si="45">H279*12</f>
        <v>67155.360000000001</v>
      </c>
      <c r="J279" s="225">
        <v>0</v>
      </c>
      <c r="K279" s="249">
        <v>0</v>
      </c>
      <c r="L279" s="226">
        <f>+D279*25%</f>
        <v>3750</v>
      </c>
      <c r="M279" s="249">
        <f>D279*1</f>
        <v>15000</v>
      </c>
      <c r="N279" s="312"/>
    </row>
    <row r="280" spans="1:14" ht="30" customHeight="1">
      <c r="A280" s="270"/>
      <c r="B280" s="250"/>
      <c r="C280" s="251"/>
      <c r="D280" s="298"/>
      <c r="E280" s="251"/>
      <c r="F280" s="298"/>
      <c r="G280" s="298"/>
      <c r="H280" s="298"/>
      <c r="I280" s="298"/>
      <c r="J280" s="298"/>
      <c r="K280" s="298"/>
      <c r="L280" s="299"/>
      <c r="M280" s="251"/>
      <c r="N280" s="274"/>
    </row>
    <row r="281" spans="1:14" ht="30" customHeight="1">
      <c r="A281" s="301"/>
      <c r="B281" s="234"/>
      <c r="C281" s="362"/>
      <c r="D281" s="304"/>
      <c r="E281" s="304"/>
      <c r="F281" s="304"/>
      <c r="G281" s="311"/>
      <c r="H281" s="304"/>
      <c r="I281" s="311"/>
      <c r="J281" s="304"/>
      <c r="K281" s="311"/>
      <c r="L281" s="291"/>
      <c r="M281" s="304"/>
      <c r="N281" s="274"/>
    </row>
    <row r="282" spans="1:14" ht="30" customHeight="1">
      <c r="A282" s="271"/>
      <c r="B282" s="234"/>
      <c r="C282" s="311"/>
      <c r="D282" s="304"/>
      <c r="E282" s="311"/>
      <c r="F282" s="304"/>
      <c r="G282" s="304"/>
      <c r="H282" s="304"/>
      <c r="I282" s="304"/>
      <c r="J282" s="304"/>
      <c r="K282" s="304"/>
      <c r="L282" s="291"/>
      <c r="M282" s="304"/>
      <c r="N282" s="274"/>
    </row>
    <row r="283" spans="1:14" ht="30" customHeight="1">
      <c r="A283" s="301"/>
      <c r="B283" s="234"/>
      <c r="C283" s="304"/>
      <c r="D283" s="304"/>
      <c r="E283" s="304"/>
      <c r="F283" s="304"/>
      <c r="G283" s="304"/>
      <c r="H283" s="304"/>
      <c r="I283" s="304"/>
      <c r="J283" s="304"/>
      <c r="K283" s="304"/>
      <c r="L283" s="291"/>
      <c r="M283" s="304"/>
      <c r="N283" s="274"/>
    </row>
    <row r="284" spans="1:14" ht="30" customHeight="1">
      <c r="A284" s="301"/>
      <c r="B284" s="234"/>
      <c r="C284" s="235"/>
      <c r="D284" s="304"/>
      <c r="E284" s="304"/>
      <c r="F284" s="304"/>
      <c r="G284" s="304"/>
      <c r="H284" s="304"/>
      <c r="I284" s="304"/>
      <c r="J284" s="304"/>
      <c r="K284" s="304"/>
      <c r="L284" s="291"/>
      <c r="M284" s="304"/>
      <c r="N284" s="274"/>
    </row>
    <row r="285" spans="1:14" ht="30" customHeight="1">
      <c r="A285" s="271"/>
      <c r="B285" s="234"/>
      <c r="C285" s="235"/>
      <c r="D285" s="304"/>
      <c r="E285" s="304"/>
      <c r="F285" s="304"/>
      <c r="G285" s="304"/>
      <c r="H285" s="304"/>
      <c r="I285" s="311"/>
      <c r="J285" s="304"/>
      <c r="K285" s="304"/>
      <c r="L285" s="291"/>
      <c r="M285" s="304"/>
      <c r="N285" s="274"/>
    </row>
    <row r="286" spans="1:14" ht="30" customHeight="1">
      <c r="A286" s="253"/>
      <c r="B286" s="234"/>
      <c r="C286" s="235"/>
      <c r="D286" s="304"/>
      <c r="E286" s="311"/>
      <c r="F286" s="304"/>
      <c r="G286" s="304"/>
      <c r="H286" s="304"/>
      <c r="I286" s="304"/>
      <c r="J286" s="304"/>
      <c r="K286" s="304"/>
      <c r="L286" s="291"/>
      <c r="M286" s="304"/>
      <c r="N286" s="274"/>
    </row>
    <row r="287" spans="1:14" ht="30" customHeight="1">
      <c r="A287" s="253"/>
      <c r="B287" s="234"/>
      <c r="C287" s="261"/>
      <c r="D287" s="304"/>
      <c r="E287" s="304"/>
      <c r="F287" s="303"/>
      <c r="G287" s="311"/>
      <c r="H287" s="304"/>
      <c r="I287" s="305"/>
      <c r="J287" s="291"/>
      <c r="K287" s="305"/>
      <c r="L287" s="291"/>
      <c r="M287" s="291"/>
      <c r="N287" s="274"/>
    </row>
    <row r="288" spans="1:14" ht="30" customHeight="1">
      <c r="A288" s="233"/>
      <c r="B288" s="234"/>
      <c r="C288" s="235"/>
      <c r="D288" s="304"/>
      <c r="E288" s="304"/>
      <c r="F288" s="304"/>
      <c r="G288" s="254"/>
      <c r="H288" s="254"/>
      <c r="I288" s="290"/>
      <c r="J288" s="290"/>
      <c r="K288" s="290"/>
      <c r="L288" s="290"/>
      <c r="M288" s="291"/>
      <c r="N288" s="239"/>
    </row>
    <row r="289" spans="1:16" ht="30" customHeight="1">
      <c r="A289" s="233"/>
      <c r="B289" s="234"/>
      <c r="C289" s="235"/>
      <c r="D289" s="304"/>
      <c r="E289" s="311"/>
      <c r="F289" s="304"/>
      <c r="G289" s="254"/>
      <c r="H289" s="254"/>
      <c r="I289" s="290"/>
      <c r="J289" s="290"/>
      <c r="K289" s="290"/>
      <c r="L289" s="290"/>
      <c r="M289" s="305"/>
      <c r="N289" s="239"/>
    </row>
    <row r="290" spans="1:16" ht="30" customHeight="1">
      <c r="A290" s="233"/>
      <c r="B290" s="234"/>
      <c r="C290" s="235"/>
      <c r="D290" s="304"/>
      <c r="E290" s="311"/>
      <c r="F290" s="304"/>
      <c r="G290" s="254"/>
      <c r="H290" s="254"/>
      <c r="I290" s="290"/>
      <c r="J290" s="290"/>
      <c r="K290" s="290"/>
      <c r="L290" s="290"/>
      <c r="M290" s="305"/>
      <c r="N290" s="239"/>
    </row>
    <row r="291" spans="1:16" ht="30" customHeight="1">
      <c r="A291" s="233"/>
      <c r="B291" s="234"/>
      <c r="C291" s="235"/>
      <c r="D291" s="304"/>
      <c r="E291" s="311"/>
      <c r="F291" s="304"/>
      <c r="G291" s="254"/>
      <c r="H291" s="254"/>
      <c r="I291" s="290"/>
      <c r="J291" s="290"/>
      <c r="K291" s="290"/>
      <c r="L291" s="290"/>
      <c r="M291" s="305"/>
      <c r="N291" s="239"/>
    </row>
    <row r="292" spans="1:16" ht="30" customHeight="1">
      <c r="A292" s="233"/>
      <c r="B292" s="234"/>
      <c r="C292" s="261"/>
      <c r="D292" s="254"/>
      <c r="E292" s="257"/>
      <c r="F292" s="254"/>
      <c r="G292" s="257"/>
      <c r="H292" s="254"/>
      <c r="I292" s="289"/>
      <c r="J292" s="290"/>
      <c r="K292" s="289"/>
      <c r="L292" s="290"/>
      <c r="M292" s="289"/>
      <c r="N292" s="239"/>
    </row>
    <row r="293" spans="1:16" ht="30" customHeight="1">
      <c r="A293" s="233"/>
      <c r="B293" s="234"/>
      <c r="C293" s="261"/>
      <c r="D293" s="254"/>
      <c r="E293" s="257"/>
      <c r="F293" s="254"/>
      <c r="G293" s="257"/>
      <c r="H293" s="254"/>
      <c r="I293" s="289"/>
      <c r="J293" s="290"/>
      <c r="K293" s="289"/>
      <c r="L293" s="290"/>
      <c r="M293" s="289"/>
      <c r="N293" s="239"/>
    </row>
    <row r="294" spans="1:16" ht="30" customHeight="1">
      <c r="A294" s="233"/>
      <c r="B294" s="234"/>
      <c r="C294" s="261"/>
      <c r="D294" s="254"/>
      <c r="E294" s="257"/>
      <c r="F294" s="254"/>
      <c r="G294" s="257"/>
      <c r="H294" s="254"/>
      <c r="I294" s="289"/>
      <c r="J294" s="290"/>
      <c r="K294" s="289"/>
      <c r="L294" s="290"/>
      <c r="M294" s="289"/>
      <c r="N294" s="239"/>
    </row>
    <row r="295" spans="1:16" ht="30" customHeight="1">
      <c r="A295" s="233"/>
      <c r="B295" s="234"/>
      <c r="C295" s="261"/>
      <c r="D295" s="254"/>
      <c r="E295" s="257"/>
      <c r="F295" s="254"/>
      <c r="G295" s="257"/>
      <c r="H295" s="254"/>
      <c r="I295" s="289"/>
      <c r="J295" s="290"/>
      <c r="K295" s="289"/>
      <c r="L295" s="290"/>
      <c r="M295" s="289"/>
      <c r="N295" s="239"/>
      <c r="P295" s="338">
        <f>G300+I300+L300+M300</f>
        <v>265905.36</v>
      </c>
    </row>
    <row r="296" spans="1:16" ht="30" customHeight="1">
      <c r="A296" s="233"/>
      <c r="B296" s="234"/>
      <c r="C296" s="261"/>
      <c r="D296" s="254"/>
      <c r="E296" s="257"/>
      <c r="F296" s="254"/>
      <c r="G296" s="257"/>
      <c r="H296" s="254"/>
      <c r="I296" s="289"/>
      <c r="J296" s="290"/>
      <c r="K296" s="289"/>
      <c r="L296" s="290"/>
      <c r="M296" s="289"/>
      <c r="N296" s="240"/>
      <c r="P296" s="338">
        <f>P295*2%</f>
        <v>5318.1071999999995</v>
      </c>
    </row>
    <row r="297" spans="1:16" ht="30" customHeight="1">
      <c r="A297" s="233"/>
      <c r="B297" s="234"/>
      <c r="C297" s="261"/>
      <c r="D297" s="254"/>
      <c r="E297" s="257"/>
      <c r="F297" s="254"/>
      <c r="G297" s="257"/>
      <c r="H297" s="254"/>
      <c r="I297" s="289"/>
      <c r="J297" s="290"/>
      <c r="K297" s="289"/>
      <c r="L297" s="290"/>
      <c r="M297" s="289"/>
      <c r="N297" s="240"/>
      <c r="P297" s="338">
        <f>P296*45%</f>
        <v>2393.14824</v>
      </c>
    </row>
    <row r="298" spans="1:16" ht="30" customHeight="1">
      <c r="A298" s="233"/>
      <c r="B298" s="234"/>
      <c r="C298" s="261"/>
      <c r="D298" s="254"/>
      <c r="E298" s="257"/>
      <c r="F298" s="254"/>
      <c r="G298" s="257"/>
      <c r="H298" s="254"/>
      <c r="I298" s="289"/>
      <c r="J298" s="290"/>
      <c r="K298" s="289"/>
      <c r="L298" s="290"/>
      <c r="M298" s="289"/>
      <c r="N298" s="240"/>
      <c r="P298" s="338">
        <f>SUM(P296:P297)</f>
        <v>7711.255439999999</v>
      </c>
    </row>
    <row r="299" spans="1:16" ht="30" customHeight="1" thickBot="1">
      <c r="A299" s="233"/>
      <c r="B299" s="73"/>
      <c r="C299" s="433"/>
      <c r="D299" s="434"/>
      <c r="E299" s="435"/>
      <c r="F299" s="434"/>
      <c r="G299" s="435"/>
      <c r="H299" s="434"/>
      <c r="I299" s="263"/>
      <c r="J299" s="264"/>
      <c r="K299" s="263"/>
      <c r="L299" s="264"/>
      <c r="M299" s="436"/>
      <c r="N299" s="240"/>
    </row>
    <row r="300" spans="1:16" ht="30" customHeight="1" thickBot="1">
      <c r="A300" s="72"/>
      <c r="B300" s="417">
        <f>SUM(B279:B299)</f>
        <v>1</v>
      </c>
      <c r="C300" s="417">
        <f t="shared" ref="C300:M300" si="46">SUM(C279:C299)</f>
        <v>0</v>
      </c>
      <c r="D300" s="418">
        <f t="shared" si="46"/>
        <v>15000</v>
      </c>
      <c r="E300" s="418">
        <f t="shared" si="46"/>
        <v>0</v>
      </c>
      <c r="F300" s="418">
        <f t="shared" si="46"/>
        <v>15000</v>
      </c>
      <c r="G300" s="418">
        <f t="shared" si="46"/>
        <v>180000</v>
      </c>
      <c r="H300" s="418">
        <f t="shared" si="46"/>
        <v>5596.28</v>
      </c>
      <c r="I300" s="418">
        <f t="shared" si="46"/>
        <v>67155.360000000001</v>
      </c>
      <c r="J300" s="418">
        <f t="shared" si="46"/>
        <v>0</v>
      </c>
      <c r="K300" s="418">
        <f t="shared" si="46"/>
        <v>0</v>
      </c>
      <c r="L300" s="418">
        <f t="shared" si="46"/>
        <v>3750</v>
      </c>
      <c r="M300" s="418">
        <f t="shared" si="46"/>
        <v>15000</v>
      </c>
      <c r="N300" s="265"/>
    </row>
    <row r="301" spans="1:16" ht="12.75" customHeight="1"/>
    <row r="302" spans="1:16" ht="12.75" customHeight="1"/>
    <row r="303" spans="1:16" ht="12.75" customHeight="1"/>
    <row r="304" spans="1:16" ht="12.75" customHeight="1"/>
    <row r="305" spans="1:15" ht="30" customHeight="1">
      <c r="A305" s="347" t="s">
        <v>1296</v>
      </c>
      <c r="B305" s="350"/>
      <c r="C305" s="345" t="s">
        <v>1391</v>
      </c>
      <c r="D305" s="352"/>
      <c r="E305" s="346"/>
      <c r="F305" s="346"/>
      <c r="G305" s="346"/>
      <c r="H305" s="346"/>
    </row>
    <row r="306" spans="1:15" ht="12.75" customHeight="1" thickBot="1">
      <c r="A306" s="455"/>
      <c r="C306" s="456"/>
      <c r="D306" s="457"/>
      <c r="E306" s="457"/>
      <c r="F306" s="457"/>
      <c r="G306" s="457"/>
      <c r="H306" s="457"/>
    </row>
    <row r="307" spans="1:15" ht="20.100000000000001" customHeight="1" thickBot="1">
      <c r="A307" s="1009" t="s">
        <v>700</v>
      </c>
      <c r="B307" s="1012" t="s">
        <v>701</v>
      </c>
      <c r="C307" s="1013"/>
      <c r="D307" s="1014" t="s">
        <v>702</v>
      </c>
      <c r="E307" s="1012"/>
      <c r="F307" s="1012"/>
      <c r="G307" s="1012"/>
      <c r="H307" s="1012"/>
      <c r="I307" s="1013"/>
      <c r="J307" s="1015" t="s">
        <v>1325</v>
      </c>
      <c r="K307" s="1015" t="s">
        <v>1326</v>
      </c>
      <c r="L307" s="1015" t="s">
        <v>703</v>
      </c>
      <c r="M307" s="1015" t="s">
        <v>704</v>
      </c>
      <c r="N307" s="1000" t="s">
        <v>705</v>
      </c>
    </row>
    <row r="308" spans="1:15" ht="20.100000000000001" customHeight="1">
      <c r="A308" s="1010"/>
      <c r="B308" s="1002" t="s">
        <v>706</v>
      </c>
      <c r="C308" s="1003" t="s">
        <v>707</v>
      </c>
      <c r="D308" s="1004" t="s">
        <v>708</v>
      </c>
      <c r="E308" s="1015" t="s">
        <v>709</v>
      </c>
      <c r="F308" s="1015" t="s">
        <v>710</v>
      </c>
      <c r="G308" s="1004" t="s">
        <v>711</v>
      </c>
      <c r="H308" s="1004" t="s">
        <v>712</v>
      </c>
      <c r="I308" s="1015" t="s">
        <v>713</v>
      </c>
      <c r="J308" s="1004"/>
      <c r="K308" s="1004"/>
      <c r="L308" s="1004"/>
      <c r="M308" s="1004"/>
      <c r="N308" s="1001"/>
    </row>
    <row r="309" spans="1:15" ht="20.100000000000001" customHeight="1" thickBot="1">
      <c r="A309" s="1010"/>
      <c r="B309" s="1003"/>
      <c r="C309" s="1003"/>
      <c r="D309" s="1004" t="s">
        <v>707</v>
      </c>
      <c r="E309" s="1004"/>
      <c r="F309" s="1004"/>
      <c r="G309" s="1004" t="s">
        <v>707</v>
      </c>
      <c r="H309" s="1004"/>
      <c r="I309" s="1004"/>
      <c r="J309" s="1004"/>
      <c r="K309" s="1004"/>
      <c r="L309" s="1004"/>
      <c r="M309" s="1016"/>
      <c r="N309" s="1001"/>
    </row>
    <row r="310" spans="1:15" ht="30" customHeight="1">
      <c r="A310" s="242" t="s">
        <v>733</v>
      </c>
      <c r="B310" s="243">
        <v>1</v>
      </c>
      <c r="C310" s="244"/>
      <c r="D310" s="218">
        <v>6000</v>
      </c>
      <c r="E310" s="246"/>
      <c r="F310" s="219">
        <f>+D310+E310</f>
        <v>6000</v>
      </c>
      <c r="G310" s="246">
        <f>+F310*12</f>
        <v>72000</v>
      </c>
      <c r="H310" s="219">
        <v>2083.88</v>
      </c>
      <c r="I310" s="245">
        <f t="shared" ref="I310:I315" si="47">H310*12</f>
        <v>25006.560000000001</v>
      </c>
      <c r="J310" s="219">
        <v>0</v>
      </c>
      <c r="K310" s="245">
        <v>0</v>
      </c>
      <c r="L310" s="219">
        <f>D310*25%</f>
        <v>1500</v>
      </c>
      <c r="M310" s="269">
        <f>D310*1</f>
        <v>6000</v>
      </c>
      <c r="N310" s="312"/>
    </row>
    <row r="311" spans="1:15" ht="30" customHeight="1">
      <c r="A311" s="247" t="s">
        <v>737</v>
      </c>
      <c r="B311" s="228">
        <v>1</v>
      </c>
      <c r="C311" s="248"/>
      <c r="D311" s="225">
        <v>4600</v>
      </c>
      <c r="E311" s="249"/>
      <c r="F311" s="226">
        <f t="shared" ref="F311:F315" si="48">+D311+E311</f>
        <v>4600</v>
      </c>
      <c r="G311" s="249">
        <f t="shared" ref="G311:G314" si="49">+F311*12</f>
        <v>55200</v>
      </c>
      <c r="H311" s="225">
        <v>0</v>
      </c>
      <c r="I311" s="231">
        <f t="shared" si="47"/>
        <v>0</v>
      </c>
      <c r="J311" s="226">
        <v>0</v>
      </c>
      <c r="K311" s="231">
        <v>0</v>
      </c>
      <c r="L311" s="226">
        <f t="shared" ref="L311:L315" si="50">D311*25%</f>
        <v>1150</v>
      </c>
      <c r="M311" s="231">
        <f>D311*1</f>
        <v>4600</v>
      </c>
      <c r="N311" s="274"/>
    </row>
    <row r="312" spans="1:15" ht="30" customHeight="1">
      <c r="A312" s="247" t="s">
        <v>737</v>
      </c>
      <c r="B312" s="228">
        <v>1</v>
      </c>
      <c r="C312" s="248"/>
      <c r="D312" s="225">
        <v>5000</v>
      </c>
      <c r="E312" s="249"/>
      <c r="F312" s="226">
        <f t="shared" si="48"/>
        <v>5000</v>
      </c>
      <c r="G312" s="249">
        <f t="shared" si="49"/>
        <v>60000</v>
      </c>
      <c r="H312" s="225">
        <v>0</v>
      </c>
      <c r="I312" s="231">
        <f>H312*12</f>
        <v>0</v>
      </c>
      <c r="J312" s="226">
        <v>0</v>
      </c>
      <c r="K312" s="231">
        <v>0</v>
      </c>
      <c r="L312" s="226">
        <f t="shared" si="50"/>
        <v>1250</v>
      </c>
      <c r="M312" s="231">
        <f t="shared" ref="M312:M315" si="51">D312*1</f>
        <v>5000</v>
      </c>
      <c r="N312" s="274"/>
    </row>
    <row r="313" spans="1:15" ht="30" customHeight="1">
      <c r="A313" s="247" t="s">
        <v>1297</v>
      </c>
      <c r="B313" s="228">
        <v>1</v>
      </c>
      <c r="C313" s="249"/>
      <c r="D313" s="225">
        <v>5000</v>
      </c>
      <c r="E313" s="249"/>
      <c r="F313" s="226">
        <f t="shared" si="48"/>
        <v>5000</v>
      </c>
      <c r="G313" s="249">
        <f>+F313*12</f>
        <v>60000</v>
      </c>
      <c r="H313" s="225">
        <v>2000</v>
      </c>
      <c r="I313" s="231">
        <f>H313*12</f>
        <v>24000</v>
      </c>
      <c r="J313" s="226">
        <v>0</v>
      </c>
      <c r="K313" s="231">
        <v>0</v>
      </c>
      <c r="L313" s="226">
        <f t="shared" si="50"/>
        <v>1250</v>
      </c>
      <c r="M313" s="231">
        <f t="shared" si="51"/>
        <v>5000</v>
      </c>
      <c r="N313" s="274"/>
      <c r="O313" s="338"/>
    </row>
    <row r="314" spans="1:15" ht="30" customHeight="1">
      <c r="A314" s="247" t="s">
        <v>737</v>
      </c>
      <c r="B314" s="228">
        <v>1</v>
      </c>
      <c r="C314" s="249"/>
      <c r="D314" s="225">
        <v>4600</v>
      </c>
      <c r="E314" s="249"/>
      <c r="F314" s="226">
        <f t="shared" si="48"/>
        <v>4600</v>
      </c>
      <c r="G314" s="249">
        <f t="shared" si="49"/>
        <v>55200</v>
      </c>
      <c r="H314" s="225">
        <v>0</v>
      </c>
      <c r="I314" s="231">
        <f t="shared" si="47"/>
        <v>0</v>
      </c>
      <c r="J314" s="226"/>
      <c r="K314" s="231">
        <v>0</v>
      </c>
      <c r="L314" s="226">
        <f t="shared" si="50"/>
        <v>1150</v>
      </c>
      <c r="M314" s="231">
        <f t="shared" si="51"/>
        <v>4600</v>
      </c>
      <c r="N314" s="274"/>
    </row>
    <row r="315" spans="1:15" ht="30" customHeight="1">
      <c r="A315" s="247" t="s">
        <v>737</v>
      </c>
      <c r="B315" s="228">
        <v>1</v>
      </c>
      <c r="C315" s="248"/>
      <c r="D315" s="225">
        <v>4000</v>
      </c>
      <c r="E315" s="249"/>
      <c r="F315" s="226">
        <f t="shared" si="48"/>
        <v>4000</v>
      </c>
      <c r="G315" s="249">
        <f>+F315*12</f>
        <v>48000</v>
      </c>
      <c r="H315" s="225">
        <v>0</v>
      </c>
      <c r="I315" s="231">
        <f t="shared" si="47"/>
        <v>0</v>
      </c>
      <c r="J315" s="226">
        <v>0</v>
      </c>
      <c r="K315" s="231">
        <v>0</v>
      </c>
      <c r="L315" s="226">
        <f t="shared" si="50"/>
        <v>1000</v>
      </c>
      <c r="M315" s="231">
        <f t="shared" si="51"/>
        <v>4000</v>
      </c>
      <c r="N315" s="274"/>
      <c r="O315" s="338"/>
    </row>
    <row r="316" spans="1:15" ht="30" customHeight="1">
      <c r="A316" s="325"/>
      <c r="B316" s="250"/>
      <c r="C316" s="322"/>
      <c r="D316" s="298"/>
      <c r="E316" s="251"/>
      <c r="F316" s="299"/>
      <c r="G316" s="251"/>
      <c r="H316" s="298"/>
      <c r="I316" s="300"/>
      <c r="J316" s="299"/>
      <c r="K316" s="300"/>
      <c r="L316" s="299"/>
      <c r="M316" s="299"/>
      <c r="N316" s="274"/>
    </row>
    <row r="317" spans="1:15" ht="30" customHeight="1">
      <c r="A317" s="253"/>
      <c r="B317" s="234"/>
      <c r="C317" s="235"/>
      <c r="D317" s="304"/>
      <c r="E317" s="304"/>
      <c r="F317" s="304"/>
      <c r="G317" s="254"/>
      <c r="H317" s="254"/>
      <c r="I317" s="290"/>
      <c r="J317" s="290"/>
      <c r="K317" s="290"/>
      <c r="L317" s="290"/>
      <c r="M317" s="305"/>
      <c r="N317" s="239"/>
    </row>
    <row r="318" spans="1:15" ht="30" customHeight="1">
      <c r="A318" s="253"/>
      <c r="B318" s="234"/>
      <c r="C318" s="235"/>
      <c r="D318" s="304"/>
      <c r="E318" s="304"/>
      <c r="F318" s="291"/>
      <c r="G318" s="304"/>
      <c r="H318" s="304"/>
      <c r="I318" s="291"/>
      <c r="J318" s="291"/>
      <c r="K318" s="291"/>
      <c r="L318" s="291"/>
      <c r="M318" s="291"/>
      <c r="N318" s="274"/>
      <c r="O318" s="338"/>
    </row>
    <row r="319" spans="1:15" ht="30" customHeight="1">
      <c r="A319" s="253"/>
      <c r="B319" s="234"/>
      <c r="C319" s="235"/>
      <c r="D319" s="304"/>
      <c r="E319" s="311"/>
      <c r="F319" s="304"/>
      <c r="G319" s="304"/>
      <c r="H319" s="304"/>
      <c r="I319" s="291"/>
      <c r="J319" s="291"/>
      <c r="K319" s="305"/>
      <c r="L319" s="291"/>
      <c r="M319" s="291"/>
      <c r="N319" s="274"/>
      <c r="O319" s="338"/>
    </row>
    <row r="320" spans="1:15" ht="30" customHeight="1">
      <c r="A320" s="253"/>
      <c r="B320" s="234"/>
      <c r="C320" s="235"/>
      <c r="D320" s="304"/>
      <c r="E320" s="311"/>
      <c r="F320" s="304"/>
      <c r="G320" s="304"/>
      <c r="H320" s="304"/>
      <c r="I320" s="305"/>
      <c r="J320" s="291"/>
      <c r="K320" s="305"/>
      <c r="L320" s="291"/>
      <c r="M320" s="291"/>
      <c r="N320" s="274"/>
      <c r="O320" s="338"/>
    </row>
    <row r="321" spans="1:16" ht="30" customHeight="1">
      <c r="A321" s="253"/>
      <c r="B321" s="234"/>
      <c r="C321" s="235"/>
      <c r="D321" s="304"/>
      <c r="E321" s="311"/>
      <c r="F321" s="304"/>
      <c r="G321" s="304"/>
      <c r="H321" s="304"/>
      <c r="I321" s="305"/>
      <c r="J321" s="291"/>
      <c r="K321" s="305"/>
      <c r="L321" s="291"/>
      <c r="M321" s="291"/>
      <c r="N321" s="274"/>
      <c r="O321" s="338"/>
    </row>
    <row r="322" spans="1:16" ht="30" customHeight="1">
      <c r="A322" s="233"/>
      <c r="B322" s="234"/>
      <c r="C322" s="261"/>
      <c r="D322" s="254"/>
      <c r="E322" s="257"/>
      <c r="F322" s="254"/>
      <c r="G322" s="257"/>
      <c r="H322" s="254"/>
      <c r="I322" s="289"/>
      <c r="J322" s="290"/>
      <c r="K322" s="289"/>
      <c r="L322" s="290"/>
      <c r="M322" s="289"/>
      <c r="N322" s="239"/>
    </row>
    <row r="323" spans="1:16" ht="30" customHeight="1">
      <c r="A323" s="233"/>
      <c r="B323" s="234"/>
      <c r="C323" s="261"/>
      <c r="D323" s="254"/>
      <c r="E323" s="257"/>
      <c r="F323" s="254"/>
      <c r="G323" s="257"/>
      <c r="H323" s="254"/>
      <c r="I323" s="289"/>
      <c r="J323" s="290"/>
      <c r="K323" s="289"/>
      <c r="L323" s="290"/>
      <c r="M323" s="289"/>
      <c r="N323" s="239"/>
    </row>
    <row r="324" spans="1:16" ht="30" customHeight="1">
      <c r="A324" s="233"/>
      <c r="B324" s="234"/>
      <c r="C324" s="261"/>
      <c r="D324" s="254"/>
      <c r="E324" s="257"/>
      <c r="F324" s="254"/>
      <c r="G324" s="257"/>
      <c r="H324" s="254"/>
      <c r="I324" s="289"/>
      <c r="J324" s="290"/>
      <c r="K324" s="289"/>
      <c r="L324" s="290"/>
      <c r="M324" s="289"/>
      <c r="N324" s="239"/>
    </row>
    <row r="325" spans="1:16" ht="30" customHeight="1">
      <c r="A325" s="233"/>
      <c r="B325" s="234"/>
      <c r="C325" s="261"/>
      <c r="D325" s="254"/>
      <c r="E325" s="257"/>
      <c r="F325" s="254"/>
      <c r="G325" s="257"/>
      <c r="H325" s="254"/>
      <c r="I325" s="289"/>
      <c r="J325" s="290"/>
      <c r="K325" s="289"/>
      <c r="L325" s="290"/>
      <c r="M325" s="289"/>
      <c r="N325" s="239"/>
    </row>
    <row r="326" spans="1:16" ht="30" customHeight="1">
      <c r="A326" s="233"/>
      <c r="B326" s="234"/>
      <c r="C326" s="261"/>
      <c r="D326" s="254"/>
      <c r="E326" s="257"/>
      <c r="F326" s="254"/>
      <c r="G326" s="257"/>
      <c r="H326" s="254"/>
      <c r="I326" s="289"/>
      <c r="J326" s="290"/>
      <c r="K326" s="289"/>
      <c r="L326" s="290"/>
      <c r="M326" s="289"/>
      <c r="N326" s="239"/>
      <c r="P326" s="338">
        <f>G331+I331+L331+M331</f>
        <v>435906.56</v>
      </c>
    </row>
    <row r="327" spans="1:16" ht="30" customHeight="1">
      <c r="A327" s="233"/>
      <c r="B327" s="234"/>
      <c r="C327" s="261"/>
      <c r="D327" s="254"/>
      <c r="E327" s="257"/>
      <c r="F327" s="254"/>
      <c r="G327" s="257"/>
      <c r="H327" s="254"/>
      <c r="I327" s="289"/>
      <c r="J327" s="290"/>
      <c r="K327" s="289"/>
      <c r="L327" s="290"/>
      <c r="M327" s="289"/>
      <c r="N327" s="240"/>
      <c r="P327" s="338">
        <f>P326*2%</f>
        <v>8718.1311999999998</v>
      </c>
    </row>
    <row r="328" spans="1:16" ht="30" customHeight="1">
      <c r="A328" s="233"/>
      <c r="B328" s="234"/>
      <c r="C328" s="261"/>
      <c r="D328" s="254"/>
      <c r="E328" s="257"/>
      <c r="F328" s="254"/>
      <c r="G328" s="257"/>
      <c r="H328" s="254"/>
      <c r="I328" s="289"/>
      <c r="J328" s="290"/>
      <c r="K328" s="289"/>
      <c r="L328" s="290"/>
      <c r="M328" s="289"/>
      <c r="N328" s="240"/>
      <c r="P328" s="338">
        <f>P327*45%</f>
        <v>3923.15904</v>
      </c>
    </row>
    <row r="329" spans="1:16" ht="30" customHeight="1">
      <c r="A329" s="233"/>
      <c r="B329" s="234"/>
      <c r="C329" s="261"/>
      <c r="D329" s="254"/>
      <c r="E329" s="257"/>
      <c r="F329" s="254"/>
      <c r="G329" s="257"/>
      <c r="H329" s="254"/>
      <c r="I329" s="289"/>
      <c r="J329" s="290"/>
      <c r="K329" s="289"/>
      <c r="L329" s="290"/>
      <c r="M329" s="289"/>
      <c r="N329" s="240"/>
      <c r="P329" s="338">
        <f>SUM(P327:P328)</f>
        <v>12641.29024</v>
      </c>
    </row>
    <row r="330" spans="1:16" ht="30" customHeight="1" thickBot="1">
      <c r="A330" s="233"/>
      <c r="B330" s="73"/>
      <c r="C330" s="433"/>
      <c r="D330" s="434"/>
      <c r="E330" s="435"/>
      <c r="F330" s="434"/>
      <c r="G330" s="435"/>
      <c r="H330" s="434"/>
      <c r="I330" s="263"/>
      <c r="J330" s="264"/>
      <c r="K330" s="263"/>
      <c r="L330" s="264"/>
      <c r="M330" s="436"/>
      <c r="N330" s="240"/>
    </row>
    <row r="331" spans="1:16" ht="30" customHeight="1" thickBot="1">
      <c r="A331" s="72"/>
      <c r="B331" s="417">
        <f>SUM(B310:B330)</f>
        <v>6</v>
      </c>
      <c r="C331" s="417">
        <f t="shared" ref="C331:M331" si="52">SUM(C310:C330)</f>
        <v>0</v>
      </c>
      <c r="D331" s="418">
        <f t="shared" si="52"/>
        <v>29200</v>
      </c>
      <c r="E331" s="418">
        <f t="shared" si="52"/>
        <v>0</v>
      </c>
      <c r="F331" s="418">
        <f t="shared" si="52"/>
        <v>29200</v>
      </c>
      <c r="G331" s="418">
        <f t="shared" si="52"/>
        <v>350400</v>
      </c>
      <c r="H331" s="418">
        <f t="shared" si="52"/>
        <v>4083.88</v>
      </c>
      <c r="I331" s="418">
        <f t="shared" si="52"/>
        <v>49006.559999999998</v>
      </c>
      <c r="J331" s="418">
        <f t="shared" si="52"/>
        <v>0</v>
      </c>
      <c r="K331" s="418">
        <f t="shared" si="52"/>
        <v>0</v>
      </c>
      <c r="L331" s="418">
        <f t="shared" si="52"/>
        <v>7300</v>
      </c>
      <c r="M331" s="418">
        <f t="shared" si="52"/>
        <v>29200</v>
      </c>
      <c r="N331" s="265"/>
    </row>
    <row r="332" spans="1:16" ht="12.75" customHeight="1"/>
    <row r="333" spans="1:16" ht="12.75" customHeight="1"/>
    <row r="334" spans="1:16" ht="12.75" customHeight="1"/>
    <row r="335" spans="1:16" ht="12.75" customHeight="1"/>
    <row r="336" spans="1:16" ht="30" customHeight="1">
      <c r="A336" s="347" t="s">
        <v>1298</v>
      </c>
      <c r="B336" s="350"/>
      <c r="C336" s="345" t="s">
        <v>1299</v>
      </c>
      <c r="D336" s="363"/>
      <c r="E336" s="346"/>
      <c r="F336" s="346"/>
      <c r="G336" s="346"/>
      <c r="H336" s="346"/>
    </row>
    <row r="337" spans="1:14" ht="12.75" customHeight="1" thickBot="1">
      <c r="A337" s="455"/>
      <c r="C337" s="456"/>
      <c r="D337" s="457"/>
      <c r="E337" s="457"/>
      <c r="F337" s="457"/>
      <c r="G337" s="457"/>
      <c r="H337" s="457"/>
    </row>
    <row r="338" spans="1:14" ht="20.100000000000001" customHeight="1" thickBot="1">
      <c r="A338" s="1009" t="s">
        <v>700</v>
      </c>
      <c r="B338" s="1012" t="s">
        <v>701</v>
      </c>
      <c r="C338" s="1013"/>
      <c r="D338" s="1014" t="s">
        <v>702</v>
      </c>
      <c r="E338" s="1012"/>
      <c r="F338" s="1012"/>
      <c r="G338" s="1012"/>
      <c r="H338" s="1012"/>
      <c r="I338" s="1013"/>
      <c r="J338" s="1015" t="s">
        <v>1325</v>
      </c>
      <c r="K338" s="1015" t="s">
        <v>1326</v>
      </c>
      <c r="L338" s="1015" t="s">
        <v>703</v>
      </c>
      <c r="M338" s="1015" t="s">
        <v>704</v>
      </c>
      <c r="N338" s="1000" t="s">
        <v>705</v>
      </c>
    </row>
    <row r="339" spans="1:14" ht="20.100000000000001" customHeight="1">
      <c r="A339" s="1010"/>
      <c r="B339" s="1002" t="s">
        <v>706</v>
      </c>
      <c r="C339" s="1003" t="s">
        <v>707</v>
      </c>
      <c r="D339" s="1004" t="s">
        <v>708</v>
      </c>
      <c r="E339" s="1004" t="s">
        <v>709</v>
      </c>
      <c r="F339" s="1004" t="s">
        <v>710</v>
      </c>
      <c r="G339" s="1004" t="s">
        <v>711</v>
      </c>
      <c r="H339" s="1004" t="s">
        <v>712</v>
      </c>
      <c r="I339" s="1015" t="s">
        <v>713</v>
      </c>
      <c r="J339" s="1004"/>
      <c r="K339" s="1004"/>
      <c r="L339" s="1004"/>
      <c r="M339" s="1004"/>
      <c r="N339" s="1001"/>
    </row>
    <row r="340" spans="1:14" ht="20.100000000000001" customHeight="1" thickBot="1">
      <c r="A340" s="1010"/>
      <c r="B340" s="1003"/>
      <c r="C340" s="1003"/>
      <c r="D340" s="1004" t="s">
        <v>707</v>
      </c>
      <c r="E340" s="1004"/>
      <c r="F340" s="1004"/>
      <c r="G340" s="1004" t="s">
        <v>707</v>
      </c>
      <c r="H340" s="1004"/>
      <c r="I340" s="1004"/>
      <c r="J340" s="1004"/>
      <c r="K340" s="1004"/>
      <c r="L340" s="1004"/>
      <c r="M340" s="1016"/>
      <c r="N340" s="1001"/>
    </row>
    <row r="341" spans="1:14" ht="30" customHeight="1">
      <c r="A341" s="242" t="s">
        <v>738</v>
      </c>
      <c r="B341" s="243">
        <v>1</v>
      </c>
      <c r="C341" s="244"/>
      <c r="D341" s="218">
        <v>5000</v>
      </c>
      <c r="E341" s="266"/>
      <c r="F341" s="294">
        <f>+D341+E341</f>
        <v>5000</v>
      </c>
      <c r="G341" s="246">
        <f t="shared" ref="G341:G343" si="53">+F341*12</f>
        <v>60000</v>
      </c>
      <c r="H341" s="219">
        <v>4000</v>
      </c>
      <c r="I341" s="245">
        <f t="shared" ref="I341:I343" si="54">H341*12</f>
        <v>48000</v>
      </c>
      <c r="J341" s="219">
        <v>0</v>
      </c>
      <c r="K341" s="245">
        <v>0</v>
      </c>
      <c r="L341" s="219">
        <f>D341*25%</f>
        <v>1250</v>
      </c>
      <c r="M341" s="268">
        <f t="shared" ref="M341" si="55">D341*1</f>
        <v>5000</v>
      </c>
      <c r="N341" s="326"/>
    </row>
    <row r="342" spans="1:14" ht="30" customHeight="1">
      <c r="A342" s="327" t="s">
        <v>1333</v>
      </c>
      <c r="B342" s="241">
        <v>1</v>
      </c>
      <c r="C342" s="328"/>
      <c r="D342" s="320">
        <v>4000</v>
      </c>
      <c r="E342" s="318"/>
      <c r="F342" s="319">
        <f>+D342+E342</f>
        <v>4000</v>
      </c>
      <c r="G342" s="329">
        <f>+F342*12</f>
        <v>48000</v>
      </c>
      <c r="H342" s="268">
        <v>2000</v>
      </c>
      <c r="I342" s="269">
        <f>H342*12</f>
        <v>24000</v>
      </c>
      <c r="J342" s="268">
        <v>0</v>
      </c>
      <c r="K342" s="269">
        <v>0</v>
      </c>
      <c r="L342" s="268">
        <f>D342*25%</f>
        <v>1000</v>
      </c>
      <c r="M342" s="226">
        <f t="shared" ref="M342:M353" si="56">D342*1</f>
        <v>4000</v>
      </c>
      <c r="N342" s="291"/>
    </row>
    <row r="343" spans="1:14" ht="30" customHeight="1">
      <c r="A343" s="223" t="s">
        <v>739</v>
      </c>
      <c r="B343" s="228">
        <v>1</v>
      </c>
      <c r="C343" s="248"/>
      <c r="D343" s="225">
        <v>5600</v>
      </c>
      <c r="E343" s="267"/>
      <c r="F343" s="226">
        <f t="shared" ref="F343" si="57">+D343+E343</f>
        <v>5600</v>
      </c>
      <c r="G343" s="249">
        <f t="shared" si="53"/>
        <v>67200</v>
      </c>
      <c r="H343" s="225">
        <v>40.36</v>
      </c>
      <c r="I343" s="231">
        <f t="shared" si="54"/>
        <v>484.32</v>
      </c>
      <c r="J343" s="226">
        <v>0</v>
      </c>
      <c r="K343" s="231">
        <v>0</v>
      </c>
      <c r="L343" s="226">
        <f t="shared" ref="L343" si="58">D343*25%</f>
        <v>1400</v>
      </c>
      <c r="M343" s="226">
        <f t="shared" si="56"/>
        <v>5600</v>
      </c>
      <c r="N343" s="291"/>
    </row>
    <row r="344" spans="1:14" ht="30" customHeight="1">
      <c r="A344" s="223" t="s">
        <v>741</v>
      </c>
      <c r="B344" s="228">
        <v>2</v>
      </c>
      <c r="C344" s="248"/>
      <c r="D344" s="225">
        <v>10000</v>
      </c>
      <c r="E344" s="267"/>
      <c r="F344" s="226">
        <f t="shared" ref="F344:F355" si="59">+D344+E344</f>
        <v>10000</v>
      </c>
      <c r="G344" s="249">
        <f t="shared" ref="G344:G355" si="60">+F344*12</f>
        <v>120000</v>
      </c>
      <c r="H344" s="225"/>
      <c r="I344" s="231">
        <f t="shared" ref="I344:I355" si="61">H344*12</f>
        <v>0</v>
      </c>
      <c r="J344" s="226">
        <v>0</v>
      </c>
      <c r="K344" s="231">
        <v>0</v>
      </c>
      <c r="L344" s="226">
        <f t="shared" ref="L344:L348" si="62">D344*25%</f>
        <v>2500</v>
      </c>
      <c r="M344" s="226">
        <f t="shared" si="56"/>
        <v>10000</v>
      </c>
      <c r="N344" s="291"/>
    </row>
    <row r="345" spans="1:14" ht="30" customHeight="1">
      <c r="A345" s="223" t="s">
        <v>1300</v>
      </c>
      <c r="B345" s="228">
        <v>1</v>
      </c>
      <c r="C345" s="248"/>
      <c r="D345" s="225">
        <v>5600</v>
      </c>
      <c r="E345" s="267"/>
      <c r="F345" s="226">
        <f t="shared" si="59"/>
        <v>5600</v>
      </c>
      <c r="G345" s="249">
        <f t="shared" si="60"/>
        <v>67200</v>
      </c>
      <c r="H345" s="225">
        <v>40.36</v>
      </c>
      <c r="I345" s="231">
        <f t="shared" si="61"/>
        <v>484.32</v>
      </c>
      <c r="J345" s="226">
        <v>0</v>
      </c>
      <c r="K345" s="231">
        <v>0</v>
      </c>
      <c r="L345" s="226">
        <f t="shared" si="62"/>
        <v>1400</v>
      </c>
      <c r="M345" s="226">
        <f t="shared" si="56"/>
        <v>5600</v>
      </c>
      <c r="N345" s="291"/>
    </row>
    <row r="346" spans="1:14" ht="30" customHeight="1">
      <c r="A346" s="223" t="s">
        <v>737</v>
      </c>
      <c r="B346" s="228">
        <v>1</v>
      </c>
      <c r="C346" s="248"/>
      <c r="D346" s="225">
        <v>5000</v>
      </c>
      <c r="E346" s="267"/>
      <c r="F346" s="226">
        <f t="shared" si="59"/>
        <v>5000</v>
      </c>
      <c r="G346" s="249">
        <f t="shared" si="60"/>
        <v>60000</v>
      </c>
      <c r="H346" s="225"/>
      <c r="I346" s="231">
        <f t="shared" si="61"/>
        <v>0</v>
      </c>
      <c r="J346" s="226">
        <v>0</v>
      </c>
      <c r="K346" s="231">
        <v>0</v>
      </c>
      <c r="L346" s="226">
        <f t="shared" si="62"/>
        <v>1250</v>
      </c>
      <c r="M346" s="226">
        <f t="shared" si="56"/>
        <v>5000</v>
      </c>
      <c r="N346" s="291"/>
    </row>
    <row r="347" spans="1:14" ht="30" customHeight="1">
      <c r="A347" s="223" t="s">
        <v>722</v>
      </c>
      <c r="B347" s="228">
        <v>1</v>
      </c>
      <c r="C347" s="248"/>
      <c r="D347" s="225">
        <v>4000</v>
      </c>
      <c r="E347" s="267"/>
      <c r="F347" s="226">
        <f t="shared" si="59"/>
        <v>4000</v>
      </c>
      <c r="G347" s="249">
        <f t="shared" si="60"/>
        <v>48000</v>
      </c>
      <c r="H347" s="225">
        <v>2000</v>
      </c>
      <c r="I347" s="231">
        <f t="shared" si="61"/>
        <v>24000</v>
      </c>
      <c r="J347" s="226">
        <v>0</v>
      </c>
      <c r="K347" s="231">
        <v>0</v>
      </c>
      <c r="L347" s="226">
        <f t="shared" si="62"/>
        <v>1000</v>
      </c>
      <c r="M347" s="226">
        <f t="shared" si="56"/>
        <v>4000</v>
      </c>
      <c r="N347" s="291"/>
    </row>
    <row r="348" spans="1:14" ht="30" customHeight="1">
      <c r="A348" s="223" t="s">
        <v>720</v>
      </c>
      <c r="B348" s="228">
        <v>1</v>
      </c>
      <c r="C348" s="248"/>
      <c r="D348" s="225">
        <v>4000</v>
      </c>
      <c r="E348" s="267"/>
      <c r="F348" s="226">
        <f t="shared" si="59"/>
        <v>4000</v>
      </c>
      <c r="G348" s="249">
        <f t="shared" si="60"/>
        <v>48000</v>
      </c>
      <c r="H348" s="225">
        <v>3000</v>
      </c>
      <c r="I348" s="231">
        <f t="shared" si="61"/>
        <v>36000</v>
      </c>
      <c r="J348" s="226">
        <v>0</v>
      </c>
      <c r="K348" s="231">
        <v>0</v>
      </c>
      <c r="L348" s="226">
        <f t="shared" si="62"/>
        <v>1000</v>
      </c>
      <c r="M348" s="226">
        <f t="shared" si="56"/>
        <v>4000</v>
      </c>
      <c r="N348" s="291"/>
    </row>
    <row r="349" spans="1:14" ht="30" customHeight="1">
      <c r="A349" s="223" t="s">
        <v>742</v>
      </c>
      <c r="B349" s="228">
        <v>1</v>
      </c>
      <c r="C349" s="248"/>
      <c r="D349" s="225">
        <v>5000</v>
      </c>
      <c r="E349" s="267"/>
      <c r="F349" s="226">
        <f t="shared" si="59"/>
        <v>5000</v>
      </c>
      <c r="G349" s="249">
        <f t="shared" si="60"/>
        <v>60000</v>
      </c>
      <c r="H349" s="225"/>
      <c r="I349" s="231">
        <f t="shared" si="61"/>
        <v>0</v>
      </c>
      <c r="J349" s="226">
        <v>0</v>
      </c>
      <c r="K349" s="231">
        <v>0</v>
      </c>
      <c r="L349" s="226">
        <f>D349*25%</f>
        <v>1250</v>
      </c>
      <c r="M349" s="226">
        <f t="shared" si="56"/>
        <v>5000</v>
      </c>
      <c r="N349" s="291"/>
    </row>
    <row r="350" spans="1:14" ht="30" customHeight="1">
      <c r="A350" s="223" t="s">
        <v>743</v>
      </c>
      <c r="B350" s="228">
        <v>1</v>
      </c>
      <c r="C350" s="248"/>
      <c r="D350" s="225">
        <v>5600</v>
      </c>
      <c r="E350" s="267"/>
      <c r="F350" s="226">
        <f t="shared" si="59"/>
        <v>5600</v>
      </c>
      <c r="G350" s="249">
        <f t="shared" si="60"/>
        <v>67200</v>
      </c>
      <c r="H350" s="225">
        <v>40.36</v>
      </c>
      <c r="I350" s="231">
        <f t="shared" si="61"/>
        <v>484.32</v>
      </c>
      <c r="J350" s="226">
        <v>0</v>
      </c>
      <c r="K350" s="231">
        <v>0</v>
      </c>
      <c r="L350" s="226">
        <f t="shared" ref="L350:L355" si="63">D350*25%</f>
        <v>1400</v>
      </c>
      <c r="M350" s="226">
        <f t="shared" si="56"/>
        <v>5600</v>
      </c>
      <c r="N350" s="291"/>
    </row>
    <row r="351" spans="1:14" ht="30" customHeight="1">
      <c r="A351" s="223" t="s">
        <v>743</v>
      </c>
      <c r="B351" s="228">
        <v>1</v>
      </c>
      <c r="C351" s="248"/>
      <c r="D351" s="225">
        <v>4000</v>
      </c>
      <c r="E351" s="267"/>
      <c r="F351" s="226">
        <f t="shared" si="59"/>
        <v>4000</v>
      </c>
      <c r="G351" s="249">
        <f t="shared" si="60"/>
        <v>48000</v>
      </c>
      <c r="H351" s="225">
        <v>2000</v>
      </c>
      <c r="I351" s="231">
        <f t="shared" si="61"/>
        <v>24000</v>
      </c>
      <c r="J351" s="226">
        <v>0</v>
      </c>
      <c r="K351" s="231">
        <v>0</v>
      </c>
      <c r="L351" s="226">
        <f t="shared" si="63"/>
        <v>1000</v>
      </c>
      <c r="M351" s="226">
        <f t="shared" si="56"/>
        <v>4000</v>
      </c>
      <c r="N351" s="291"/>
    </row>
    <row r="352" spans="1:14" ht="30" customHeight="1">
      <c r="A352" s="223" t="s">
        <v>812</v>
      </c>
      <c r="B352" s="228">
        <v>1</v>
      </c>
      <c r="C352" s="248"/>
      <c r="D352" s="225">
        <v>4000</v>
      </c>
      <c r="E352" s="267"/>
      <c r="F352" s="226">
        <f t="shared" si="59"/>
        <v>4000</v>
      </c>
      <c r="G352" s="249">
        <f t="shared" si="60"/>
        <v>48000</v>
      </c>
      <c r="H352" s="225">
        <v>2000</v>
      </c>
      <c r="I352" s="231">
        <f t="shared" si="61"/>
        <v>24000</v>
      </c>
      <c r="J352" s="226">
        <v>0</v>
      </c>
      <c r="K352" s="231">
        <v>0</v>
      </c>
      <c r="L352" s="226">
        <f t="shared" si="63"/>
        <v>1000</v>
      </c>
      <c r="M352" s="226">
        <f t="shared" si="56"/>
        <v>4000</v>
      </c>
      <c r="N352" s="291"/>
    </row>
    <row r="353" spans="1:16" ht="30" customHeight="1">
      <c r="A353" s="223" t="s">
        <v>820</v>
      </c>
      <c r="B353" s="228">
        <v>1</v>
      </c>
      <c r="C353" s="248"/>
      <c r="D353" s="225">
        <v>6000</v>
      </c>
      <c r="E353" s="267"/>
      <c r="F353" s="226">
        <f t="shared" si="59"/>
        <v>6000</v>
      </c>
      <c r="G353" s="249">
        <f t="shared" si="60"/>
        <v>72000</v>
      </c>
      <c r="H353" s="225">
        <v>2083.88</v>
      </c>
      <c r="I353" s="231">
        <f t="shared" si="61"/>
        <v>25006.560000000001</v>
      </c>
      <c r="J353" s="226">
        <v>0</v>
      </c>
      <c r="K353" s="231">
        <v>0</v>
      </c>
      <c r="L353" s="226">
        <f t="shared" si="63"/>
        <v>1500</v>
      </c>
      <c r="M353" s="226">
        <f t="shared" si="56"/>
        <v>6000</v>
      </c>
      <c r="N353" s="291"/>
    </row>
    <row r="354" spans="1:16" ht="30" customHeight="1">
      <c r="A354" s="223" t="s">
        <v>744</v>
      </c>
      <c r="B354" s="228"/>
      <c r="C354" s="248">
        <v>1</v>
      </c>
      <c r="D354" s="225">
        <v>5712.68</v>
      </c>
      <c r="E354" s="267"/>
      <c r="F354" s="226">
        <f t="shared" si="59"/>
        <v>5712.68</v>
      </c>
      <c r="G354" s="249">
        <f t="shared" si="60"/>
        <v>68552.160000000003</v>
      </c>
      <c r="H354" s="225">
        <v>26.96</v>
      </c>
      <c r="I354" s="231">
        <f t="shared" si="61"/>
        <v>323.52</v>
      </c>
      <c r="J354" s="226">
        <v>3000</v>
      </c>
      <c r="K354" s="231">
        <v>3000</v>
      </c>
      <c r="L354" s="226">
        <f t="shared" si="63"/>
        <v>1428.17</v>
      </c>
      <c r="M354" s="226">
        <f>D354/30*90</f>
        <v>17138.04</v>
      </c>
      <c r="N354" s="1019" t="s">
        <v>724</v>
      </c>
      <c r="P354" s="338">
        <f>G354+G355+I354+I355+J354+J355+K354+K355+L354+L355+M354+M355</f>
        <v>219368.08500000005</v>
      </c>
    </row>
    <row r="355" spans="1:16" ht="30" customHeight="1">
      <c r="A355" s="223" t="s">
        <v>745</v>
      </c>
      <c r="B355" s="228"/>
      <c r="C355" s="248">
        <v>1</v>
      </c>
      <c r="D355" s="225">
        <v>7837.18</v>
      </c>
      <c r="E355" s="267"/>
      <c r="F355" s="226">
        <f t="shared" si="59"/>
        <v>7837.18</v>
      </c>
      <c r="G355" s="249">
        <f t="shared" si="60"/>
        <v>94046.16</v>
      </c>
      <c r="H355" s="225">
        <v>34.1</v>
      </c>
      <c r="I355" s="231">
        <f t="shared" si="61"/>
        <v>409.20000000000005</v>
      </c>
      <c r="J355" s="226">
        <v>3000</v>
      </c>
      <c r="K355" s="231">
        <v>3000</v>
      </c>
      <c r="L355" s="226">
        <f t="shared" si="63"/>
        <v>1959.2950000000001</v>
      </c>
      <c r="M355" s="226">
        <f>D355/30*90</f>
        <v>23511.539999999997</v>
      </c>
      <c r="N355" s="1020"/>
      <c r="P355" s="338">
        <f>P354*18%</f>
        <v>39486.255300000004</v>
      </c>
    </row>
    <row r="356" spans="1:16" ht="30" customHeight="1">
      <c r="A356" s="365"/>
      <c r="B356" s="250"/>
      <c r="C356" s="296"/>
      <c r="D356" s="298"/>
      <c r="E356" s="351"/>
      <c r="F356" s="299"/>
      <c r="G356" s="298"/>
      <c r="H356" s="298"/>
      <c r="I356" s="300"/>
      <c r="J356" s="299"/>
      <c r="K356" s="300"/>
      <c r="L356" s="299"/>
      <c r="M356" s="299"/>
      <c r="N356" s="252"/>
    </row>
    <row r="357" spans="1:16" ht="30" customHeight="1">
      <c r="A357" s="364"/>
      <c r="B357" s="234"/>
      <c r="C357" s="316"/>
      <c r="D357" s="304"/>
      <c r="E357" s="314"/>
      <c r="F357" s="291"/>
      <c r="G357" s="311"/>
      <c r="H357" s="304"/>
      <c r="I357" s="305"/>
      <c r="J357" s="291"/>
      <c r="K357" s="305"/>
      <c r="L357" s="291"/>
      <c r="M357" s="291"/>
      <c r="N357" s="274"/>
      <c r="P357" s="338">
        <f>G361+I361+J361+K361+L361+M361</f>
        <v>1324177.6050000002</v>
      </c>
    </row>
    <row r="358" spans="1:16" ht="30" customHeight="1">
      <c r="A358" s="233"/>
      <c r="B358" s="234"/>
      <c r="C358" s="261"/>
      <c r="D358" s="254"/>
      <c r="E358" s="257"/>
      <c r="F358" s="254"/>
      <c r="G358" s="257"/>
      <c r="H358" s="254"/>
      <c r="I358" s="289"/>
      <c r="J358" s="290"/>
      <c r="K358" s="289"/>
      <c r="L358" s="290"/>
      <c r="M358" s="290"/>
      <c r="N358" s="290"/>
      <c r="P358" s="338">
        <f>P357*2%</f>
        <v>26483.552100000004</v>
      </c>
    </row>
    <row r="359" spans="1:16" ht="30" customHeight="1">
      <c r="A359" s="233"/>
      <c r="B359" s="234"/>
      <c r="C359" s="261"/>
      <c r="D359" s="254"/>
      <c r="E359" s="257"/>
      <c r="F359" s="254"/>
      <c r="G359" s="257"/>
      <c r="H359" s="254"/>
      <c r="I359" s="289"/>
      <c r="J359" s="290"/>
      <c r="K359" s="289"/>
      <c r="L359" s="290"/>
      <c r="M359" s="290"/>
      <c r="N359" s="290"/>
      <c r="P359" s="338">
        <f>P358*45%</f>
        <v>11917.598445000001</v>
      </c>
    </row>
    <row r="360" spans="1:16" ht="30" customHeight="1" thickBot="1">
      <c r="A360" s="233"/>
      <c r="B360" s="73"/>
      <c r="C360" s="433"/>
      <c r="D360" s="434"/>
      <c r="E360" s="435"/>
      <c r="F360" s="434"/>
      <c r="G360" s="435"/>
      <c r="H360" s="434"/>
      <c r="I360" s="263"/>
      <c r="J360" s="264"/>
      <c r="K360" s="263"/>
      <c r="L360" s="264"/>
      <c r="M360" s="264"/>
      <c r="N360" s="290"/>
      <c r="P360" s="338">
        <f>SUM(P358:P359)</f>
        <v>38401.150545000004</v>
      </c>
    </row>
    <row r="361" spans="1:16" ht="30" customHeight="1" thickBot="1">
      <c r="A361" s="72"/>
      <c r="B361" s="417">
        <f>SUM(B341:B360)</f>
        <v>14</v>
      </c>
      <c r="C361" s="417">
        <f t="shared" ref="C361:M361" si="64">SUM(C341:C360)</f>
        <v>2</v>
      </c>
      <c r="D361" s="418">
        <f t="shared" si="64"/>
        <v>81349.859999999986</v>
      </c>
      <c r="E361" s="418">
        <f t="shared" si="64"/>
        <v>0</v>
      </c>
      <c r="F361" s="418">
        <f t="shared" si="64"/>
        <v>81349.859999999986</v>
      </c>
      <c r="G361" s="418">
        <f t="shared" si="64"/>
        <v>976198.32000000007</v>
      </c>
      <c r="H361" s="418">
        <f t="shared" si="64"/>
        <v>17266.019999999997</v>
      </c>
      <c r="I361" s="418">
        <f t="shared" si="64"/>
        <v>207192.24000000002</v>
      </c>
      <c r="J361" s="418">
        <f t="shared" si="64"/>
        <v>6000</v>
      </c>
      <c r="K361" s="418">
        <f t="shared" si="64"/>
        <v>6000</v>
      </c>
      <c r="L361" s="418">
        <f t="shared" si="64"/>
        <v>20337.464999999997</v>
      </c>
      <c r="M361" s="418">
        <f t="shared" si="64"/>
        <v>108449.58</v>
      </c>
      <c r="N361" s="330"/>
    </row>
    <row r="362" spans="1:16" ht="12.75" customHeight="1"/>
    <row r="363" spans="1:16" ht="12.75" customHeight="1"/>
    <row r="364" spans="1:16" ht="12.75" customHeight="1"/>
    <row r="365" spans="1:16" ht="12.75" customHeight="1"/>
    <row r="366" spans="1:16" ht="12.75" customHeight="1"/>
    <row r="367" spans="1:16" ht="12.75" customHeight="1"/>
    <row r="368" spans="1:16" ht="12.75" customHeight="1"/>
    <row r="369" spans="1:15" ht="30" customHeight="1">
      <c r="A369" s="347" t="s">
        <v>1301</v>
      </c>
      <c r="B369" s="350"/>
      <c r="C369" s="345" t="s">
        <v>1302</v>
      </c>
      <c r="D369" s="352"/>
      <c r="E369" s="352"/>
      <c r="F369" s="352"/>
      <c r="G369" s="346"/>
      <c r="H369" s="346"/>
    </row>
    <row r="370" spans="1:15" ht="12.75" customHeight="1" thickBot="1">
      <c r="A370" s="455"/>
      <c r="C370" s="456"/>
      <c r="D370" s="457"/>
      <c r="E370" s="457"/>
      <c r="F370" s="457"/>
      <c r="G370" s="457"/>
      <c r="H370" s="457"/>
    </row>
    <row r="371" spans="1:15" ht="20.100000000000001" customHeight="1" thickBot="1">
      <c r="A371" s="1009" t="s">
        <v>700</v>
      </c>
      <c r="B371" s="1012" t="s">
        <v>701</v>
      </c>
      <c r="C371" s="1013"/>
      <c r="D371" s="1014" t="s">
        <v>702</v>
      </c>
      <c r="E371" s="1012"/>
      <c r="F371" s="1012"/>
      <c r="G371" s="1012"/>
      <c r="H371" s="1012"/>
      <c r="I371" s="1013"/>
      <c r="J371" s="1015" t="s">
        <v>1325</v>
      </c>
      <c r="K371" s="1015" t="s">
        <v>1326</v>
      </c>
      <c r="L371" s="1015" t="s">
        <v>703</v>
      </c>
      <c r="M371" s="1015" t="s">
        <v>704</v>
      </c>
      <c r="N371" s="1000" t="s">
        <v>705</v>
      </c>
    </row>
    <row r="372" spans="1:15" ht="20.100000000000001" customHeight="1">
      <c r="A372" s="1010"/>
      <c r="B372" s="1002" t="s">
        <v>706</v>
      </c>
      <c r="C372" s="1003" t="s">
        <v>707</v>
      </c>
      <c r="D372" s="1004" t="s">
        <v>708</v>
      </c>
      <c r="E372" s="1004" t="s">
        <v>709</v>
      </c>
      <c r="F372" s="1004" t="s">
        <v>710</v>
      </c>
      <c r="G372" s="1004" t="s">
        <v>711</v>
      </c>
      <c r="H372" s="1004" t="s">
        <v>712</v>
      </c>
      <c r="I372" s="1015" t="s">
        <v>713</v>
      </c>
      <c r="J372" s="1004"/>
      <c r="K372" s="1004"/>
      <c r="L372" s="1004"/>
      <c r="M372" s="1004"/>
      <c r="N372" s="1001"/>
    </row>
    <row r="373" spans="1:15" ht="20.100000000000001" customHeight="1" thickBot="1">
      <c r="A373" s="1011"/>
      <c r="B373" s="1018"/>
      <c r="C373" s="1018"/>
      <c r="D373" s="1016" t="s">
        <v>707</v>
      </c>
      <c r="E373" s="1016"/>
      <c r="F373" s="1016"/>
      <c r="G373" s="1016" t="s">
        <v>707</v>
      </c>
      <c r="H373" s="1016"/>
      <c r="I373" s="1016"/>
      <c r="J373" s="1016"/>
      <c r="K373" s="1016"/>
      <c r="L373" s="1016"/>
      <c r="M373" s="1016"/>
      <c r="N373" s="1017"/>
    </row>
    <row r="374" spans="1:15" ht="30" customHeight="1">
      <c r="A374" s="327" t="s">
        <v>733</v>
      </c>
      <c r="B374" s="241">
        <v>1</v>
      </c>
      <c r="C374" s="343"/>
      <c r="D374" s="319">
        <v>6000</v>
      </c>
      <c r="E374" s="329"/>
      <c r="F374" s="319">
        <f t="shared" ref="F374:F375" si="65">+D374+E374</f>
        <v>6000</v>
      </c>
      <c r="G374" s="329">
        <f t="shared" ref="G374:G375" si="66">+F374*12</f>
        <v>72000</v>
      </c>
      <c r="H374" s="320">
        <v>4083.88</v>
      </c>
      <c r="I374" s="269">
        <f>H374*12</f>
        <v>49006.559999999998</v>
      </c>
      <c r="J374" s="268">
        <v>0</v>
      </c>
      <c r="K374" s="269">
        <v>0</v>
      </c>
      <c r="L374" s="268">
        <f t="shared" ref="L374:L375" si="67">D374*25%</f>
        <v>1500</v>
      </c>
      <c r="M374" s="226">
        <f t="shared" ref="M374" si="68">D374*1</f>
        <v>6000</v>
      </c>
      <c r="N374" s="274"/>
    </row>
    <row r="375" spans="1:15" ht="30" customHeight="1">
      <c r="A375" s="247" t="s">
        <v>736</v>
      </c>
      <c r="B375" s="228">
        <v>1</v>
      </c>
      <c r="C375" s="248"/>
      <c r="D375" s="295">
        <v>6000</v>
      </c>
      <c r="E375" s="249"/>
      <c r="F375" s="295">
        <f t="shared" si="65"/>
        <v>6000</v>
      </c>
      <c r="G375" s="249">
        <f t="shared" si="66"/>
        <v>72000</v>
      </c>
      <c r="H375" s="225">
        <v>2083.88</v>
      </c>
      <c r="I375" s="231">
        <f t="shared" ref="I375:I411" si="69">+H375*12</f>
        <v>25006.560000000001</v>
      </c>
      <c r="J375" s="226">
        <v>0</v>
      </c>
      <c r="K375" s="231">
        <v>0</v>
      </c>
      <c r="L375" s="268">
        <f t="shared" si="67"/>
        <v>1500</v>
      </c>
      <c r="M375" s="226">
        <f t="shared" ref="M375:M409" si="70">D375*1</f>
        <v>6000</v>
      </c>
      <c r="N375" s="274"/>
    </row>
    <row r="376" spans="1:15" ht="30" customHeight="1">
      <c r="A376" s="247" t="s">
        <v>746</v>
      </c>
      <c r="B376" s="228">
        <v>1</v>
      </c>
      <c r="C376" s="248"/>
      <c r="D376" s="295">
        <v>4000</v>
      </c>
      <c r="E376" s="249"/>
      <c r="F376" s="295">
        <f t="shared" ref="F376" si="71">+D376+E376</f>
        <v>4000</v>
      </c>
      <c r="G376" s="249">
        <f t="shared" ref="G376" si="72">+F376*12</f>
        <v>48000</v>
      </c>
      <c r="H376" s="225">
        <v>0</v>
      </c>
      <c r="I376" s="231">
        <f t="shared" si="69"/>
        <v>0</v>
      </c>
      <c r="J376" s="226">
        <v>0</v>
      </c>
      <c r="K376" s="231">
        <v>0</v>
      </c>
      <c r="L376" s="268">
        <f t="shared" ref="L376" si="73">D376*25%</f>
        <v>1000</v>
      </c>
      <c r="M376" s="226">
        <f t="shared" si="70"/>
        <v>4000</v>
      </c>
      <c r="N376" s="274"/>
    </row>
    <row r="377" spans="1:15" ht="30" customHeight="1">
      <c r="A377" s="247" t="s">
        <v>1334</v>
      </c>
      <c r="B377" s="228">
        <v>1</v>
      </c>
      <c r="C377" s="248"/>
      <c r="D377" s="295">
        <v>5000</v>
      </c>
      <c r="E377" s="249"/>
      <c r="F377" s="295">
        <f t="shared" ref="F377:F411" si="74">+D377+E377</f>
        <v>5000</v>
      </c>
      <c r="G377" s="249">
        <f t="shared" ref="G377:G411" si="75">+F377*12</f>
        <v>60000</v>
      </c>
      <c r="H377" s="225">
        <v>0</v>
      </c>
      <c r="I377" s="231">
        <f t="shared" si="69"/>
        <v>0</v>
      </c>
      <c r="J377" s="226">
        <v>0</v>
      </c>
      <c r="K377" s="231">
        <v>0</v>
      </c>
      <c r="L377" s="268">
        <f t="shared" ref="L377:L410" si="76">D377*25%</f>
        <v>1250</v>
      </c>
      <c r="M377" s="226">
        <f t="shared" si="70"/>
        <v>5000</v>
      </c>
      <c r="N377" s="274"/>
    </row>
    <row r="378" spans="1:15" ht="30" customHeight="1">
      <c r="A378" s="247" t="s">
        <v>1334</v>
      </c>
      <c r="B378" s="228">
        <v>1</v>
      </c>
      <c r="C378" s="248"/>
      <c r="D378" s="295">
        <v>4000</v>
      </c>
      <c r="E378" s="249"/>
      <c r="F378" s="295">
        <f t="shared" si="74"/>
        <v>4000</v>
      </c>
      <c r="G378" s="249">
        <f t="shared" si="75"/>
        <v>48000</v>
      </c>
      <c r="H378" s="225">
        <v>0</v>
      </c>
      <c r="I378" s="231">
        <f t="shared" si="69"/>
        <v>0</v>
      </c>
      <c r="J378" s="226">
        <v>0</v>
      </c>
      <c r="K378" s="231">
        <v>0</v>
      </c>
      <c r="L378" s="268">
        <f t="shared" si="76"/>
        <v>1000</v>
      </c>
      <c r="M378" s="226">
        <f t="shared" si="70"/>
        <v>4000</v>
      </c>
      <c r="N378" s="274"/>
    </row>
    <row r="379" spans="1:15" ht="30" customHeight="1">
      <c r="A379" s="247" t="s">
        <v>1335</v>
      </c>
      <c r="B379" s="228">
        <v>1</v>
      </c>
      <c r="C379" s="248"/>
      <c r="D379" s="295">
        <v>4000</v>
      </c>
      <c r="E379" s="249"/>
      <c r="F379" s="295">
        <f t="shared" si="74"/>
        <v>4000</v>
      </c>
      <c r="G379" s="249">
        <f t="shared" si="75"/>
        <v>48000</v>
      </c>
      <c r="H379" s="225">
        <v>0</v>
      </c>
      <c r="I379" s="231">
        <f t="shared" si="69"/>
        <v>0</v>
      </c>
      <c r="J379" s="226">
        <v>0</v>
      </c>
      <c r="K379" s="231">
        <v>0</v>
      </c>
      <c r="L379" s="268">
        <f t="shared" si="76"/>
        <v>1000</v>
      </c>
      <c r="M379" s="226">
        <f t="shared" si="70"/>
        <v>4000</v>
      </c>
      <c r="N379" s="274"/>
    </row>
    <row r="380" spans="1:15" ht="30" customHeight="1">
      <c r="A380" s="247" t="s">
        <v>747</v>
      </c>
      <c r="B380" s="228">
        <v>1</v>
      </c>
      <c r="C380" s="248"/>
      <c r="D380" s="295">
        <v>3000</v>
      </c>
      <c r="E380" s="249"/>
      <c r="F380" s="295">
        <f t="shared" si="74"/>
        <v>3000</v>
      </c>
      <c r="G380" s="249">
        <f t="shared" si="75"/>
        <v>36000</v>
      </c>
      <c r="H380" s="225">
        <v>0</v>
      </c>
      <c r="I380" s="231">
        <f t="shared" si="69"/>
        <v>0</v>
      </c>
      <c r="J380" s="226">
        <v>0</v>
      </c>
      <c r="K380" s="231">
        <v>0</v>
      </c>
      <c r="L380" s="268">
        <f t="shared" si="76"/>
        <v>750</v>
      </c>
      <c r="M380" s="226">
        <f t="shared" si="70"/>
        <v>3000</v>
      </c>
      <c r="N380" s="274"/>
    </row>
    <row r="381" spans="1:15" ht="30" customHeight="1">
      <c r="A381" s="247" t="s">
        <v>762</v>
      </c>
      <c r="B381" s="228">
        <v>2</v>
      </c>
      <c r="C381" s="248"/>
      <c r="D381" s="295">
        <v>8000</v>
      </c>
      <c r="E381" s="249"/>
      <c r="F381" s="295">
        <f t="shared" si="74"/>
        <v>8000</v>
      </c>
      <c r="G381" s="249">
        <f t="shared" si="75"/>
        <v>96000</v>
      </c>
      <c r="H381" s="225">
        <v>0</v>
      </c>
      <c r="I381" s="231">
        <f t="shared" si="69"/>
        <v>0</v>
      </c>
      <c r="J381" s="226">
        <v>0</v>
      </c>
      <c r="K381" s="231">
        <v>0</v>
      </c>
      <c r="L381" s="268">
        <f t="shared" si="76"/>
        <v>2000</v>
      </c>
      <c r="M381" s="226">
        <f t="shared" si="70"/>
        <v>8000</v>
      </c>
      <c r="N381" s="274"/>
    </row>
    <row r="382" spans="1:15" ht="30" customHeight="1">
      <c r="A382" s="247" t="s">
        <v>748</v>
      </c>
      <c r="B382" s="228">
        <v>1</v>
      </c>
      <c r="C382" s="248"/>
      <c r="D382" s="295">
        <v>6000</v>
      </c>
      <c r="E382" s="249"/>
      <c r="F382" s="295">
        <f t="shared" si="74"/>
        <v>6000</v>
      </c>
      <c r="G382" s="249">
        <f t="shared" si="75"/>
        <v>72000</v>
      </c>
      <c r="H382" s="225">
        <v>2083.88</v>
      </c>
      <c r="I382" s="231">
        <f t="shared" si="69"/>
        <v>25006.560000000001</v>
      </c>
      <c r="J382" s="226">
        <v>0</v>
      </c>
      <c r="K382" s="231">
        <v>0</v>
      </c>
      <c r="L382" s="268">
        <f t="shared" si="76"/>
        <v>1500</v>
      </c>
      <c r="M382" s="226">
        <f t="shared" si="70"/>
        <v>6000</v>
      </c>
      <c r="N382" s="274"/>
    </row>
    <row r="383" spans="1:15" ht="30" customHeight="1">
      <c r="A383" s="247" t="s">
        <v>1336</v>
      </c>
      <c r="B383" s="228">
        <v>1</v>
      </c>
      <c r="C383" s="248"/>
      <c r="D383" s="295">
        <v>3000</v>
      </c>
      <c r="E383" s="249"/>
      <c r="F383" s="295">
        <f t="shared" si="74"/>
        <v>3000</v>
      </c>
      <c r="G383" s="249">
        <f t="shared" si="75"/>
        <v>36000</v>
      </c>
      <c r="H383" s="225">
        <v>0</v>
      </c>
      <c r="I383" s="231">
        <f t="shared" si="69"/>
        <v>0</v>
      </c>
      <c r="J383" s="226">
        <v>0</v>
      </c>
      <c r="K383" s="231">
        <v>0</v>
      </c>
      <c r="L383" s="268">
        <f t="shared" si="76"/>
        <v>750</v>
      </c>
      <c r="M383" s="226">
        <f t="shared" si="70"/>
        <v>3000</v>
      </c>
      <c r="N383" s="274"/>
      <c r="O383" s="233"/>
    </row>
    <row r="384" spans="1:15" ht="30" customHeight="1">
      <c r="A384" s="247" t="s">
        <v>750</v>
      </c>
      <c r="B384" s="228">
        <v>1</v>
      </c>
      <c r="C384" s="248"/>
      <c r="D384" s="295">
        <v>3000</v>
      </c>
      <c r="E384" s="249"/>
      <c r="F384" s="295">
        <f t="shared" si="74"/>
        <v>3000</v>
      </c>
      <c r="G384" s="249">
        <f t="shared" si="75"/>
        <v>36000</v>
      </c>
      <c r="H384" s="225">
        <v>0</v>
      </c>
      <c r="I384" s="231">
        <f t="shared" si="69"/>
        <v>0</v>
      </c>
      <c r="J384" s="226">
        <v>0</v>
      </c>
      <c r="K384" s="231">
        <v>0</v>
      </c>
      <c r="L384" s="268">
        <f t="shared" si="76"/>
        <v>750</v>
      </c>
      <c r="M384" s="226">
        <f t="shared" si="70"/>
        <v>3000</v>
      </c>
      <c r="N384" s="274"/>
    </row>
    <row r="385" spans="1:14" ht="30" customHeight="1">
      <c r="A385" s="247" t="s">
        <v>751</v>
      </c>
      <c r="B385" s="228">
        <v>1</v>
      </c>
      <c r="C385" s="248"/>
      <c r="D385" s="295">
        <v>3000</v>
      </c>
      <c r="E385" s="249"/>
      <c r="F385" s="295">
        <f t="shared" si="74"/>
        <v>3000</v>
      </c>
      <c r="G385" s="249">
        <f t="shared" si="75"/>
        <v>36000</v>
      </c>
      <c r="H385" s="225">
        <v>0</v>
      </c>
      <c r="I385" s="231">
        <f t="shared" si="69"/>
        <v>0</v>
      </c>
      <c r="J385" s="226">
        <v>0</v>
      </c>
      <c r="K385" s="231">
        <v>0</v>
      </c>
      <c r="L385" s="268">
        <f t="shared" si="76"/>
        <v>750</v>
      </c>
      <c r="M385" s="226">
        <f t="shared" si="70"/>
        <v>3000</v>
      </c>
      <c r="N385" s="274"/>
    </row>
    <row r="386" spans="1:14" ht="30" customHeight="1">
      <c r="A386" s="247" t="s">
        <v>752</v>
      </c>
      <c r="B386" s="228">
        <v>1</v>
      </c>
      <c r="C386" s="248"/>
      <c r="D386" s="295">
        <v>3000</v>
      </c>
      <c r="E386" s="249"/>
      <c r="F386" s="295">
        <f t="shared" si="74"/>
        <v>3000</v>
      </c>
      <c r="G386" s="249">
        <f t="shared" si="75"/>
        <v>36000</v>
      </c>
      <c r="H386" s="225">
        <v>0</v>
      </c>
      <c r="I386" s="231">
        <f t="shared" si="69"/>
        <v>0</v>
      </c>
      <c r="J386" s="226">
        <v>0</v>
      </c>
      <c r="K386" s="231">
        <v>0</v>
      </c>
      <c r="L386" s="268">
        <f t="shared" si="76"/>
        <v>750</v>
      </c>
      <c r="M386" s="226">
        <f t="shared" si="70"/>
        <v>3000</v>
      </c>
      <c r="N386" s="239"/>
    </row>
    <row r="387" spans="1:14" ht="30" customHeight="1">
      <c r="A387" s="247" t="s">
        <v>753</v>
      </c>
      <c r="B387" s="228">
        <v>1</v>
      </c>
      <c r="C387" s="248"/>
      <c r="D387" s="295">
        <v>3000</v>
      </c>
      <c r="E387" s="249"/>
      <c r="F387" s="295">
        <f t="shared" si="74"/>
        <v>3000</v>
      </c>
      <c r="G387" s="249">
        <f t="shared" si="75"/>
        <v>36000</v>
      </c>
      <c r="H387" s="225">
        <v>0</v>
      </c>
      <c r="I387" s="231">
        <f t="shared" si="69"/>
        <v>0</v>
      </c>
      <c r="J387" s="226">
        <v>0</v>
      </c>
      <c r="K387" s="231">
        <v>0</v>
      </c>
      <c r="L387" s="268">
        <f t="shared" si="76"/>
        <v>750</v>
      </c>
      <c r="M387" s="226">
        <f t="shared" si="70"/>
        <v>3000</v>
      </c>
      <c r="N387" s="239"/>
    </row>
    <row r="388" spans="1:14" ht="30" customHeight="1">
      <c r="A388" s="247" t="s">
        <v>754</v>
      </c>
      <c r="B388" s="228">
        <v>1</v>
      </c>
      <c r="C388" s="248"/>
      <c r="D388" s="295">
        <v>3000</v>
      </c>
      <c r="E388" s="249"/>
      <c r="F388" s="295">
        <f t="shared" si="74"/>
        <v>3000</v>
      </c>
      <c r="G388" s="249">
        <f t="shared" si="75"/>
        <v>36000</v>
      </c>
      <c r="H388" s="225">
        <v>0</v>
      </c>
      <c r="I388" s="231">
        <f t="shared" si="69"/>
        <v>0</v>
      </c>
      <c r="J388" s="226">
        <v>0</v>
      </c>
      <c r="K388" s="231">
        <v>0</v>
      </c>
      <c r="L388" s="268">
        <f t="shared" si="76"/>
        <v>750</v>
      </c>
      <c r="M388" s="226">
        <f t="shared" si="70"/>
        <v>3000</v>
      </c>
      <c r="N388" s="239"/>
    </row>
    <row r="389" spans="1:14" ht="30" customHeight="1">
      <c r="A389" s="247" t="s">
        <v>755</v>
      </c>
      <c r="B389" s="228">
        <v>1</v>
      </c>
      <c r="C389" s="248"/>
      <c r="D389" s="295">
        <v>3000</v>
      </c>
      <c r="E389" s="249"/>
      <c r="F389" s="295">
        <f t="shared" si="74"/>
        <v>3000</v>
      </c>
      <c r="G389" s="249">
        <f t="shared" si="75"/>
        <v>36000</v>
      </c>
      <c r="H389" s="225">
        <v>0</v>
      </c>
      <c r="I389" s="231">
        <f t="shared" si="69"/>
        <v>0</v>
      </c>
      <c r="J389" s="226">
        <v>0</v>
      </c>
      <c r="K389" s="231">
        <v>0</v>
      </c>
      <c r="L389" s="268">
        <f t="shared" si="76"/>
        <v>750</v>
      </c>
      <c r="M389" s="226">
        <f t="shared" si="70"/>
        <v>3000</v>
      </c>
      <c r="N389" s="239"/>
    </row>
    <row r="390" spans="1:14" ht="30" customHeight="1">
      <c r="A390" s="247" t="s">
        <v>756</v>
      </c>
      <c r="B390" s="228">
        <v>1</v>
      </c>
      <c r="C390" s="248"/>
      <c r="D390" s="295">
        <v>3000</v>
      </c>
      <c r="E390" s="249"/>
      <c r="F390" s="295">
        <f t="shared" si="74"/>
        <v>3000</v>
      </c>
      <c r="G390" s="249">
        <f t="shared" si="75"/>
        <v>36000</v>
      </c>
      <c r="H390" s="225">
        <v>0</v>
      </c>
      <c r="I390" s="231">
        <f t="shared" si="69"/>
        <v>0</v>
      </c>
      <c r="J390" s="226">
        <v>0</v>
      </c>
      <c r="K390" s="231">
        <v>0</v>
      </c>
      <c r="L390" s="268">
        <f t="shared" si="76"/>
        <v>750</v>
      </c>
      <c r="M390" s="226">
        <f t="shared" si="70"/>
        <v>3000</v>
      </c>
      <c r="N390" s="239"/>
    </row>
    <row r="391" spans="1:14" ht="30" customHeight="1">
      <c r="A391" s="247" t="s">
        <v>757</v>
      </c>
      <c r="B391" s="228">
        <v>1</v>
      </c>
      <c r="C391" s="248"/>
      <c r="D391" s="295">
        <v>4000</v>
      </c>
      <c r="E391" s="249"/>
      <c r="F391" s="295">
        <f t="shared" si="74"/>
        <v>4000</v>
      </c>
      <c r="G391" s="249">
        <f t="shared" si="75"/>
        <v>48000</v>
      </c>
      <c r="H391" s="225">
        <v>0</v>
      </c>
      <c r="I391" s="231">
        <f t="shared" si="69"/>
        <v>0</v>
      </c>
      <c r="J391" s="226">
        <v>0</v>
      </c>
      <c r="K391" s="231">
        <v>0</v>
      </c>
      <c r="L391" s="268">
        <f t="shared" si="76"/>
        <v>1000</v>
      </c>
      <c r="M391" s="226">
        <f t="shared" si="70"/>
        <v>4000</v>
      </c>
      <c r="N391" s="239"/>
    </row>
    <row r="392" spans="1:14" ht="30" customHeight="1">
      <c r="A392" s="247" t="s">
        <v>758</v>
      </c>
      <c r="B392" s="228">
        <v>1</v>
      </c>
      <c r="C392" s="248"/>
      <c r="D392" s="295">
        <v>5600</v>
      </c>
      <c r="E392" s="249"/>
      <c r="F392" s="295">
        <f t="shared" si="74"/>
        <v>5600</v>
      </c>
      <c r="G392" s="249">
        <f t="shared" si="75"/>
        <v>67200</v>
      </c>
      <c r="H392" s="225">
        <v>40.36</v>
      </c>
      <c r="I392" s="231">
        <f t="shared" si="69"/>
        <v>484.32</v>
      </c>
      <c r="J392" s="226">
        <v>0</v>
      </c>
      <c r="K392" s="231">
        <v>0</v>
      </c>
      <c r="L392" s="268">
        <f t="shared" si="76"/>
        <v>1400</v>
      </c>
      <c r="M392" s="226">
        <f t="shared" si="70"/>
        <v>5600</v>
      </c>
      <c r="N392" s="239"/>
    </row>
    <row r="393" spans="1:14" ht="30" customHeight="1">
      <c r="A393" s="247" t="s">
        <v>759</v>
      </c>
      <c r="B393" s="228">
        <v>3</v>
      </c>
      <c r="C393" s="248"/>
      <c r="D393" s="295">
        <v>15000</v>
      </c>
      <c r="E393" s="249"/>
      <c r="F393" s="295">
        <f t="shared" si="74"/>
        <v>15000</v>
      </c>
      <c r="G393" s="249">
        <f t="shared" si="75"/>
        <v>180000</v>
      </c>
      <c r="H393" s="225">
        <v>0</v>
      </c>
      <c r="I393" s="231">
        <f t="shared" si="69"/>
        <v>0</v>
      </c>
      <c r="J393" s="226">
        <v>0</v>
      </c>
      <c r="K393" s="231">
        <v>0</v>
      </c>
      <c r="L393" s="268">
        <f t="shared" si="76"/>
        <v>3750</v>
      </c>
      <c r="M393" s="226">
        <f t="shared" si="70"/>
        <v>15000</v>
      </c>
      <c r="N393" s="239"/>
    </row>
    <row r="394" spans="1:14" ht="30" customHeight="1">
      <c r="A394" s="247" t="s">
        <v>760</v>
      </c>
      <c r="B394" s="228">
        <v>1</v>
      </c>
      <c r="C394" s="248"/>
      <c r="D394" s="295">
        <v>3600</v>
      </c>
      <c r="E394" s="249"/>
      <c r="F394" s="295">
        <f t="shared" si="74"/>
        <v>3600</v>
      </c>
      <c r="G394" s="249">
        <f t="shared" si="75"/>
        <v>43200</v>
      </c>
      <c r="H394" s="225">
        <v>0</v>
      </c>
      <c r="I394" s="231">
        <f t="shared" si="69"/>
        <v>0</v>
      </c>
      <c r="J394" s="226">
        <v>0</v>
      </c>
      <c r="K394" s="231">
        <v>0</v>
      </c>
      <c r="L394" s="268">
        <f t="shared" si="76"/>
        <v>900</v>
      </c>
      <c r="M394" s="226">
        <f t="shared" si="70"/>
        <v>3600</v>
      </c>
      <c r="N394" s="239"/>
    </row>
    <row r="395" spans="1:14" ht="30" customHeight="1">
      <c r="A395" s="247" t="s">
        <v>760</v>
      </c>
      <c r="B395" s="228">
        <v>1</v>
      </c>
      <c r="C395" s="248"/>
      <c r="D395" s="295">
        <v>3000</v>
      </c>
      <c r="E395" s="249"/>
      <c r="F395" s="295">
        <f t="shared" si="74"/>
        <v>3000</v>
      </c>
      <c r="G395" s="249">
        <f t="shared" si="75"/>
        <v>36000</v>
      </c>
      <c r="H395" s="225">
        <v>0</v>
      </c>
      <c r="I395" s="231">
        <f t="shared" si="69"/>
        <v>0</v>
      </c>
      <c r="J395" s="226">
        <v>0</v>
      </c>
      <c r="K395" s="231">
        <v>0</v>
      </c>
      <c r="L395" s="268">
        <f t="shared" si="76"/>
        <v>750</v>
      </c>
      <c r="M395" s="226">
        <f t="shared" si="70"/>
        <v>3000</v>
      </c>
      <c r="N395" s="239"/>
    </row>
    <row r="396" spans="1:14" ht="30" customHeight="1">
      <c r="A396" s="247" t="s">
        <v>720</v>
      </c>
      <c r="B396" s="228">
        <v>1</v>
      </c>
      <c r="C396" s="248"/>
      <c r="D396" s="295">
        <v>5600</v>
      </c>
      <c r="E396" s="249"/>
      <c r="F396" s="295">
        <f t="shared" si="74"/>
        <v>5600</v>
      </c>
      <c r="G396" s="249">
        <f t="shared" si="75"/>
        <v>67200</v>
      </c>
      <c r="H396" s="225">
        <v>40.36</v>
      </c>
      <c r="I396" s="231">
        <f t="shared" si="69"/>
        <v>484.32</v>
      </c>
      <c r="J396" s="226">
        <v>0</v>
      </c>
      <c r="K396" s="231">
        <v>0</v>
      </c>
      <c r="L396" s="268">
        <f t="shared" si="76"/>
        <v>1400</v>
      </c>
      <c r="M396" s="226">
        <f t="shared" si="70"/>
        <v>5600</v>
      </c>
      <c r="N396" s="239"/>
    </row>
    <row r="397" spans="1:14" ht="30" customHeight="1">
      <c r="A397" s="247" t="s">
        <v>761</v>
      </c>
      <c r="B397" s="228">
        <v>2</v>
      </c>
      <c r="C397" s="248"/>
      <c r="D397" s="295">
        <v>6000</v>
      </c>
      <c r="E397" s="249"/>
      <c r="F397" s="295">
        <f t="shared" si="74"/>
        <v>6000</v>
      </c>
      <c r="G397" s="249">
        <f t="shared" si="75"/>
        <v>72000</v>
      </c>
      <c r="H397" s="225">
        <v>0</v>
      </c>
      <c r="I397" s="231">
        <f t="shared" si="69"/>
        <v>0</v>
      </c>
      <c r="J397" s="226">
        <v>0</v>
      </c>
      <c r="K397" s="231">
        <v>0</v>
      </c>
      <c r="L397" s="268">
        <f t="shared" si="76"/>
        <v>1500</v>
      </c>
      <c r="M397" s="226">
        <f t="shared" si="70"/>
        <v>6000</v>
      </c>
      <c r="N397" s="240"/>
    </row>
    <row r="398" spans="1:14" ht="30" customHeight="1">
      <c r="A398" s="247" t="s">
        <v>1337</v>
      </c>
      <c r="B398" s="228">
        <v>1</v>
      </c>
      <c r="C398" s="248"/>
      <c r="D398" s="295">
        <v>3600</v>
      </c>
      <c r="E398" s="249"/>
      <c r="F398" s="295">
        <f t="shared" si="74"/>
        <v>3600</v>
      </c>
      <c r="G398" s="249">
        <f t="shared" si="75"/>
        <v>43200</v>
      </c>
      <c r="H398" s="225">
        <v>0</v>
      </c>
      <c r="I398" s="231">
        <f t="shared" si="69"/>
        <v>0</v>
      </c>
      <c r="J398" s="226">
        <v>0</v>
      </c>
      <c r="K398" s="231">
        <v>0</v>
      </c>
      <c r="L398" s="268">
        <f t="shared" si="76"/>
        <v>900</v>
      </c>
      <c r="M398" s="226">
        <f t="shared" si="70"/>
        <v>3600</v>
      </c>
      <c r="N398" s="240"/>
    </row>
    <row r="399" spans="1:14" ht="30" customHeight="1">
      <c r="A399" s="247" t="s">
        <v>740</v>
      </c>
      <c r="B399" s="228">
        <v>1</v>
      </c>
      <c r="C399" s="248"/>
      <c r="D399" s="295">
        <v>3000</v>
      </c>
      <c r="E399" s="249"/>
      <c r="F399" s="295">
        <f t="shared" si="74"/>
        <v>3000</v>
      </c>
      <c r="G399" s="249">
        <f t="shared" si="75"/>
        <v>36000</v>
      </c>
      <c r="H399" s="225">
        <v>0</v>
      </c>
      <c r="I399" s="231">
        <f t="shared" si="69"/>
        <v>0</v>
      </c>
      <c r="J399" s="226">
        <v>0</v>
      </c>
      <c r="K399" s="231">
        <v>0</v>
      </c>
      <c r="L399" s="268">
        <f t="shared" si="76"/>
        <v>750</v>
      </c>
      <c r="M399" s="226">
        <f t="shared" si="70"/>
        <v>3000</v>
      </c>
      <c r="N399" s="240"/>
    </row>
    <row r="400" spans="1:14" ht="30" customHeight="1">
      <c r="A400" s="247" t="s">
        <v>759</v>
      </c>
      <c r="B400" s="228">
        <v>1</v>
      </c>
      <c r="C400" s="248"/>
      <c r="D400" s="295">
        <v>3600</v>
      </c>
      <c r="E400" s="249"/>
      <c r="F400" s="295">
        <f t="shared" si="74"/>
        <v>3600</v>
      </c>
      <c r="G400" s="249">
        <f t="shared" si="75"/>
        <v>43200</v>
      </c>
      <c r="H400" s="225">
        <v>0</v>
      </c>
      <c r="I400" s="231">
        <f t="shared" si="69"/>
        <v>0</v>
      </c>
      <c r="J400" s="226">
        <v>0</v>
      </c>
      <c r="K400" s="231">
        <v>0</v>
      </c>
      <c r="L400" s="268">
        <f t="shared" si="76"/>
        <v>900</v>
      </c>
      <c r="M400" s="226">
        <f t="shared" si="70"/>
        <v>3600</v>
      </c>
      <c r="N400" s="240"/>
    </row>
    <row r="401" spans="1:16" ht="30" customHeight="1">
      <c r="A401" s="247" t="s">
        <v>1303</v>
      </c>
      <c r="B401" s="228">
        <v>1</v>
      </c>
      <c r="C401" s="248"/>
      <c r="D401" s="295">
        <v>4000</v>
      </c>
      <c r="E401" s="249"/>
      <c r="F401" s="295">
        <f t="shared" si="74"/>
        <v>4000</v>
      </c>
      <c r="G401" s="249">
        <f t="shared" si="75"/>
        <v>48000</v>
      </c>
      <c r="H401" s="225">
        <v>0</v>
      </c>
      <c r="I401" s="231">
        <f t="shared" si="69"/>
        <v>0</v>
      </c>
      <c r="J401" s="226">
        <v>0</v>
      </c>
      <c r="K401" s="231">
        <v>0</v>
      </c>
      <c r="L401" s="268">
        <f t="shared" si="76"/>
        <v>1000</v>
      </c>
      <c r="M401" s="226">
        <f t="shared" si="70"/>
        <v>4000</v>
      </c>
      <c r="N401" s="240"/>
    </row>
    <row r="402" spans="1:16" ht="30" customHeight="1">
      <c r="A402" s="247" t="s">
        <v>1338</v>
      </c>
      <c r="B402" s="228">
        <v>1</v>
      </c>
      <c r="C402" s="248"/>
      <c r="D402" s="295">
        <v>3600</v>
      </c>
      <c r="E402" s="249"/>
      <c r="F402" s="295">
        <f t="shared" si="74"/>
        <v>3600</v>
      </c>
      <c r="G402" s="249">
        <f t="shared" si="75"/>
        <v>43200</v>
      </c>
      <c r="H402" s="225">
        <v>0</v>
      </c>
      <c r="I402" s="231">
        <f t="shared" si="69"/>
        <v>0</v>
      </c>
      <c r="J402" s="226">
        <v>0</v>
      </c>
      <c r="K402" s="231">
        <v>0</v>
      </c>
      <c r="L402" s="268">
        <f t="shared" si="76"/>
        <v>900</v>
      </c>
      <c r="M402" s="226">
        <f t="shared" si="70"/>
        <v>3600</v>
      </c>
      <c r="N402" s="240"/>
    </row>
    <row r="403" spans="1:16" ht="30" customHeight="1">
      <c r="A403" s="247" t="s">
        <v>1305</v>
      </c>
      <c r="B403" s="228">
        <v>1</v>
      </c>
      <c r="C403" s="248"/>
      <c r="D403" s="295">
        <v>3000</v>
      </c>
      <c r="E403" s="249"/>
      <c r="F403" s="295">
        <f t="shared" si="74"/>
        <v>3000</v>
      </c>
      <c r="G403" s="249">
        <f t="shared" si="75"/>
        <v>36000</v>
      </c>
      <c r="H403" s="225">
        <v>0</v>
      </c>
      <c r="I403" s="231">
        <f t="shared" si="69"/>
        <v>0</v>
      </c>
      <c r="J403" s="226">
        <v>0</v>
      </c>
      <c r="K403" s="231">
        <v>0</v>
      </c>
      <c r="L403" s="268">
        <f t="shared" si="76"/>
        <v>750</v>
      </c>
      <c r="M403" s="226">
        <f t="shared" si="70"/>
        <v>3000</v>
      </c>
      <c r="N403" s="240"/>
    </row>
    <row r="404" spans="1:16" ht="30" customHeight="1">
      <c r="A404" s="247" t="s">
        <v>1304</v>
      </c>
      <c r="B404" s="228">
        <v>1</v>
      </c>
      <c r="C404" s="248"/>
      <c r="D404" s="295">
        <v>5000</v>
      </c>
      <c r="E404" s="249"/>
      <c r="F404" s="295">
        <f t="shared" si="74"/>
        <v>5000</v>
      </c>
      <c r="G404" s="249">
        <f t="shared" si="75"/>
        <v>60000</v>
      </c>
      <c r="H404" s="225">
        <v>0</v>
      </c>
      <c r="I404" s="231">
        <f t="shared" si="69"/>
        <v>0</v>
      </c>
      <c r="J404" s="226">
        <v>0</v>
      </c>
      <c r="K404" s="231">
        <v>0</v>
      </c>
      <c r="L404" s="268">
        <f t="shared" si="76"/>
        <v>1250</v>
      </c>
      <c r="M404" s="226">
        <f t="shared" si="70"/>
        <v>5000</v>
      </c>
      <c r="N404" s="240"/>
      <c r="P404" s="338">
        <f>G413+I413+J413+K413+L413+M413</f>
        <v>2497895.89</v>
      </c>
    </row>
    <row r="405" spans="1:16" ht="30" customHeight="1">
      <c r="A405" s="247" t="s">
        <v>760</v>
      </c>
      <c r="B405" s="228">
        <v>1</v>
      </c>
      <c r="C405" s="248"/>
      <c r="D405" s="295">
        <v>4400</v>
      </c>
      <c r="E405" s="249"/>
      <c r="F405" s="295">
        <f t="shared" si="74"/>
        <v>4400</v>
      </c>
      <c r="G405" s="249">
        <f t="shared" si="75"/>
        <v>52800</v>
      </c>
      <c r="H405" s="225">
        <v>0</v>
      </c>
      <c r="I405" s="231">
        <f t="shared" si="69"/>
        <v>0</v>
      </c>
      <c r="J405" s="226">
        <v>0</v>
      </c>
      <c r="K405" s="231">
        <v>0</v>
      </c>
      <c r="L405" s="268">
        <f t="shared" si="76"/>
        <v>1100</v>
      </c>
      <c r="M405" s="226">
        <f t="shared" si="70"/>
        <v>4400</v>
      </c>
      <c r="N405" s="240"/>
      <c r="P405" s="338">
        <f>P404*2%</f>
        <v>49957.917800000003</v>
      </c>
    </row>
    <row r="406" spans="1:16" ht="30" customHeight="1">
      <c r="A406" s="247" t="s">
        <v>760</v>
      </c>
      <c r="B406" s="228">
        <v>2</v>
      </c>
      <c r="C406" s="248"/>
      <c r="D406" s="295">
        <v>8000</v>
      </c>
      <c r="E406" s="249"/>
      <c r="F406" s="295">
        <f t="shared" si="74"/>
        <v>8000</v>
      </c>
      <c r="G406" s="249">
        <f t="shared" si="75"/>
        <v>96000</v>
      </c>
      <c r="H406" s="225">
        <v>0</v>
      </c>
      <c r="I406" s="231">
        <f t="shared" si="69"/>
        <v>0</v>
      </c>
      <c r="J406" s="226">
        <v>0</v>
      </c>
      <c r="K406" s="231">
        <v>0</v>
      </c>
      <c r="L406" s="268">
        <f t="shared" si="76"/>
        <v>2000</v>
      </c>
      <c r="M406" s="226">
        <f t="shared" si="70"/>
        <v>8000</v>
      </c>
      <c r="N406" s="240"/>
      <c r="P406" s="338">
        <f>P405*45%</f>
        <v>22481.063010000002</v>
      </c>
    </row>
    <row r="407" spans="1:16" ht="30" customHeight="1">
      <c r="A407" s="247" t="s">
        <v>1339</v>
      </c>
      <c r="B407" s="228">
        <v>1</v>
      </c>
      <c r="C407" s="248"/>
      <c r="D407" s="295">
        <v>5600</v>
      </c>
      <c r="E407" s="249"/>
      <c r="F407" s="295">
        <f t="shared" si="74"/>
        <v>5600</v>
      </c>
      <c r="G407" s="249">
        <f t="shared" si="75"/>
        <v>67200</v>
      </c>
      <c r="H407" s="225">
        <v>40.36</v>
      </c>
      <c r="I407" s="231">
        <f t="shared" si="69"/>
        <v>484.32</v>
      </c>
      <c r="J407" s="226">
        <v>0</v>
      </c>
      <c r="K407" s="231">
        <v>0</v>
      </c>
      <c r="L407" s="268">
        <f t="shared" si="76"/>
        <v>1400</v>
      </c>
      <c r="M407" s="226">
        <f t="shared" si="70"/>
        <v>5600</v>
      </c>
      <c r="N407" s="240"/>
      <c r="P407" s="338">
        <f>SUM(P405:P406)</f>
        <v>72438.980810000008</v>
      </c>
    </row>
    <row r="408" spans="1:16" ht="30" customHeight="1">
      <c r="A408" s="247" t="s">
        <v>1340</v>
      </c>
      <c r="B408" s="228">
        <v>1</v>
      </c>
      <c r="C408" s="248"/>
      <c r="D408" s="295">
        <v>5000</v>
      </c>
      <c r="E408" s="249"/>
      <c r="F408" s="295">
        <f t="shared" si="74"/>
        <v>5000</v>
      </c>
      <c r="G408" s="249">
        <f t="shared" si="75"/>
        <v>60000</v>
      </c>
      <c r="H408" s="225">
        <v>0</v>
      </c>
      <c r="I408" s="231">
        <f t="shared" si="69"/>
        <v>0</v>
      </c>
      <c r="J408" s="226">
        <v>0</v>
      </c>
      <c r="K408" s="231">
        <v>0</v>
      </c>
      <c r="L408" s="268">
        <f t="shared" si="76"/>
        <v>1250</v>
      </c>
      <c r="M408" s="226">
        <f t="shared" si="70"/>
        <v>5000</v>
      </c>
      <c r="N408" s="240"/>
    </row>
    <row r="409" spans="1:16" ht="30" customHeight="1">
      <c r="A409" s="247" t="s">
        <v>1341</v>
      </c>
      <c r="B409" s="228">
        <v>1</v>
      </c>
      <c r="C409" s="248"/>
      <c r="D409" s="295">
        <v>4000</v>
      </c>
      <c r="E409" s="249"/>
      <c r="F409" s="295">
        <f t="shared" si="74"/>
        <v>4000</v>
      </c>
      <c r="G409" s="249">
        <f t="shared" si="75"/>
        <v>48000</v>
      </c>
      <c r="H409" s="225">
        <v>2000</v>
      </c>
      <c r="I409" s="231">
        <f t="shared" si="69"/>
        <v>24000</v>
      </c>
      <c r="J409" s="226">
        <v>0</v>
      </c>
      <c r="K409" s="231">
        <v>0</v>
      </c>
      <c r="L409" s="268">
        <f t="shared" si="76"/>
        <v>1000</v>
      </c>
      <c r="M409" s="226">
        <f t="shared" si="70"/>
        <v>4000</v>
      </c>
      <c r="N409" s="479"/>
    </row>
    <row r="410" spans="1:16" ht="30" customHeight="1">
      <c r="A410" s="247" t="s">
        <v>762</v>
      </c>
      <c r="B410" s="228"/>
      <c r="C410" s="248">
        <v>1</v>
      </c>
      <c r="D410" s="295">
        <v>5712.68</v>
      </c>
      <c r="E410" s="249"/>
      <c r="F410" s="295">
        <f t="shared" si="74"/>
        <v>5712.68</v>
      </c>
      <c r="G410" s="249">
        <f t="shared" si="75"/>
        <v>68552.160000000003</v>
      </c>
      <c r="H410" s="225">
        <v>26.96</v>
      </c>
      <c r="I410" s="231">
        <f t="shared" si="69"/>
        <v>323.52</v>
      </c>
      <c r="J410" s="226">
        <v>3000</v>
      </c>
      <c r="K410" s="231">
        <v>3000</v>
      </c>
      <c r="L410" s="268">
        <f t="shared" si="76"/>
        <v>1428.17</v>
      </c>
      <c r="M410" s="226">
        <f>+D410/30*90</f>
        <v>17138.04</v>
      </c>
      <c r="N410" s="1023" t="s">
        <v>724</v>
      </c>
      <c r="P410" s="338">
        <f>G410+G411+I410+I411+J410+J411+K410+K411+L410+L411+M410+M411</f>
        <v>179223.25</v>
      </c>
    </row>
    <row r="411" spans="1:16" ht="30" customHeight="1">
      <c r="A411" s="247" t="s">
        <v>737</v>
      </c>
      <c r="B411" s="228"/>
      <c r="C411" s="248">
        <v>1</v>
      </c>
      <c r="D411" s="295">
        <v>5213.12</v>
      </c>
      <c r="E411" s="249"/>
      <c r="F411" s="295">
        <f t="shared" si="74"/>
        <v>5213.12</v>
      </c>
      <c r="G411" s="249">
        <f t="shared" si="75"/>
        <v>62557.440000000002</v>
      </c>
      <c r="H411" s="225">
        <v>23.44</v>
      </c>
      <c r="I411" s="231">
        <f t="shared" si="69"/>
        <v>281.28000000000003</v>
      </c>
      <c r="J411" s="226">
        <v>3000</v>
      </c>
      <c r="K411" s="231">
        <v>3000</v>
      </c>
      <c r="L411" s="268">
        <f>D411*25%</f>
        <v>1303.28</v>
      </c>
      <c r="M411" s="226">
        <f>+D411/30*90</f>
        <v>15639.36</v>
      </c>
      <c r="N411" s="1024"/>
      <c r="P411" s="338">
        <f>P410*18%</f>
        <v>32260.184999999998</v>
      </c>
    </row>
    <row r="412" spans="1:16" ht="30" customHeight="1" thickBot="1">
      <c r="A412" s="323"/>
      <c r="B412" s="442"/>
      <c r="C412" s="460"/>
      <c r="D412" s="461"/>
      <c r="E412" s="462"/>
      <c r="F412" s="461"/>
      <c r="G412" s="462"/>
      <c r="H412" s="463"/>
      <c r="I412" s="464"/>
      <c r="J412" s="464"/>
      <c r="K412" s="465"/>
      <c r="L412" s="464"/>
      <c r="M412" s="464"/>
      <c r="N412" s="478"/>
    </row>
    <row r="413" spans="1:16" ht="30" customHeight="1" thickBot="1">
      <c r="A413" s="72"/>
      <c r="B413" s="417">
        <f>SUM(B374:B412)</f>
        <v>41</v>
      </c>
      <c r="C413" s="417">
        <f t="shared" ref="C413:M413" si="77">SUM(C374:C412)</f>
        <v>2</v>
      </c>
      <c r="D413" s="418">
        <f t="shared" si="77"/>
        <v>176525.8</v>
      </c>
      <c r="E413" s="418">
        <f t="shared" si="77"/>
        <v>0</v>
      </c>
      <c r="F413" s="418">
        <f t="shared" si="77"/>
        <v>176525.8</v>
      </c>
      <c r="G413" s="418">
        <f t="shared" si="77"/>
        <v>2118309.6</v>
      </c>
      <c r="H413" s="418">
        <f t="shared" si="77"/>
        <v>10423.120000000001</v>
      </c>
      <c r="I413" s="418">
        <f t="shared" si="77"/>
        <v>125077.44000000002</v>
      </c>
      <c r="J413" s="418">
        <f t="shared" si="77"/>
        <v>6000</v>
      </c>
      <c r="K413" s="418">
        <f t="shared" si="77"/>
        <v>6000</v>
      </c>
      <c r="L413" s="418">
        <f t="shared" si="77"/>
        <v>44131.45</v>
      </c>
      <c r="M413" s="418">
        <f t="shared" si="77"/>
        <v>198377.40000000002</v>
      </c>
      <c r="N413" s="335"/>
    </row>
    <row r="414" spans="1:16" ht="20.100000000000001" customHeight="1">
      <c r="C414" s="273"/>
      <c r="D414" s="466"/>
      <c r="E414" s="311"/>
      <c r="F414" s="458"/>
      <c r="G414" s="466"/>
      <c r="H414" s="466"/>
      <c r="I414" s="256"/>
      <c r="J414" s="256"/>
      <c r="K414" s="256"/>
      <c r="L414" s="256"/>
      <c r="M414" s="256"/>
    </row>
    <row r="415" spans="1:16" ht="20.100000000000001" customHeight="1">
      <c r="C415" s="273"/>
      <c r="D415" s="466"/>
      <c r="E415" s="311"/>
      <c r="F415" s="458"/>
      <c r="G415" s="466"/>
      <c r="H415" s="466"/>
      <c r="I415" s="256"/>
      <c r="J415" s="256"/>
      <c r="K415" s="256"/>
      <c r="L415" s="256"/>
      <c r="M415" s="256"/>
    </row>
    <row r="416" spans="1:16" ht="20.100000000000001" customHeight="1">
      <c r="C416" s="273"/>
      <c r="D416" s="466"/>
      <c r="E416" s="311"/>
      <c r="F416" s="458"/>
      <c r="G416" s="466"/>
      <c r="H416" s="466"/>
      <c r="I416" s="256"/>
      <c r="J416" s="256"/>
      <c r="K416" s="256"/>
      <c r="L416" s="256"/>
      <c r="M416" s="256"/>
    </row>
    <row r="417" spans="1:14" ht="20.100000000000001" customHeight="1">
      <c r="C417" s="273"/>
      <c r="D417" s="466"/>
      <c r="E417" s="311"/>
      <c r="F417" s="458"/>
      <c r="G417" s="466"/>
      <c r="H417" s="466"/>
      <c r="I417" s="256"/>
      <c r="J417" s="256"/>
      <c r="K417" s="256"/>
      <c r="L417" s="256"/>
      <c r="M417" s="256"/>
    </row>
    <row r="418" spans="1:14" ht="20.100000000000001" customHeight="1">
      <c r="C418" s="273"/>
      <c r="D418" s="466"/>
      <c r="E418" s="311"/>
      <c r="F418" s="458"/>
      <c r="G418" s="466"/>
      <c r="H418" s="466"/>
      <c r="I418" s="256"/>
      <c r="J418" s="256"/>
      <c r="K418" s="256"/>
      <c r="L418" s="256"/>
      <c r="M418" s="256"/>
    </row>
    <row r="419" spans="1:14" ht="20.100000000000001" customHeight="1">
      <c r="C419" s="273"/>
      <c r="D419" s="466"/>
      <c r="E419" s="311"/>
      <c r="F419" s="458"/>
      <c r="G419" s="466"/>
      <c r="H419" s="466"/>
      <c r="I419" s="256"/>
      <c r="J419" s="256"/>
      <c r="K419" s="256"/>
      <c r="L419" s="256"/>
      <c r="M419" s="256"/>
    </row>
    <row r="420" spans="1:14" ht="20.100000000000001" customHeight="1">
      <c r="C420" s="273"/>
      <c r="D420" s="466"/>
      <c r="E420" s="311"/>
      <c r="F420" s="458"/>
      <c r="G420" s="466"/>
      <c r="H420" s="466"/>
      <c r="I420" s="256"/>
      <c r="J420" s="256"/>
      <c r="K420" s="256"/>
      <c r="L420" s="256"/>
      <c r="M420" s="256"/>
    </row>
    <row r="421" spans="1:14" ht="20.100000000000001" customHeight="1">
      <c r="C421" s="273"/>
      <c r="D421" s="466"/>
      <c r="E421" s="311"/>
      <c r="F421" s="458"/>
      <c r="G421" s="466"/>
      <c r="H421" s="466"/>
      <c r="I421" s="256"/>
      <c r="J421" s="256"/>
      <c r="K421" s="256"/>
      <c r="L421" s="256"/>
      <c r="M421" s="256"/>
    </row>
    <row r="422" spans="1:14" ht="20.100000000000001" customHeight="1">
      <c r="C422" s="273"/>
      <c r="D422" s="466"/>
      <c r="E422" s="311"/>
      <c r="F422" s="458"/>
      <c r="G422" s="466"/>
      <c r="H422" s="466"/>
      <c r="I422" s="256"/>
      <c r="J422" s="256"/>
      <c r="K422" s="256"/>
      <c r="L422" s="256"/>
      <c r="M422" s="256"/>
    </row>
    <row r="423" spans="1:14" ht="20.100000000000001" customHeight="1">
      <c r="C423" s="273"/>
      <c r="D423" s="466"/>
      <c r="E423" s="311"/>
      <c r="F423" s="458"/>
      <c r="G423" s="466"/>
      <c r="H423" s="466"/>
      <c r="I423" s="256"/>
      <c r="J423" s="256"/>
      <c r="K423" s="256"/>
      <c r="L423" s="256"/>
      <c r="M423" s="256"/>
    </row>
    <row r="424" spans="1:14" ht="20.100000000000001" customHeight="1">
      <c r="C424" s="273"/>
      <c r="D424" s="466"/>
      <c r="E424" s="311"/>
      <c r="F424" s="458"/>
      <c r="G424" s="466"/>
      <c r="H424" s="466"/>
      <c r="I424" s="256"/>
      <c r="J424" s="256"/>
      <c r="K424" s="256"/>
      <c r="L424" s="256"/>
      <c r="M424" s="256"/>
    </row>
    <row r="425" spans="1:14" ht="20.100000000000001" customHeight="1">
      <c r="C425" s="273"/>
      <c r="D425" s="466"/>
      <c r="E425" s="311"/>
      <c r="F425" s="458"/>
      <c r="G425" s="466"/>
      <c r="H425" s="466"/>
      <c r="I425" s="256"/>
      <c r="J425" s="256"/>
      <c r="K425" s="256"/>
      <c r="L425" s="256"/>
      <c r="M425" s="256"/>
    </row>
    <row r="426" spans="1:14" ht="20.100000000000001" customHeight="1">
      <c r="C426" s="273"/>
      <c r="D426" s="466"/>
      <c r="E426" s="311"/>
      <c r="F426" s="458"/>
      <c r="G426" s="466"/>
      <c r="H426" s="466"/>
      <c r="I426" s="256"/>
      <c r="J426" s="256"/>
      <c r="K426" s="256"/>
      <c r="L426" s="256"/>
      <c r="M426" s="256"/>
    </row>
    <row r="427" spans="1:14" ht="20.100000000000001" customHeight="1">
      <c r="C427" s="273"/>
      <c r="D427" s="466"/>
      <c r="E427" s="311"/>
      <c r="F427" s="458"/>
      <c r="G427" s="466"/>
      <c r="H427" s="466"/>
      <c r="I427" s="256"/>
      <c r="J427" s="256"/>
      <c r="K427" s="256"/>
      <c r="L427" s="256"/>
      <c r="M427" s="256"/>
    </row>
    <row r="428" spans="1:14" ht="20.100000000000001" customHeight="1">
      <c r="C428" s="273"/>
      <c r="D428" s="466"/>
      <c r="E428" s="311"/>
      <c r="F428" s="458"/>
      <c r="G428" s="466"/>
      <c r="H428" s="466"/>
      <c r="I428" s="256"/>
      <c r="J428" s="256"/>
      <c r="K428" s="256"/>
      <c r="L428" s="256"/>
      <c r="M428" s="256"/>
    </row>
    <row r="429" spans="1:14" ht="30" customHeight="1">
      <c r="A429" s="347" t="s">
        <v>1306</v>
      </c>
      <c r="B429" s="350"/>
      <c r="C429" s="345" t="s">
        <v>763</v>
      </c>
      <c r="D429" s="352"/>
      <c r="E429" s="346"/>
      <c r="F429" s="346"/>
      <c r="G429" s="346"/>
      <c r="H429" s="346"/>
    </row>
    <row r="430" spans="1:14" ht="12.75" customHeight="1" thickBot="1">
      <c r="A430" s="455"/>
      <c r="C430" s="456"/>
      <c r="D430" s="457"/>
      <c r="E430" s="457"/>
      <c r="F430" s="457"/>
      <c r="G430" s="457"/>
      <c r="H430" s="457"/>
    </row>
    <row r="431" spans="1:14" ht="20.100000000000001" customHeight="1" thickBot="1">
      <c r="A431" s="1009" t="s">
        <v>700</v>
      </c>
      <c r="B431" s="1012" t="s">
        <v>701</v>
      </c>
      <c r="C431" s="1013"/>
      <c r="D431" s="1014" t="s">
        <v>702</v>
      </c>
      <c r="E431" s="1012"/>
      <c r="F431" s="1012"/>
      <c r="G431" s="1012"/>
      <c r="H431" s="1012"/>
      <c r="I431" s="1013"/>
      <c r="J431" s="1015" t="s">
        <v>1325</v>
      </c>
      <c r="K431" s="1015" t="s">
        <v>1326</v>
      </c>
      <c r="L431" s="1015" t="s">
        <v>703</v>
      </c>
      <c r="M431" s="1015" t="s">
        <v>704</v>
      </c>
      <c r="N431" s="1000" t="s">
        <v>705</v>
      </c>
    </row>
    <row r="432" spans="1:14" ht="20.100000000000001" customHeight="1">
      <c r="A432" s="1010"/>
      <c r="B432" s="1002" t="s">
        <v>706</v>
      </c>
      <c r="C432" s="1003" t="s">
        <v>707</v>
      </c>
      <c r="D432" s="1004" t="s">
        <v>708</v>
      </c>
      <c r="E432" s="1004" t="s">
        <v>709</v>
      </c>
      <c r="F432" s="1004" t="s">
        <v>710</v>
      </c>
      <c r="G432" s="1004" t="s">
        <v>711</v>
      </c>
      <c r="H432" s="1004" t="s">
        <v>712</v>
      </c>
      <c r="I432" s="1015" t="s">
        <v>713</v>
      </c>
      <c r="J432" s="1004"/>
      <c r="K432" s="1004"/>
      <c r="L432" s="1004"/>
      <c r="M432" s="1004"/>
      <c r="N432" s="1001"/>
    </row>
    <row r="433" spans="1:16" ht="20.100000000000001" customHeight="1" thickBot="1">
      <c r="A433" s="1010"/>
      <c r="B433" s="1003"/>
      <c r="C433" s="1003"/>
      <c r="D433" s="1004" t="s">
        <v>707</v>
      </c>
      <c r="E433" s="1004"/>
      <c r="F433" s="1004"/>
      <c r="G433" s="1004" t="s">
        <v>707</v>
      </c>
      <c r="H433" s="1004"/>
      <c r="I433" s="1004"/>
      <c r="J433" s="1004"/>
      <c r="K433" s="1004"/>
      <c r="L433" s="1004"/>
      <c r="M433" s="1016"/>
      <c r="N433" s="1001"/>
    </row>
    <row r="434" spans="1:16" ht="30" customHeight="1">
      <c r="A434" s="242" t="s">
        <v>733</v>
      </c>
      <c r="B434" s="243">
        <v>1</v>
      </c>
      <c r="C434" s="244"/>
      <c r="D434" s="294">
        <v>6000</v>
      </c>
      <c r="E434" s="245"/>
      <c r="F434" s="294">
        <f>+D434+E434</f>
        <v>6000</v>
      </c>
      <c r="G434" s="246">
        <f t="shared" ref="G434:G435" si="78">+F434*12</f>
        <v>72000</v>
      </c>
      <c r="H434" s="219">
        <v>2083.88</v>
      </c>
      <c r="I434" s="245">
        <f t="shared" ref="I434:I435" si="79">H434*12</f>
        <v>25006.560000000001</v>
      </c>
      <c r="J434" s="219">
        <v>0</v>
      </c>
      <c r="K434" s="245">
        <v>0</v>
      </c>
      <c r="L434" s="219">
        <f>D434*25%</f>
        <v>1500</v>
      </c>
      <c r="M434" s="269">
        <f>D434*1</f>
        <v>6000</v>
      </c>
      <c r="N434" s="367"/>
    </row>
    <row r="435" spans="1:16" ht="30" customHeight="1">
      <c r="A435" s="247" t="s">
        <v>722</v>
      </c>
      <c r="B435" s="228">
        <v>1</v>
      </c>
      <c r="C435" s="267"/>
      <c r="D435" s="226">
        <v>4000</v>
      </c>
      <c r="E435" s="249"/>
      <c r="F435" s="295">
        <f t="shared" ref="F435" si="80">+D435+E435</f>
        <v>4000</v>
      </c>
      <c r="G435" s="249">
        <f t="shared" si="78"/>
        <v>48000</v>
      </c>
      <c r="H435" s="225">
        <v>2000</v>
      </c>
      <c r="I435" s="231">
        <f t="shared" si="79"/>
        <v>24000</v>
      </c>
      <c r="J435" s="226">
        <v>0</v>
      </c>
      <c r="K435" s="231">
        <v>0</v>
      </c>
      <c r="L435" s="226">
        <f>D435*25%</f>
        <v>1000</v>
      </c>
      <c r="M435" s="231">
        <f>D435*1</f>
        <v>4000</v>
      </c>
      <c r="N435" s="331"/>
    </row>
    <row r="436" spans="1:16" ht="30" customHeight="1">
      <c r="A436" s="270"/>
      <c r="B436" s="250"/>
      <c r="C436" s="324"/>
      <c r="D436" s="299"/>
      <c r="E436" s="298"/>
      <c r="F436" s="297"/>
      <c r="G436" s="251"/>
      <c r="H436" s="298"/>
      <c r="I436" s="300"/>
      <c r="J436" s="299"/>
      <c r="K436" s="300"/>
      <c r="L436" s="299"/>
      <c r="M436" s="300"/>
      <c r="N436" s="331"/>
    </row>
    <row r="437" spans="1:16" ht="30" customHeight="1">
      <c r="A437" s="301"/>
      <c r="B437" s="234"/>
      <c r="C437" s="315"/>
      <c r="D437" s="291"/>
      <c r="E437" s="311"/>
      <c r="F437" s="303"/>
      <c r="G437" s="304"/>
      <c r="H437" s="304"/>
      <c r="I437" s="291"/>
      <c r="J437" s="291"/>
      <c r="K437" s="291"/>
      <c r="L437" s="291"/>
      <c r="M437" s="291"/>
      <c r="N437" s="331"/>
    </row>
    <row r="438" spans="1:16" ht="30" customHeight="1">
      <c r="A438" s="301"/>
      <c r="B438" s="234"/>
      <c r="C438" s="303"/>
      <c r="D438" s="291"/>
      <c r="E438" s="304"/>
      <c r="F438" s="303"/>
      <c r="G438" s="311"/>
      <c r="H438" s="304"/>
      <c r="I438" s="305"/>
      <c r="J438" s="291"/>
      <c r="K438" s="305"/>
      <c r="L438" s="291"/>
      <c r="M438" s="291"/>
      <c r="N438" s="331"/>
    </row>
    <row r="439" spans="1:16" ht="30" customHeight="1">
      <c r="A439" s="306"/>
      <c r="B439" s="234"/>
      <c r="C439" s="314"/>
      <c r="D439" s="291"/>
      <c r="E439" s="304"/>
      <c r="F439" s="303"/>
      <c r="G439" s="304"/>
      <c r="H439" s="304"/>
      <c r="I439" s="291"/>
      <c r="J439" s="291"/>
      <c r="K439" s="291"/>
      <c r="L439" s="291"/>
      <c r="M439" s="291"/>
      <c r="N439" s="331"/>
      <c r="O439" s="338"/>
    </row>
    <row r="440" spans="1:16" ht="30" customHeight="1">
      <c r="A440" s="317"/>
      <c r="B440" s="234"/>
      <c r="C440" s="275"/>
      <c r="D440" s="291"/>
      <c r="E440" s="304"/>
      <c r="F440" s="303"/>
      <c r="G440" s="304"/>
      <c r="H440" s="304"/>
      <c r="I440" s="291"/>
      <c r="J440" s="291"/>
      <c r="K440" s="291"/>
      <c r="L440" s="291"/>
      <c r="M440" s="291"/>
      <c r="N440" s="331"/>
    </row>
    <row r="441" spans="1:16" ht="30" customHeight="1">
      <c r="A441" s="306"/>
      <c r="B441" s="234"/>
      <c r="C441" s="275"/>
      <c r="D441" s="291"/>
      <c r="E441" s="304"/>
      <c r="F441" s="303"/>
      <c r="G441" s="304"/>
      <c r="H441" s="304"/>
      <c r="I441" s="291"/>
      <c r="J441" s="291"/>
      <c r="K441" s="305"/>
      <c r="L441" s="291"/>
      <c r="M441" s="291"/>
      <c r="N441" s="331"/>
    </row>
    <row r="442" spans="1:16" ht="30" customHeight="1">
      <c r="A442" s="306"/>
      <c r="B442" s="234"/>
      <c r="C442" s="275"/>
      <c r="D442" s="291"/>
      <c r="E442" s="304"/>
      <c r="F442" s="303"/>
      <c r="G442" s="311"/>
      <c r="H442" s="304"/>
      <c r="I442" s="291"/>
      <c r="J442" s="291"/>
      <c r="K442" s="291"/>
      <c r="L442" s="291"/>
      <c r="M442" s="291"/>
      <c r="N442" s="331"/>
    </row>
    <row r="443" spans="1:16" ht="30" customHeight="1">
      <c r="A443" s="306"/>
      <c r="B443" s="234"/>
      <c r="C443" s="275"/>
      <c r="D443" s="291"/>
      <c r="E443" s="304"/>
      <c r="F443" s="303"/>
      <c r="G443" s="304"/>
      <c r="H443" s="304"/>
      <c r="I443" s="291"/>
      <c r="J443" s="291"/>
      <c r="K443" s="291"/>
      <c r="L443" s="291"/>
      <c r="M443" s="305"/>
      <c r="N443" s="331"/>
      <c r="O443" s="338"/>
    </row>
    <row r="444" spans="1:16" ht="30" customHeight="1">
      <c r="A444" s="317"/>
      <c r="B444" s="234"/>
      <c r="C444" s="275"/>
      <c r="D444" s="291"/>
      <c r="E444" s="304"/>
      <c r="F444" s="303"/>
      <c r="G444" s="304"/>
      <c r="H444" s="304"/>
      <c r="I444" s="291"/>
      <c r="J444" s="291"/>
      <c r="K444" s="305"/>
      <c r="L444" s="291"/>
      <c r="M444" s="291"/>
      <c r="N444" s="331"/>
      <c r="O444" s="338"/>
    </row>
    <row r="445" spans="1:16" ht="30" customHeight="1">
      <c r="A445" s="306"/>
      <c r="B445" s="234"/>
      <c r="C445" s="273"/>
      <c r="D445" s="291"/>
      <c r="E445" s="311"/>
      <c r="F445" s="303"/>
      <c r="G445" s="304"/>
      <c r="H445" s="304"/>
      <c r="I445" s="291"/>
      <c r="J445" s="291"/>
      <c r="K445" s="291"/>
      <c r="L445" s="291"/>
      <c r="M445" s="291"/>
      <c r="N445" s="331"/>
    </row>
    <row r="446" spans="1:16" ht="30" customHeight="1">
      <c r="A446" s="306"/>
      <c r="B446" s="234"/>
      <c r="C446" s="275"/>
      <c r="D446" s="291"/>
      <c r="E446" s="304"/>
      <c r="F446" s="303"/>
      <c r="G446" s="311"/>
      <c r="H446" s="304"/>
      <c r="I446" s="291"/>
      <c r="J446" s="291"/>
      <c r="K446" s="305"/>
      <c r="L446" s="291"/>
      <c r="M446" s="291"/>
      <c r="N446" s="331"/>
    </row>
    <row r="447" spans="1:16" ht="30" customHeight="1">
      <c r="A447" s="306"/>
      <c r="B447" s="234"/>
      <c r="C447" s="275"/>
      <c r="D447" s="291"/>
      <c r="E447" s="304"/>
      <c r="F447" s="303"/>
      <c r="G447" s="304"/>
      <c r="H447" s="304"/>
      <c r="I447" s="291"/>
      <c r="J447" s="291"/>
      <c r="K447" s="291"/>
      <c r="L447" s="291"/>
      <c r="M447" s="305"/>
      <c r="N447" s="331"/>
    </row>
    <row r="448" spans="1:16" ht="30" customHeight="1">
      <c r="A448" s="306"/>
      <c r="B448" s="234"/>
      <c r="C448" s="275"/>
      <c r="D448" s="291"/>
      <c r="E448" s="304"/>
      <c r="F448" s="303"/>
      <c r="G448" s="304"/>
      <c r="H448" s="304"/>
      <c r="I448" s="291"/>
      <c r="J448" s="291"/>
      <c r="K448" s="291"/>
      <c r="L448" s="291"/>
      <c r="M448" s="291"/>
      <c r="N448" s="331"/>
      <c r="P448" s="338">
        <f>G453+I453+L453+M453</f>
        <v>181506.56</v>
      </c>
    </row>
    <row r="449" spans="1:16" ht="30" customHeight="1">
      <c r="A449" s="317"/>
      <c r="B449" s="234"/>
      <c r="C449" s="275"/>
      <c r="D449" s="291"/>
      <c r="E449" s="304"/>
      <c r="F449" s="303"/>
      <c r="G449" s="304"/>
      <c r="H449" s="304"/>
      <c r="I449" s="291"/>
      <c r="J449" s="291"/>
      <c r="K449" s="305"/>
      <c r="L449" s="291"/>
      <c r="M449" s="291"/>
      <c r="N449" s="331"/>
      <c r="P449" s="338">
        <f>P448*2%</f>
        <v>3630.1311999999998</v>
      </c>
    </row>
    <row r="450" spans="1:16" ht="30" customHeight="1">
      <c r="A450" s="317"/>
      <c r="B450" s="234"/>
      <c r="C450" s="275"/>
      <c r="D450" s="291"/>
      <c r="E450" s="304"/>
      <c r="F450" s="303"/>
      <c r="G450" s="304"/>
      <c r="H450" s="304"/>
      <c r="I450" s="291"/>
      <c r="J450" s="291"/>
      <c r="K450" s="305"/>
      <c r="L450" s="291"/>
      <c r="M450" s="291"/>
      <c r="N450" s="331"/>
      <c r="P450" s="338">
        <f>P449*45%</f>
        <v>1633.5590399999999</v>
      </c>
    </row>
    <row r="451" spans="1:16" ht="30" customHeight="1">
      <c r="A451" s="306"/>
      <c r="B451" s="234"/>
      <c r="C451" s="275"/>
      <c r="D451" s="291"/>
      <c r="E451" s="304"/>
      <c r="F451" s="303"/>
      <c r="G451" s="304"/>
      <c r="H451" s="304"/>
      <c r="I451" s="305"/>
      <c r="J451" s="291"/>
      <c r="K451" s="291"/>
      <c r="L451" s="291"/>
      <c r="M451" s="291"/>
      <c r="N451" s="331"/>
      <c r="P451" s="338">
        <f>SUM(P449:P450)</f>
        <v>5263.6902399999999</v>
      </c>
    </row>
    <row r="452" spans="1:16" ht="30" customHeight="1" thickBot="1">
      <c r="A452" s="306"/>
      <c r="B452" s="73"/>
      <c r="C452" s="360"/>
      <c r="D452" s="330"/>
      <c r="E452" s="441"/>
      <c r="F452" s="395"/>
      <c r="G452" s="441"/>
      <c r="H452" s="441"/>
      <c r="I452" s="397"/>
      <c r="J452" s="330"/>
      <c r="K452" s="397"/>
      <c r="L452" s="330"/>
      <c r="M452" s="330"/>
      <c r="N452" s="331"/>
    </row>
    <row r="453" spans="1:16" ht="30" customHeight="1" thickBot="1">
      <c r="A453" s="72"/>
      <c r="B453" s="417">
        <f>SUM(B434:B452)</f>
        <v>2</v>
      </c>
      <c r="C453" s="417">
        <f t="shared" ref="C453:M453" si="81">SUM(C434:C452)</f>
        <v>0</v>
      </c>
      <c r="D453" s="418">
        <f t="shared" si="81"/>
        <v>10000</v>
      </c>
      <c r="E453" s="418">
        <f t="shared" si="81"/>
        <v>0</v>
      </c>
      <c r="F453" s="418">
        <f t="shared" si="81"/>
        <v>10000</v>
      </c>
      <c r="G453" s="418">
        <f t="shared" si="81"/>
        <v>120000</v>
      </c>
      <c r="H453" s="418">
        <f t="shared" si="81"/>
        <v>4083.88</v>
      </c>
      <c r="I453" s="418">
        <f t="shared" si="81"/>
        <v>49006.559999999998</v>
      </c>
      <c r="J453" s="418">
        <f t="shared" si="81"/>
        <v>0</v>
      </c>
      <c r="K453" s="418">
        <f t="shared" si="81"/>
        <v>0</v>
      </c>
      <c r="L453" s="418">
        <f t="shared" si="81"/>
        <v>2500</v>
      </c>
      <c r="M453" s="418">
        <f t="shared" si="81"/>
        <v>10000</v>
      </c>
      <c r="N453" s="332"/>
    </row>
    <row r="454" spans="1:16" ht="12.75" customHeight="1"/>
    <row r="455" spans="1:16" ht="12.75" customHeight="1"/>
    <row r="456" spans="1:16" ht="12.75" customHeight="1"/>
    <row r="457" spans="1:16" ht="12.75" customHeight="1"/>
    <row r="458" spans="1:16" ht="12.75" customHeight="1"/>
    <row r="459" spans="1:16" ht="12.75" customHeight="1"/>
    <row r="460" spans="1:16" ht="12.75" customHeight="1"/>
    <row r="461" spans="1:16" ht="12.75" customHeight="1"/>
    <row r="462" spans="1:16" ht="12.75" customHeight="1"/>
    <row r="463" spans="1:16" ht="30" customHeight="1">
      <c r="A463" s="347" t="s">
        <v>1307</v>
      </c>
      <c r="B463" s="350"/>
      <c r="C463" s="345" t="s">
        <v>696</v>
      </c>
      <c r="D463" s="352"/>
      <c r="E463" s="346"/>
      <c r="F463" s="346"/>
      <c r="G463" s="346"/>
      <c r="H463" s="346"/>
    </row>
    <row r="464" spans="1:16" ht="12.75" customHeight="1" thickBot="1">
      <c r="A464" s="455"/>
      <c r="C464" s="456"/>
      <c r="D464" s="457"/>
      <c r="E464" s="457"/>
      <c r="F464" s="457"/>
      <c r="G464" s="457"/>
      <c r="H464" s="457"/>
    </row>
    <row r="465" spans="1:14" ht="20.100000000000001" customHeight="1" thickBot="1">
      <c r="A465" s="1009" t="s">
        <v>700</v>
      </c>
      <c r="B465" s="1012" t="s">
        <v>701</v>
      </c>
      <c r="C465" s="1013"/>
      <c r="D465" s="1014" t="s">
        <v>702</v>
      </c>
      <c r="E465" s="1012"/>
      <c r="F465" s="1012"/>
      <c r="G465" s="1012"/>
      <c r="H465" s="1012"/>
      <c r="I465" s="1013"/>
      <c r="J465" s="1015" t="s">
        <v>1325</v>
      </c>
      <c r="K465" s="1015" t="s">
        <v>1326</v>
      </c>
      <c r="L465" s="1015" t="s">
        <v>703</v>
      </c>
      <c r="M465" s="1015" t="s">
        <v>704</v>
      </c>
      <c r="N465" s="1000" t="s">
        <v>705</v>
      </c>
    </row>
    <row r="466" spans="1:14" ht="20.100000000000001" customHeight="1">
      <c r="A466" s="1010"/>
      <c r="B466" s="1002" t="s">
        <v>706</v>
      </c>
      <c r="C466" s="1003" t="s">
        <v>707</v>
      </c>
      <c r="D466" s="1004" t="s">
        <v>708</v>
      </c>
      <c r="E466" s="1004" t="s">
        <v>709</v>
      </c>
      <c r="F466" s="1004" t="s">
        <v>710</v>
      </c>
      <c r="G466" s="1004" t="s">
        <v>711</v>
      </c>
      <c r="H466" s="1004" t="s">
        <v>712</v>
      </c>
      <c r="I466" s="1015" t="s">
        <v>713</v>
      </c>
      <c r="J466" s="1004"/>
      <c r="K466" s="1004"/>
      <c r="L466" s="1004"/>
      <c r="M466" s="1004"/>
      <c r="N466" s="1001"/>
    </row>
    <row r="467" spans="1:14" ht="20.100000000000001" customHeight="1" thickBot="1">
      <c r="A467" s="1010"/>
      <c r="B467" s="1003"/>
      <c r="C467" s="1003"/>
      <c r="D467" s="1004" t="s">
        <v>707</v>
      </c>
      <c r="E467" s="1004"/>
      <c r="F467" s="1004"/>
      <c r="G467" s="1004" t="s">
        <v>707</v>
      </c>
      <c r="H467" s="1004"/>
      <c r="I467" s="1004"/>
      <c r="J467" s="1004"/>
      <c r="K467" s="1004"/>
      <c r="L467" s="1004"/>
      <c r="M467" s="1016"/>
      <c r="N467" s="1001"/>
    </row>
    <row r="468" spans="1:14" ht="30" customHeight="1">
      <c r="A468" s="242" t="s">
        <v>764</v>
      </c>
      <c r="B468" s="243">
        <v>1</v>
      </c>
      <c r="C468" s="244"/>
      <c r="D468" s="294">
        <v>6000</v>
      </c>
      <c r="E468" s="245"/>
      <c r="F468" s="294">
        <f t="shared" ref="F468:F470" si="82">+D468+E468</f>
        <v>6000</v>
      </c>
      <c r="G468" s="246">
        <f t="shared" ref="G468:G470" si="83">+F468*12</f>
        <v>72000</v>
      </c>
      <c r="H468" s="219">
        <v>2083.88</v>
      </c>
      <c r="I468" s="245">
        <f>H468*12</f>
        <v>25006.560000000001</v>
      </c>
      <c r="J468" s="219">
        <v>0</v>
      </c>
      <c r="K468" s="245">
        <v>0</v>
      </c>
      <c r="L468" s="219">
        <f t="shared" ref="L468:L469" si="84">D468*25%</f>
        <v>1500</v>
      </c>
      <c r="M468" s="269">
        <f>D468*1</f>
        <v>6000</v>
      </c>
      <c r="N468" s="312"/>
    </row>
    <row r="469" spans="1:14" ht="30" customHeight="1">
      <c r="A469" s="247" t="s">
        <v>765</v>
      </c>
      <c r="B469" s="228">
        <v>2</v>
      </c>
      <c r="C469" s="248"/>
      <c r="D469" s="295">
        <v>10000</v>
      </c>
      <c r="E469" s="249"/>
      <c r="F469" s="295">
        <f>+D469+E469</f>
        <v>10000</v>
      </c>
      <c r="G469" s="249">
        <f>+F469*12</f>
        <v>120000</v>
      </c>
      <c r="H469" s="225">
        <v>0</v>
      </c>
      <c r="I469" s="231">
        <f t="shared" ref="I469:I470" si="85">H469*12</f>
        <v>0</v>
      </c>
      <c r="J469" s="226">
        <v>0</v>
      </c>
      <c r="K469" s="231">
        <v>0</v>
      </c>
      <c r="L469" s="226">
        <f t="shared" si="84"/>
        <v>2500</v>
      </c>
      <c r="M469" s="231">
        <f>D469*1</f>
        <v>10000</v>
      </c>
      <c r="N469" s="274"/>
    </row>
    <row r="470" spans="1:14" ht="30" customHeight="1">
      <c r="A470" s="247" t="s">
        <v>749</v>
      </c>
      <c r="B470" s="228">
        <v>1</v>
      </c>
      <c r="C470" s="248"/>
      <c r="D470" s="295">
        <v>4000</v>
      </c>
      <c r="E470" s="249"/>
      <c r="F470" s="295">
        <f t="shared" si="82"/>
        <v>4000</v>
      </c>
      <c r="G470" s="249">
        <f t="shared" si="83"/>
        <v>48000</v>
      </c>
      <c r="H470" s="225">
        <v>0</v>
      </c>
      <c r="I470" s="231">
        <f t="shared" si="85"/>
        <v>0</v>
      </c>
      <c r="J470" s="226">
        <v>0</v>
      </c>
      <c r="K470" s="231">
        <v>0</v>
      </c>
      <c r="L470" s="226">
        <f>D470*25%</f>
        <v>1000</v>
      </c>
      <c r="M470" s="231">
        <f>D470*1</f>
        <v>4000</v>
      </c>
      <c r="N470" s="274"/>
    </row>
    <row r="471" spans="1:14" ht="30" customHeight="1">
      <c r="A471" s="270"/>
      <c r="B471" s="250"/>
      <c r="C471" s="296"/>
      <c r="D471" s="297"/>
      <c r="E471" s="251"/>
      <c r="F471" s="297"/>
      <c r="G471" s="298"/>
      <c r="H471" s="298"/>
      <c r="I471" s="300"/>
      <c r="J471" s="299"/>
      <c r="K471" s="299"/>
      <c r="L471" s="299"/>
      <c r="M471" s="300"/>
      <c r="N471" s="274"/>
    </row>
    <row r="472" spans="1:14" ht="30" customHeight="1">
      <c r="A472" s="306"/>
      <c r="B472" s="234"/>
      <c r="C472" s="315"/>
      <c r="D472" s="303"/>
      <c r="E472" s="304"/>
      <c r="F472" s="303"/>
      <c r="G472" s="311"/>
      <c r="H472" s="304"/>
      <c r="I472" s="291"/>
      <c r="J472" s="291"/>
      <c r="K472" s="305"/>
      <c r="L472" s="291"/>
      <c r="M472" s="291"/>
      <c r="N472" s="274"/>
    </row>
    <row r="473" spans="1:14" ht="30" customHeight="1">
      <c r="A473" s="306"/>
      <c r="B473" s="234"/>
      <c r="C473" s="315"/>
      <c r="D473" s="303"/>
      <c r="E473" s="304"/>
      <c r="F473" s="303"/>
      <c r="G473" s="304"/>
      <c r="H473" s="304"/>
      <c r="I473" s="291"/>
      <c r="J473" s="291"/>
      <c r="K473" s="291"/>
      <c r="L473" s="291"/>
      <c r="M473" s="305"/>
      <c r="N473" s="274"/>
    </row>
    <row r="474" spans="1:14" ht="30" customHeight="1">
      <c r="A474" s="253"/>
      <c r="B474" s="234"/>
      <c r="C474" s="235"/>
      <c r="D474" s="254"/>
      <c r="E474" s="254"/>
      <c r="F474" s="254"/>
      <c r="G474" s="254"/>
      <c r="H474" s="254"/>
      <c r="I474" s="290"/>
      <c r="J474" s="290"/>
      <c r="K474" s="290"/>
      <c r="L474" s="291"/>
      <c r="M474" s="291"/>
      <c r="N474" s="239"/>
    </row>
    <row r="475" spans="1:14" ht="30" customHeight="1">
      <c r="A475" s="233"/>
      <c r="B475" s="234"/>
      <c r="C475" s="261"/>
      <c r="D475" s="254"/>
      <c r="E475" s="257"/>
      <c r="F475" s="254"/>
      <c r="G475" s="257"/>
      <c r="H475" s="254"/>
      <c r="I475" s="289"/>
      <c r="J475" s="290"/>
      <c r="K475" s="289"/>
      <c r="L475" s="290"/>
      <c r="M475" s="289"/>
      <c r="N475" s="239"/>
    </row>
    <row r="476" spans="1:14" ht="30" customHeight="1">
      <c r="A476" s="233"/>
      <c r="B476" s="234"/>
      <c r="C476" s="261"/>
      <c r="D476" s="254"/>
      <c r="E476" s="257"/>
      <c r="F476" s="254"/>
      <c r="G476" s="257"/>
      <c r="H476" s="254"/>
      <c r="I476" s="289"/>
      <c r="J476" s="290"/>
      <c r="K476" s="289"/>
      <c r="L476" s="290"/>
      <c r="M476" s="289"/>
      <c r="N476" s="239"/>
    </row>
    <row r="477" spans="1:14" ht="30" customHeight="1">
      <c r="A477" s="233"/>
      <c r="B477" s="234"/>
      <c r="C477" s="261"/>
      <c r="D477" s="304"/>
      <c r="E477" s="311"/>
      <c r="F477" s="304"/>
      <c r="G477" s="257"/>
      <c r="H477" s="254"/>
      <c r="I477" s="289"/>
      <c r="J477" s="290"/>
      <c r="K477" s="289"/>
      <c r="L477" s="290"/>
      <c r="M477" s="289"/>
      <c r="N477" s="239"/>
    </row>
    <row r="478" spans="1:14" ht="30" customHeight="1">
      <c r="A478" s="233"/>
      <c r="B478" s="234"/>
      <c r="C478" s="261"/>
      <c r="D478" s="304"/>
      <c r="E478" s="311"/>
      <c r="F478" s="304"/>
      <c r="G478" s="257"/>
      <c r="H478" s="254"/>
      <c r="I478" s="289"/>
      <c r="J478" s="290"/>
      <c r="K478" s="289"/>
      <c r="L478" s="290"/>
      <c r="M478" s="289"/>
      <c r="N478" s="239"/>
    </row>
    <row r="479" spans="1:14" ht="30" customHeight="1">
      <c r="A479" s="233"/>
      <c r="B479" s="234"/>
      <c r="C479" s="261"/>
      <c r="D479" s="304"/>
      <c r="E479" s="311"/>
      <c r="F479" s="304"/>
      <c r="G479" s="257"/>
      <c r="H479" s="254"/>
      <c r="I479" s="289"/>
      <c r="J479" s="290"/>
      <c r="K479" s="289"/>
      <c r="L479" s="290"/>
      <c r="M479" s="289"/>
      <c r="N479" s="239"/>
    </row>
    <row r="480" spans="1:14" ht="30" customHeight="1">
      <c r="A480" s="233"/>
      <c r="B480" s="234"/>
      <c r="C480" s="261"/>
      <c r="D480" s="254"/>
      <c r="E480" s="257"/>
      <c r="F480" s="254"/>
      <c r="G480" s="257"/>
      <c r="H480" s="254"/>
      <c r="I480" s="289"/>
      <c r="J480" s="290"/>
      <c r="K480" s="289"/>
      <c r="L480" s="290"/>
      <c r="M480" s="289"/>
      <c r="N480" s="239"/>
    </row>
    <row r="481" spans="1:16" ht="30" customHeight="1">
      <c r="A481" s="233"/>
      <c r="B481" s="234"/>
      <c r="C481" s="261"/>
      <c r="D481" s="254"/>
      <c r="E481" s="257"/>
      <c r="F481" s="254"/>
      <c r="G481" s="257"/>
      <c r="H481" s="254"/>
      <c r="I481" s="289"/>
      <c r="J481" s="290"/>
      <c r="K481" s="289"/>
      <c r="L481" s="290"/>
      <c r="M481" s="289"/>
      <c r="N481" s="239"/>
      <c r="P481" s="338">
        <f>G486+I486+L486+M486</f>
        <v>290006.56</v>
      </c>
    </row>
    <row r="482" spans="1:16" ht="30" customHeight="1">
      <c r="A482" s="233"/>
      <c r="B482" s="234"/>
      <c r="C482" s="261"/>
      <c r="D482" s="254"/>
      <c r="E482" s="257"/>
      <c r="F482" s="254"/>
      <c r="G482" s="257"/>
      <c r="H482" s="254"/>
      <c r="I482" s="289"/>
      <c r="J482" s="290"/>
      <c r="K482" s="289"/>
      <c r="L482" s="290"/>
      <c r="M482" s="289"/>
      <c r="N482" s="240"/>
      <c r="P482" s="338">
        <f>P481*2%</f>
        <v>5800.1311999999998</v>
      </c>
    </row>
    <row r="483" spans="1:16" ht="30" customHeight="1">
      <c r="A483" s="233"/>
      <c r="B483" s="234"/>
      <c r="C483" s="261"/>
      <c r="D483" s="254"/>
      <c r="E483" s="257"/>
      <c r="F483" s="254"/>
      <c r="G483" s="257"/>
      <c r="H483" s="254"/>
      <c r="I483" s="289"/>
      <c r="J483" s="290"/>
      <c r="K483" s="289"/>
      <c r="L483" s="290"/>
      <c r="M483" s="289"/>
      <c r="N483" s="240"/>
      <c r="P483" s="338">
        <f>P482*45%</f>
        <v>2610.0590400000001</v>
      </c>
    </row>
    <row r="484" spans="1:16" ht="30" customHeight="1">
      <c r="A484" s="233"/>
      <c r="B484" s="234"/>
      <c r="C484" s="261"/>
      <c r="D484" s="254"/>
      <c r="E484" s="257"/>
      <c r="F484" s="254"/>
      <c r="G484" s="257"/>
      <c r="H484" s="254"/>
      <c r="I484" s="289"/>
      <c r="J484" s="290"/>
      <c r="K484" s="289"/>
      <c r="L484" s="290"/>
      <c r="M484" s="289"/>
      <c r="N484" s="240"/>
      <c r="P484" s="338">
        <f>SUM(P482:P483)</f>
        <v>8410.1902399999999</v>
      </c>
    </row>
    <row r="485" spans="1:16" ht="30" customHeight="1" thickBot="1">
      <c r="A485" s="233"/>
      <c r="B485" s="73"/>
      <c r="C485" s="433"/>
      <c r="D485" s="434"/>
      <c r="E485" s="435"/>
      <c r="F485" s="434"/>
      <c r="G485" s="435"/>
      <c r="H485" s="434"/>
      <c r="I485" s="263"/>
      <c r="J485" s="264"/>
      <c r="K485" s="263"/>
      <c r="L485" s="264"/>
      <c r="M485" s="436"/>
      <c r="N485" s="240"/>
    </row>
    <row r="486" spans="1:16" ht="30" customHeight="1" thickBot="1">
      <c r="A486" s="72"/>
      <c r="B486" s="417">
        <f>SUM(B468:B485)</f>
        <v>4</v>
      </c>
      <c r="C486" s="417">
        <f t="shared" ref="C486:M486" si="86">SUM(C468:C485)</f>
        <v>0</v>
      </c>
      <c r="D486" s="418">
        <f t="shared" si="86"/>
        <v>20000</v>
      </c>
      <c r="E486" s="418">
        <f t="shared" si="86"/>
        <v>0</v>
      </c>
      <c r="F486" s="418">
        <f t="shared" si="86"/>
        <v>20000</v>
      </c>
      <c r="G486" s="418">
        <f t="shared" si="86"/>
        <v>240000</v>
      </c>
      <c r="H486" s="418">
        <f t="shared" si="86"/>
        <v>2083.88</v>
      </c>
      <c r="I486" s="418">
        <f t="shared" si="86"/>
        <v>25006.560000000001</v>
      </c>
      <c r="J486" s="418">
        <f t="shared" si="86"/>
        <v>0</v>
      </c>
      <c r="K486" s="418">
        <f t="shared" si="86"/>
        <v>0</v>
      </c>
      <c r="L486" s="418">
        <f t="shared" si="86"/>
        <v>5000</v>
      </c>
      <c r="M486" s="418">
        <f t="shared" si="86"/>
        <v>20000</v>
      </c>
      <c r="N486" s="265"/>
    </row>
    <row r="487" spans="1:16" ht="12.75" customHeight="1"/>
    <row r="488" spans="1:16" ht="12.75" customHeight="1"/>
    <row r="489" spans="1:16" ht="12.75" customHeight="1"/>
    <row r="490" spans="1:16" ht="12.75" customHeight="1"/>
    <row r="491" spans="1:16" ht="12.75" customHeight="1"/>
    <row r="492" spans="1:16" ht="12.75" customHeight="1"/>
    <row r="493" spans="1:16" ht="12.75" customHeight="1"/>
    <row r="494" spans="1:16" ht="12.75" customHeight="1"/>
    <row r="495" spans="1:16" ht="12.75" customHeight="1"/>
    <row r="496" spans="1:16" ht="12.75" customHeight="1"/>
    <row r="497" spans="1:15" ht="12.75" customHeight="1"/>
    <row r="498" spans="1:15" ht="30" customHeight="1">
      <c r="A498" s="347" t="s">
        <v>1308</v>
      </c>
      <c r="B498" s="350"/>
      <c r="C498" s="345" t="s">
        <v>1309</v>
      </c>
      <c r="D498" s="352"/>
      <c r="E498" s="352"/>
      <c r="F498" s="352"/>
      <c r="G498" s="346"/>
      <c r="H498" s="346"/>
    </row>
    <row r="499" spans="1:15" ht="12.75" customHeight="1" thickBot="1">
      <c r="A499" s="455"/>
      <c r="C499" s="456"/>
      <c r="D499" s="457"/>
      <c r="E499" s="457"/>
      <c r="F499" s="457"/>
      <c r="G499" s="457"/>
      <c r="H499" s="457"/>
    </row>
    <row r="500" spans="1:15" ht="20.100000000000001" customHeight="1" thickBot="1">
      <c r="A500" s="1009" t="s">
        <v>700</v>
      </c>
      <c r="B500" s="1012" t="s">
        <v>701</v>
      </c>
      <c r="C500" s="1013"/>
      <c r="D500" s="1014" t="s">
        <v>702</v>
      </c>
      <c r="E500" s="1012"/>
      <c r="F500" s="1012"/>
      <c r="G500" s="1012"/>
      <c r="H500" s="1012"/>
      <c r="I500" s="1013"/>
      <c r="J500" s="1015" t="s">
        <v>1325</v>
      </c>
      <c r="K500" s="1015" t="s">
        <v>1326</v>
      </c>
      <c r="L500" s="1015" t="s">
        <v>703</v>
      </c>
      <c r="M500" s="1015" t="s">
        <v>704</v>
      </c>
      <c r="N500" s="1000" t="s">
        <v>705</v>
      </c>
    </row>
    <row r="501" spans="1:15" ht="20.100000000000001" customHeight="1">
      <c r="A501" s="1010"/>
      <c r="B501" s="1002" t="s">
        <v>706</v>
      </c>
      <c r="C501" s="1003" t="s">
        <v>707</v>
      </c>
      <c r="D501" s="1004" t="s">
        <v>708</v>
      </c>
      <c r="E501" s="1004" t="s">
        <v>709</v>
      </c>
      <c r="F501" s="1004" t="s">
        <v>710</v>
      </c>
      <c r="G501" s="1004" t="s">
        <v>711</v>
      </c>
      <c r="H501" s="1004" t="s">
        <v>712</v>
      </c>
      <c r="I501" s="1015" t="s">
        <v>713</v>
      </c>
      <c r="J501" s="1004"/>
      <c r="K501" s="1004"/>
      <c r="L501" s="1004"/>
      <c r="M501" s="1004"/>
      <c r="N501" s="1001"/>
    </row>
    <row r="502" spans="1:15" ht="20.100000000000001" customHeight="1" thickBot="1">
      <c r="A502" s="1010"/>
      <c r="B502" s="1003"/>
      <c r="C502" s="1003"/>
      <c r="D502" s="1004" t="s">
        <v>707</v>
      </c>
      <c r="E502" s="1004"/>
      <c r="F502" s="1004"/>
      <c r="G502" s="1004" t="s">
        <v>707</v>
      </c>
      <c r="H502" s="1004"/>
      <c r="I502" s="1004"/>
      <c r="J502" s="1004"/>
      <c r="K502" s="1004"/>
      <c r="L502" s="1004"/>
      <c r="M502" s="1016"/>
      <c r="N502" s="1001"/>
    </row>
    <row r="503" spans="1:15" ht="30" customHeight="1">
      <c r="A503" s="242" t="s">
        <v>733</v>
      </c>
      <c r="B503" s="243">
        <v>1</v>
      </c>
      <c r="C503" s="244"/>
      <c r="D503" s="294">
        <v>6000</v>
      </c>
      <c r="E503" s="246"/>
      <c r="F503" s="294">
        <f>+D503+E503</f>
        <v>6000</v>
      </c>
      <c r="G503" s="246">
        <f>+F503*12</f>
        <v>72000</v>
      </c>
      <c r="H503" s="219">
        <v>2083.88</v>
      </c>
      <c r="I503" s="245">
        <f>H503*12</f>
        <v>25006.560000000001</v>
      </c>
      <c r="J503" s="219">
        <v>0</v>
      </c>
      <c r="K503" s="245">
        <v>0</v>
      </c>
      <c r="L503" s="219">
        <f>D503*25%</f>
        <v>1500</v>
      </c>
      <c r="M503" s="268">
        <f>D503*1</f>
        <v>6000</v>
      </c>
      <c r="N503" s="368"/>
    </row>
    <row r="504" spans="1:15" ht="30" customHeight="1">
      <c r="A504" s="247" t="s">
        <v>737</v>
      </c>
      <c r="B504" s="228">
        <v>1</v>
      </c>
      <c r="C504" s="248"/>
      <c r="D504" s="295">
        <v>5000</v>
      </c>
      <c r="E504" s="249"/>
      <c r="F504" s="295">
        <f>+D504+E504</f>
        <v>5000</v>
      </c>
      <c r="G504" s="249">
        <f>+F504*12</f>
        <v>60000</v>
      </c>
      <c r="H504" s="225">
        <v>0</v>
      </c>
      <c r="I504" s="231">
        <f>H504*12</f>
        <v>0</v>
      </c>
      <c r="J504" s="226">
        <v>0</v>
      </c>
      <c r="K504" s="231">
        <v>0</v>
      </c>
      <c r="L504" s="226">
        <f>D504*25%</f>
        <v>1250</v>
      </c>
      <c r="M504" s="226">
        <f>D504*1</f>
        <v>5000</v>
      </c>
      <c r="N504" s="274"/>
    </row>
    <row r="505" spans="1:15" ht="30" customHeight="1">
      <c r="A505" s="247" t="s">
        <v>722</v>
      </c>
      <c r="B505" s="228">
        <v>1</v>
      </c>
      <c r="C505" s="248"/>
      <c r="D505" s="295">
        <v>5000</v>
      </c>
      <c r="E505" s="249"/>
      <c r="F505" s="295">
        <f>+D505+E505</f>
        <v>5000</v>
      </c>
      <c r="G505" s="249">
        <f>+F505*12</f>
        <v>60000</v>
      </c>
      <c r="H505" s="225">
        <v>0</v>
      </c>
      <c r="I505" s="231">
        <f>H505*12</f>
        <v>0</v>
      </c>
      <c r="J505" s="226">
        <v>0</v>
      </c>
      <c r="K505" s="231">
        <v>0</v>
      </c>
      <c r="L505" s="226">
        <f>D505*25%</f>
        <v>1250</v>
      </c>
      <c r="M505" s="226">
        <f t="shared" ref="M505:M506" si="87">D505*1</f>
        <v>5000</v>
      </c>
      <c r="N505" s="274"/>
    </row>
    <row r="506" spans="1:15" ht="30" customHeight="1">
      <c r="A506" s="247" t="s">
        <v>813</v>
      </c>
      <c r="B506" s="228">
        <v>1</v>
      </c>
      <c r="C506" s="248"/>
      <c r="D506" s="295">
        <v>5600</v>
      </c>
      <c r="E506" s="249"/>
      <c r="F506" s="295">
        <f>+D506+E506</f>
        <v>5600</v>
      </c>
      <c r="G506" s="249">
        <f>+F506*12</f>
        <v>67200</v>
      </c>
      <c r="H506" s="225">
        <v>40.36</v>
      </c>
      <c r="I506" s="231">
        <f>H506*12</f>
        <v>484.32</v>
      </c>
      <c r="J506" s="226">
        <v>0</v>
      </c>
      <c r="K506" s="231">
        <v>0</v>
      </c>
      <c r="L506" s="226">
        <f>D506*25%</f>
        <v>1400</v>
      </c>
      <c r="M506" s="226">
        <f t="shared" si="87"/>
        <v>5600</v>
      </c>
      <c r="N506" s="274"/>
      <c r="O506" s="338"/>
    </row>
    <row r="507" spans="1:15" ht="30" customHeight="1">
      <c r="A507" s="270"/>
      <c r="B507" s="250"/>
      <c r="C507" s="337"/>
      <c r="D507" s="297"/>
      <c r="E507" s="251"/>
      <c r="F507" s="297"/>
      <c r="G507" s="298"/>
      <c r="H507" s="298"/>
      <c r="I507" s="300"/>
      <c r="J507" s="299"/>
      <c r="K507" s="299"/>
      <c r="L507" s="299"/>
      <c r="M507" s="299"/>
      <c r="N507" s="274"/>
    </row>
    <row r="508" spans="1:15" ht="30" customHeight="1">
      <c r="A508" s="253"/>
      <c r="B508" s="234"/>
      <c r="C508" s="261"/>
      <c r="D508" s="254"/>
      <c r="E508" s="254"/>
      <c r="F508" s="254"/>
      <c r="G508" s="257"/>
      <c r="H508" s="254"/>
      <c r="I508" s="290"/>
      <c r="J508" s="290"/>
      <c r="K508" s="289"/>
      <c r="L508" s="290"/>
      <c r="M508" s="290"/>
      <c r="N508" s="239"/>
    </row>
    <row r="509" spans="1:15" ht="30" customHeight="1">
      <c r="A509" s="233"/>
      <c r="B509" s="234"/>
      <c r="C509" s="261"/>
      <c r="D509" s="254"/>
      <c r="E509" s="257"/>
      <c r="F509" s="254"/>
      <c r="G509" s="257"/>
      <c r="H509" s="254"/>
      <c r="I509" s="289"/>
      <c r="J509" s="290"/>
      <c r="K509" s="289"/>
      <c r="L509" s="290"/>
      <c r="M509" s="290"/>
      <c r="N509" s="333"/>
    </row>
    <row r="510" spans="1:15" ht="30" customHeight="1">
      <c r="A510" s="233"/>
      <c r="B510" s="234"/>
      <c r="C510" s="261"/>
      <c r="D510" s="304"/>
      <c r="E510" s="311"/>
      <c r="F510" s="304"/>
      <c r="G510" s="257"/>
      <c r="H510" s="254"/>
      <c r="I510" s="289"/>
      <c r="J510" s="290"/>
      <c r="K510" s="289"/>
      <c r="L510" s="290"/>
      <c r="M510" s="290"/>
      <c r="N510" s="333"/>
    </row>
    <row r="511" spans="1:15" ht="30" customHeight="1">
      <c r="A511" s="233"/>
      <c r="B511" s="234"/>
      <c r="C511" s="261"/>
      <c r="D511" s="304"/>
      <c r="E511" s="311"/>
      <c r="F511" s="304"/>
      <c r="G511" s="257"/>
      <c r="H511" s="254"/>
      <c r="I511" s="289"/>
      <c r="J511" s="290"/>
      <c r="K511" s="289"/>
      <c r="L511" s="290"/>
      <c r="M511" s="290"/>
      <c r="N511" s="333"/>
    </row>
    <row r="512" spans="1:15" ht="30" customHeight="1">
      <c r="A512" s="233"/>
      <c r="B512" s="234"/>
      <c r="C512" s="261"/>
      <c r="D512" s="304"/>
      <c r="E512" s="311"/>
      <c r="F512" s="304"/>
      <c r="G512" s="257"/>
      <c r="H512" s="254"/>
      <c r="I512" s="289"/>
      <c r="J512" s="290"/>
      <c r="K512" s="289"/>
      <c r="L512" s="290"/>
      <c r="M512" s="290"/>
      <c r="N512" s="333"/>
    </row>
    <row r="513" spans="1:16" ht="30" customHeight="1">
      <c r="A513" s="233"/>
      <c r="B513" s="234"/>
      <c r="C513" s="261"/>
      <c r="D513" s="304"/>
      <c r="E513" s="311"/>
      <c r="F513" s="304"/>
      <c r="G513" s="257"/>
      <c r="H513" s="254"/>
      <c r="I513" s="289"/>
      <c r="J513" s="290"/>
      <c r="K513" s="289"/>
      <c r="L513" s="290"/>
      <c r="M513" s="290"/>
      <c r="N513" s="333"/>
    </row>
    <row r="514" spans="1:16" ht="30" customHeight="1">
      <c r="A514" s="233"/>
      <c r="B514" s="234"/>
      <c r="C514" s="261"/>
      <c r="D514" s="304"/>
      <c r="E514" s="311"/>
      <c r="F514" s="304"/>
      <c r="G514" s="257"/>
      <c r="H514" s="254"/>
      <c r="I514" s="289"/>
      <c r="J514" s="290"/>
      <c r="K514" s="289"/>
      <c r="L514" s="290"/>
      <c r="M514" s="290"/>
      <c r="N514" s="333"/>
    </row>
    <row r="515" spans="1:16" ht="30" customHeight="1">
      <c r="A515" s="233"/>
      <c r="B515" s="234"/>
      <c r="C515" s="261"/>
      <c r="D515" s="304"/>
      <c r="E515" s="311"/>
      <c r="F515" s="304"/>
      <c r="G515" s="257"/>
      <c r="H515" s="254"/>
      <c r="I515" s="289"/>
      <c r="J515" s="290"/>
      <c r="K515" s="289"/>
      <c r="L515" s="290"/>
      <c r="M515" s="290"/>
      <c r="N515" s="333"/>
    </row>
    <row r="516" spans="1:16" ht="30" customHeight="1">
      <c r="A516" s="233"/>
      <c r="B516" s="234"/>
      <c r="C516" s="261"/>
      <c r="D516" s="304"/>
      <c r="E516" s="311"/>
      <c r="F516" s="304"/>
      <c r="G516" s="257"/>
      <c r="H516" s="254"/>
      <c r="I516" s="289"/>
      <c r="J516" s="290"/>
      <c r="K516" s="289"/>
      <c r="L516" s="290"/>
      <c r="M516" s="290"/>
      <c r="N516" s="333"/>
    </row>
    <row r="517" spans="1:16" ht="30" customHeight="1">
      <c r="A517" s="233"/>
      <c r="B517" s="234"/>
      <c r="C517" s="261"/>
      <c r="D517" s="304"/>
      <c r="E517" s="311"/>
      <c r="F517" s="304"/>
      <c r="G517" s="257"/>
      <c r="H517" s="254"/>
      <c r="I517" s="289"/>
      <c r="J517" s="290"/>
      <c r="K517" s="289"/>
      <c r="L517" s="290"/>
      <c r="M517" s="290"/>
      <c r="N517" s="333"/>
      <c r="P517" s="338">
        <f>G522+I522+L522+M522</f>
        <v>311690.88</v>
      </c>
    </row>
    <row r="518" spans="1:16" ht="30" customHeight="1">
      <c r="A518" s="233"/>
      <c r="B518" s="234"/>
      <c r="C518" s="261"/>
      <c r="D518" s="304"/>
      <c r="E518" s="311"/>
      <c r="F518" s="304"/>
      <c r="G518" s="257"/>
      <c r="H518" s="254"/>
      <c r="I518" s="289"/>
      <c r="J518" s="290"/>
      <c r="K518" s="289"/>
      <c r="L518" s="290"/>
      <c r="M518" s="290"/>
      <c r="N518" s="333"/>
      <c r="P518" s="338">
        <f>P517*2%</f>
        <v>6233.8176000000003</v>
      </c>
    </row>
    <row r="519" spans="1:16" ht="30" customHeight="1">
      <c r="A519" s="233"/>
      <c r="B519" s="234"/>
      <c r="C519" s="261"/>
      <c r="D519" s="304"/>
      <c r="E519" s="311"/>
      <c r="F519" s="304"/>
      <c r="G519" s="257"/>
      <c r="H519" s="254"/>
      <c r="I519" s="289"/>
      <c r="J519" s="290"/>
      <c r="K519" s="289"/>
      <c r="L519" s="290"/>
      <c r="M519" s="290"/>
      <c r="N519" s="333"/>
      <c r="P519" s="338">
        <f>P518*45%</f>
        <v>2805.21792</v>
      </c>
    </row>
    <row r="520" spans="1:16" ht="30" customHeight="1">
      <c r="A520" s="233"/>
      <c r="B520" s="234"/>
      <c r="C520" s="261"/>
      <c r="D520" s="304"/>
      <c r="E520" s="311"/>
      <c r="F520" s="304"/>
      <c r="G520" s="257"/>
      <c r="H520" s="254"/>
      <c r="I520" s="289"/>
      <c r="J520" s="290"/>
      <c r="K520" s="289"/>
      <c r="L520" s="290"/>
      <c r="M520" s="290"/>
      <c r="N520" s="333"/>
      <c r="P520" s="338">
        <f>SUM(P518:P519)</f>
        <v>9039.0355200000013</v>
      </c>
    </row>
    <row r="521" spans="1:16" ht="30" customHeight="1" thickBot="1">
      <c r="A521" s="233"/>
      <c r="B521" s="73"/>
      <c r="C521" s="433"/>
      <c r="D521" s="434"/>
      <c r="E521" s="435"/>
      <c r="F521" s="434"/>
      <c r="G521" s="435"/>
      <c r="H521" s="434"/>
      <c r="I521" s="263"/>
      <c r="J521" s="264"/>
      <c r="K521" s="263"/>
      <c r="L521" s="264"/>
      <c r="M521" s="264"/>
      <c r="N521" s="334"/>
    </row>
    <row r="522" spans="1:16" ht="30" customHeight="1" thickBot="1">
      <c r="A522" s="72"/>
      <c r="B522" s="417">
        <f>SUM(B503:B521)</f>
        <v>4</v>
      </c>
      <c r="C522" s="417">
        <f t="shared" ref="C522:M522" si="88">SUM(C503:C521)</f>
        <v>0</v>
      </c>
      <c r="D522" s="418">
        <f t="shared" si="88"/>
        <v>21600</v>
      </c>
      <c r="E522" s="418">
        <f t="shared" si="88"/>
        <v>0</v>
      </c>
      <c r="F522" s="418">
        <f t="shared" si="88"/>
        <v>21600</v>
      </c>
      <c r="G522" s="418">
        <f t="shared" si="88"/>
        <v>259200</v>
      </c>
      <c r="H522" s="418">
        <f t="shared" si="88"/>
        <v>2124.2400000000002</v>
      </c>
      <c r="I522" s="418">
        <f t="shared" si="88"/>
        <v>25490.880000000001</v>
      </c>
      <c r="J522" s="418">
        <f t="shared" si="88"/>
        <v>0</v>
      </c>
      <c r="K522" s="418">
        <f t="shared" si="88"/>
        <v>0</v>
      </c>
      <c r="L522" s="418">
        <f t="shared" si="88"/>
        <v>5400</v>
      </c>
      <c r="M522" s="418">
        <f t="shared" si="88"/>
        <v>21600</v>
      </c>
      <c r="N522" s="335"/>
    </row>
    <row r="523" spans="1:16" ht="12.75" customHeight="1"/>
    <row r="524" spans="1:16" ht="12.75" customHeight="1"/>
    <row r="525" spans="1:16" ht="12.75" customHeight="1"/>
    <row r="526" spans="1:16" ht="12.75" customHeight="1"/>
    <row r="527" spans="1:16" ht="12.75" customHeight="1"/>
    <row r="528" spans="1:16" ht="12.75" customHeight="1"/>
    <row r="529" spans="1:15" ht="12.75" customHeight="1"/>
    <row r="530" spans="1:15" ht="12.75" customHeight="1"/>
    <row r="531" spans="1:15" ht="12.75" customHeight="1"/>
    <row r="532" spans="1:15" ht="30" customHeight="1">
      <c r="A532" s="347" t="s">
        <v>1310</v>
      </c>
      <c r="B532" s="350"/>
      <c r="C532" s="345" t="s">
        <v>1311</v>
      </c>
      <c r="D532" s="352"/>
      <c r="E532" s="352"/>
      <c r="F532" s="352"/>
      <c r="G532" s="346"/>
      <c r="H532" s="346"/>
      <c r="L532" s="467"/>
    </row>
    <row r="533" spans="1:15" ht="12.75" customHeight="1" thickBot="1">
      <c r="A533" s="455"/>
      <c r="C533" s="456"/>
      <c r="D533" s="457"/>
      <c r="E533" s="457"/>
      <c r="F533" s="457"/>
      <c r="G533" s="457"/>
      <c r="H533" s="457"/>
    </row>
    <row r="534" spans="1:15" ht="20.100000000000001" customHeight="1" thickBot="1">
      <c r="A534" s="1009" t="s">
        <v>700</v>
      </c>
      <c r="B534" s="1012" t="s">
        <v>701</v>
      </c>
      <c r="C534" s="1013"/>
      <c r="D534" s="1014" t="s">
        <v>702</v>
      </c>
      <c r="E534" s="1012"/>
      <c r="F534" s="1012"/>
      <c r="G534" s="1012"/>
      <c r="H534" s="1012"/>
      <c r="I534" s="1013"/>
      <c r="J534" s="1015" t="s">
        <v>1325</v>
      </c>
      <c r="K534" s="1015" t="s">
        <v>1326</v>
      </c>
      <c r="L534" s="1015" t="s">
        <v>703</v>
      </c>
      <c r="M534" s="1015" t="s">
        <v>704</v>
      </c>
      <c r="N534" s="1000" t="s">
        <v>705</v>
      </c>
    </row>
    <row r="535" spans="1:15" ht="20.100000000000001" customHeight="1">
      <c r="A535" s="1010"/>
      <c r="B535" s="1002" t="s">
        <v>706</v>
      </c>
      <c r="C535" s="1003" t="s">
        <v>707</v>
      </c>
      <c r="D535" s="1004" t="s">
        <v>708</v>
      </c>
      <c r="E535" s="1004" t="s">
        <v>709</v>
      </c>
      <c r="F535" s="1004" t="s">
        <v>710</v>
      </c>
      <c r="G535" s="1004" t="s">
        <v>711</v>
      </c>
      <c r="H535" s="1004" t="s">
        <v>712</v>
      </c>
      <c r="I535" s="1015" t="s">
        <v>713</v>
      </c>
      <c r="J535" s="1004"/>
      <c r="K535" s="1004"/>
      <c r="L535" s="1004"/>
      <c r="M535" s="1004"/>
      <c r="N535" s="1001"/>
    </row>
    <row r="536" spans="1:15" ht="20.100000000000001" customHeight="1" thickBot="1">
      <c r="A536" s="1010"/>
      <c r="B536" s="1003"/>
      <c r="C536" s="1003"/>
      <c r="D536" s="1004" t="s">
        <v>707</v>
      </c>
      <c r="E536" s="1004"/>
      <c r="F536" s="1004"/>
      <c r="G536" s="1004" t="s">
        <v>707</v>
      </c>
      <c r="H536" s="1004"/>
      <c r="I536" s="1004"/>
      <c r="J536" s="1004"/>
      <c r="K536" s="1004"/>
      <c r="L536" s="1004"/>
      <c r="M536" s="1016"/>
      <c r="N536" s="1001"/>
    </row>
    <row r="537" spans="1:15" ht="30" customHeight="1">
      <c r="A537" s="242" t="s">
        <v>733</v>
      </c>
      <c r="B537" s="243">
        <v>1</v>
      </c>
      <c r="C537" s="244"/>
      <c r="D537" s="294">
        <v>6000</v>
      </c>
      <c r="E537" s="245"/>
      <c r="F537" s="294">
        <f>+D537+E537</f>
        <v>6000</v>
      </c>
      <c r="G537" s="246">
        <f t="shared" ref="G537:G538" si="89">+F537*12</f>
        <v>72000</v>
      </c>
      <c r="H537" s="219">
        <v>2083.88</v>
      </c>
      <c r="I537" s="245">
        <f>H537*12</f>
        <v>25006.560000000001</v>
      </c>
      <c r="J537" s="219">
        <v>0</v>
      </c>
      <c r="K537" s="245">
        <v>0</v>
      </c>
      <c r="L537" s="219">
        <f t="shared" ref="L537:L538" si="90">D537*25%</f>
        <v>1500</v>
      </c>
      <c r="M537" s="268">
        <f>D537*1</f>
        <v>6000</v>
      </c>
      <c r="N537" s="312"/>
    </row>
    <row r="538" spans="1:15" ht="30" customHeight="1">
      <c r="A538" s="247" t="s">
        <v>744</v>
      </c>
      <c r="B538" s="228">
        <v>1</v>
      </c>
      <c r="C538" s="248"/>
      <c r="D538" s="295">
        <v>4000</v>
      </c>
      <c r="E538" s="249"/>
      <c r="F538" s="295">
        <f>+D538+E538</f>
        <v>4000</v>
      </c>
      <c r="G538" s="249">
        <f t="shared" si="89"/>
        <v>48000</v>
      </c>
      <c r="H538" s="225">
        <v>0</v>
      </c>
      <c r="I538" s="231">
        <f>H538*12</f>
        <v>0</v>
      </c>
      <c r="J538" s="226">
        <v>0</v>
      </c>
      <c r="K538" s="231">
        <v>0</v>
      </c>
      <c r="L538" s="226">
        <f t="shared" si="90"/>
        <v>1000</v>
      </c>
      <c r="M538" s="226">
        <f>D538*1</f>
        <v>4000</v>
      </c>
      <c r="N538" s="336"/>
    </row>
    <row r="539" spans="1:15" ht="30" customHeight="1">
      <c r="A539" s="247" t="s">
        <v>722</v>
      </c>
      <c r="B539" s="228">
        <v>1</v>
      </c>
      <c r="C539" s="248"/>
      <c r="D539" s="295">
        <v>5000</v>
      </c>
      <c r="E539" s="249"/>
      <c r="F539" s="295">
        <f>+D539+E539</f>
        <v>5000</v>
      </c>
      <c r="G539" s="249">
        <f t="shared" ref="G539" si="91">+F539*12</f>
        <v>60000</v>
      </c>
      <c r="H539" s="225">
        <v>0</v>
      </c>
      <c r="I539" s="231">
        <f>H539*12</f>
        <v>0</v>
      </c>
      <c r="J539" s="226">
        <v>0</v>
      </c>
      <c r="K539" s="231">
        <v>0</v>
      </c>
      <c r="L539" s="226">
        <f t="shared" ref="L539" si="92">D539*25%</f>
        <v>1250</v>
      </c>
      <c r="M539" s="226">
        <f>D539*1</f>
        <v>5000</v>
      </c>
      <c r="N539" s="274"/>
    </row>
    <row r="540" spans="1:15" ht="30" customHeight="1">
      <c r="A540" s="301"/>
      <c r="B540" s="234"/>
      <c r="C540" s="316"/>
      <c r="D540" s="303"/>
      <c r="E540" s="304"/>
      <c r="F540" s="303"/>
      <c r="G540" s="304"/>
      <c r="H540" s="304"/>
      <c r="I540" s="291"/>
      <c r="J540" s="291"/>
      <c r="K540" s="291"/>
      <c r="L540" s="291"/>
      <c r="M540" s="291"/>
      <c r="N540" s="274"/>
    </row>
    <row r="541" spans="1:15" ht="30" customHeight="1">
      <c r="A541" s="301"/>
      <c r="B541" s="234"/>
      <c r="C541" s="315"/>
      <c r="D541" s="303"/>
      <c r="E541" s="311"/>
      <c r="F541" s="303"/>
      <c r="G541" s="311"/>
      <c r="H541" s="304"/>
      <c r="I541" s="305"/>
      <c r="J541" s="291"/>
      <c r="K541" s="291"/>
      <c r="L541" s="291"/>
      <c r="M541" s="291"/>
      <c r="N541" s="274"/>
    </row>
    <row r="542" spans="1:15" ht="30" customHeight="1">
      <c r="A542" s="301"/>
      <c r="B542" s="234"/>
      <c r="C542" s="316"/>
      <c r="D542" s="303"/>
      <c r="E542" s="304"/>
      <c r="F542" s="303"/>
      <c r="G542" s="304"/>
      <c r="H542" s="304"/>
      <c r="I542" s="291"/>
      <c r="J542" s="291"/>
      <c r="K542" s="291"/>
      <c r="L542" s="291"/>
      <c r="M542" s="291"/>
      <c r="N542" s="274"/>
      <c r="O542" s="338"/>
    </row>
    <row r="543" spans="1:15" ht="30" customHeight="1">
      <c r="A543" s="301"/>
      <c r="B543" s="234"/>
      <c r="C543" s="234"/>
      <c r="D543" s="303"/>
      <c r="E543" s="304"/>
      <c r="F543" s="303"/>
      <c r="G543" s="304"/>
      <c r="H543" s="304"/>
      <c r="I543" s="291"/>
      <c r="J543" s="291"/>
      <c r="K543" s="305"/>
      <c r="L543" s="291"/>
      <c r="M543" s="291"/>
      <c r="N543" s="274"/>
    </row>
    <row r="544" spans="1:15" ht="30" customHeight="1">
      <c r="A544" s="271"/>
      <c r="B544" s="234"/>
      <c r="C544" s="272"/>
      <c r="D544" s="303"/>
      <c r="E544" s="304"/>
      <c r="F544" s="303"/>
      <c r="G544" s="304"/>
      <c r="H544" s="304"/>
      <c r="I544" s="305"/>
      <c r="J544" s="291"/>
      <c r="K544" s="291"/>
      <c r="L544" s="291"/>
      <c r="M544" s="291"/>
      <c r="N544" s="336"/>
    </row>
    <row r="545" spans="1:16" ht="30" customHeight="1">
      <c r="A545" s="301"/>
      <c r="B545" s="234"/>
      <c r="C545" s="234"/>
      <c r="D545" s="303"/>
      <c r="E545" s="304"/>
      <c r="F545" s="303"/>
      <c r="G545" s="304"/>
      <c r="H545" s="304"/>
      <c r="I545" s="291"/>
      <c r="J545" s="291"/>
      <c r="K545" s="291"/>
      <c r="L545" s="291"/>
      <c r="M545" s="291"/>
      <c r="N545" s="274"/>
    </row>
    <row r="546" spans="1:16" ht="30" customHeight="1">
      <c r="A546" s="271"/>
      <c r="B546" s="234"/>
      <c r="C546" s="272"/>
      <c r="D546" s="303"/>
      <c r="E546" s="304"/>
      <c r="F546" s="303"/>
      <c r="G546" s="304"/>
      <c r="H546" s="304"/>
      <c r="I546" s="291"/>
      <c r="J546" s="291"/>
      <c r="K546" s="291"/>
      <c r="L546" s="291"/>
      <c r="M546" s="291"/>
      <c r="N546" s="336"/>
    </row>
    <row r="547" spans="1:16" ht="30" customHeight="1">
      <c r="A547" s="253"/>
      <c r="B547" s="234"/>
      <c r="C547" s="235"/>
      <c r="D547" s="254"/>
      <c r="E547" s="257"/>
      <c r="F547" s="254"/>
      <c r="G547" s="257"/>
      <c r="H547" s="254"/>
      <c r="I547" s="290"/>
      <c r="J547" s="290"/>
      <c r="K547" s="305"/>
      <c r="L547" s="290"/>
      <c r="M547" s="291"/>
      <c r="N547" s="239"/>
    </row>
    <row r="548" spans="1:16" ht="30" customHeight="1">
      <c r="A548" s="301"/>
      <c r="B548" s="234"/>
      <c r="C548" s="234"/>
      <c r="D548" s="303"/>
      <c r="E548" s="304"/>
      <c r="F548" s="303"/>
      <c r="G548" s="304"/>
      <c r="H548" s="304"/>
      <c r="I548" s="291"/>
      <c r="J548" s="291"/>
      <c r="K548" s="291"/>
      <c r="L548" s="291"/>
      <c r="M548" s="291"/>
      <c r="N548" s="274"/>
    </row>
    <row r="549" spans="1:16" ht="30" customHeight="1">
      <c r="A549" s="301"/>
      <c r="B549" s="234"/>
      <c r="C549" s="234"/>
      <c r="D549" s="303"/>
      <c r="E549" s="311"/>
      <c r="F549" s="303"/>
      <c r="G549" s="304"/>
      <c r="H549" s="304"/>
      <c r="I549" s="291"/>
      <c r="J549" s="291"/>
      <c r="K549" s="291"/>
      <c r="L549" s="291"/>
      <c r="M549" s="291"/>
      <c r="N549" s="336"/>
    </row>
    <row r="550" spans="1:16" ht="30" customHeight="1">
      <c r="A550" s="271"/>
      <c r="B550" s="234"/>
      <c r="C550" s="234"/>
      <c r="D550" s="303"/>
      <c r="E550" s="311"/>
      <c r="F550" s="303"/>
      <c r="G550" s="304"/>
      <c r="H550" s="304"/>
      <c r="I550" s="291"/>
      <c r="J550" s="291"/>
      <c r="K550" s="291"/>
      <c r="L550" s="291"/>
      <c r="M550" s="291"/>
      <c r="N550" s="336"/>
      <c r="P550" s="338">
        <f>G555+I555+L555+M555</f>
        <v>223756.56</v>
      </c>
    </row>
    <row r="551" spans="1:16" ht="30" customHeight="1">
      <c r="A551" s="271"/>
      <c r="B551" s="234"/>
      <c r="C551" s="234"/>
      <c r="D551" s="303"/>
      <c r="E551" s="311"/>
      <c r="F551" s="303"/>
      <c r="G551" s="304"/>
      <c r="H551" s="304"/>
      <c r="I551" s="291"/>
      <c r="J551" s="291"/>
      <c r="K551" s="291"/>
      <c r="L551" s="291"/>
      <c r="M551" s="291"/>
      <c r="N551" s="336"/>
      <c r="P551" s="338">
        <f>P550*2%</f>
        <v>4475.1311999999998</v>
      </c>
    </row>
    <row r="552" spans="1:16" ht="30" customHeight="1">
      <c r="A552" s="271"/>
      <c r="B552" s="234"/>
      <c r="C552" s="234"/>
      <c r="D552" s="303"/>
      <c r="E552" s="311"/>
      <c r="F552" s="303"/>
      <c r="G552" s="304"/>
      <c r="H552" s="304"/>
      <c r="I552" s="291"/>
      <c r="J552" s="291"/>
      <c r="K552" s="291"/>
      <c r="L552" s="291"/>
      <c r="M552" s="291"/>
      <c r="N552" s="336"/>
      <c r="P552" s="338">
        <f>P551*45%</f>
        <v>2013.8090399999999</v>
      </c>
    </row>
    <row r="553" spans="1:16" ht="30" customHeight="1">
      <c r="A553" s="271"/>
      <c r="B553" s="234"/>
      <c r="C553" s="234"/>
      <c r="D553" s="303"/>
      <c r="E553" s="311"/>
      <c r="F553" s="303"/>
      <c r="G553" s="304"/>
      <c r="H553" s="304"/>
      <c r="I553" s="291"/>
      <c r="J553" s="291"/>
      <c r="K553" s="291"/>
      <c r="L553" s="291"/>
      <c r="M553" s="291"/>
      <c r="N553" s="336"/>
      <c r="P553" s="338">
        <f>SUM(P551:P552)</f>
        <v>6488.9402399999999</v>
      </c>
    </row>
    <row r="554" spans="1:16" ht="30" customHeight="1" thickBot="1">
      <c r="A554" s="233"/>
      <c r="B554" s="73"/>
      <c r="C554" s="433"/>
      <c r="D554" s="434"/>
      <c r="E554" s="435"/>
      <c r="F554" s="434"/>
      <c r="G554" s="435"/>
      <c r="H554" s="434"/>
      <c r="I554" s="263"/>
      <c r="J554" s="264"/>
      <c r="K554" s="263"/>
      <c r="L554" s="264"/>
      <c r="M554" s="264"/>
      <c r="N554" s="334"/>
    </row>
    <row r="555" spans="1:16" ht="30" customHeight="1" thickBot="1">
      <c r="A555" s="72"/>
      <c r="B555" s="417">
        <f>SUM(B537:B554)</f>
        <v>3</v>
      </c>
      <c r="C555" s="417">
        <f t="shared" ref="C555:M555" si="93">SUM(C537:C554)</f>
        <v>0</v>
      </c>
      <c r="D555" s="418">
        <f t="shared" si="93"/>
        <v>15000</v>
      </c>
      <c r="E555" s="418">
        <f t="shared" si="93"/>
        <v>0</v>
      </c>
      <c r="F555" s="418">
        <f t="shared" si="93"/>
        <v>15000</v>
      </c>
      <c r="G555" s="418">
        <f t="shared" si="93"/>
        <v>180000</v>
      </c>
      <c r="H555" s="418">
        <f t="shared" si="93"/>
        <v>2083.88</v>
      </c>
      <c r="I555" s="418">
        <f t="shared" si="93"/>
        <v>25006.560000000001</v>
      </c>
      <c r="J555" s="418">
        <f t="shared" si="93"/>
        <v>0</v>
      </c>
      <c r="K555" s="418">
        <f t="shared" si="93"/>
        <v>0</v>
      </c>
      <c r="L555" s="418">
        <f t="shared" si="93"/>
        <v>3750</v>
      </c>
      <c r="M555" s="418">
        <f t="shared" si="93"/>
        <v>15000</v>
      </c>
      <c r="N555" s="335"/>
    </row>
    <row r="556" spans="1:16" ht="12.75" customHeight="1"/>
    <row r="557" spans="1:16" ht="12.75" customHeight="1"/>
    <row r="558" spans="1:16" ht="12.75" customHeight="1"/>
    <row r="559" spans="1:16" ht="12.75" customHeight="1"/>
    <row r="560" spans="1:16" ht="12.75" customHeight="1"/>
    <row r="561" spans="1:14" ht="12.75" customHeight="1"/>
    <row r="562" spans="1:14" ht="12.75" customHeight="1"/>
    <row r="563" spans="1:14" ht="12.75" customHeight="1"/>
    <row r="564" spans="1:14" ht="12.75" customHeight="1"/>
    <row r="565" spans="1:14" ht="12.75" customHeight="1"/>
    <row r="566" spans="1:14" ht="12.75" customHeight="1"/>
    <row r="567" spans="1:14" ht="30" customHeight="1">
      <c r="A567" s="347" t="s">
        <v>1312</v>
      </c>
      <c r="B567" s="350"/>
      <c r="C567" s="345" t="s">
        <v>766</v>
      </c>
      <c r="D567" s="352"/>
      <c r="E567" s="352"/>
      <c r="F567" s="346"/>
      <c r="G567" s="346"/>
      <c r="H567" s="346"/>
    </row>
    <row r="568" spans="1:14" ht="13.5" customHeight="1" thickBot="1">
      <c r="A568" s="468"/>
      <c r="B568" s="469"/>
      <c r="C568" s="470"/>
      <c r="D568" s="471"/>
      <c r="E568" s="471"/>
      <c r="F568" s="457"/>
      <c r="G568" s="457"/>
      <c r="H568" s="457"/>
    </row>
    <row r="569" spans="1:14" ht="20.100000000000001" customHeight="1" thickBot="1">
      <c r="A569" s="1009" t="s">
        <v>700</v>
      </c>
      <c r="B569" s="1012" t="s">
        <v>701</v>
      </c>
      <c r="C569" s="1013"/>
      <c r="D569" s="1014" t="s">
        <v>702</v>
      </c>
      <c r="E569" s="1012"/>
      <c r="F569" s="1012"/>
      <c r="G569" s="1012"/>
      <c r="H569" s="1012"/>
      <c r="I569" s="1013"/>
      <c r="J569" s="1015" t="s">
        <v>1325</v>
      </c>
      <c r="K569" s="1015" t="s">
        <v>1326</v>
      </c>
      <c r="L569" s="1015" t="s">
        <v>703</v>
      </c>
      <c r="M569" s="1015" t="s">
        <v>704</v>
      </c>
      <c r="N569" s="1000" t="s">
        <v>705</v>
      </c>
    </row>
    <row r="570" spans="1:14" ht="20.100000000000001" customHeight="1">
      <c r="A570" s="1010"/>
      <c r="B570" s="1002" t="s">
        <v>706</v>
      </c>
      <c r="C570" s="1003" t="s">
        <v>707</v>
      </c>
      <c r="D570" s="1004" t="s">
        <v>708</v>
      </c>
      <c r="E570" s="1004" t="s">
        <v>709</v>
      </c>
      <c r="F570" s="1004" t="s">
        <v>710</v>
      </c>
      <c r="G570" s="1004" t="s">
        <v>711</v>
      </c>
      <c r="H570" s="1004" t="s">
        <v>712</v>
      </c>
      <c r="I570" s="1015" t="s">
        <v>713</v>
      </c>
      <c r="J570" s="1004"/>
      <c r="K570" s="1004"/>
      <c r="L570" s="1004"/>
      <c r="M570" s="1004"/>
      <c r="N570" s="1001"/>
    </row>
    <row r="571" spans="1:14" ht="20.100000000000001" customHeight="1" thickBot="1">
      <c r="A571" s="1011"/>
      <c r="B571" s="1018"/>
      <c r="C571" s="1018"/>
      <c r="D571" s="1016" t="s">
        <v>707</v>
      </c>
      <c r="E571" s="1016"/>
      <c r="F571" s="1016"/>
      <c r="G571" s="1016" t="s">
        <v>707</v>
      </c>
      <c r="H571" s="1016"/>
      <c r="I571" s="1016"/>
      <c r="J571" s="1016"/>
      <c r="K571" s="1016"/>
      <c r="L571" s="1016"/>
      <c r="M571" s="1016"/>
      <c r="N571" s="1017"/>
    </row>
    <row r="572" spans="1:14" ht="30" customHeight="1">
      <c r="A572" s="327" t="s">
        <v>733</v>
      </c>
      <c r="B572" s="241">
        <v>1</v>
      </c>
      <c r="C572" s="343"/>
      <c r="D572" s="319">
        <v>6000</v>
      </c>
      <c r="E572" s="329"/>
      <c r="F572" s="319">
        <f>+D572+E572</f>
        <v>6000</v>
      </c>
      <c r="G572" s="329">
        <f>+F572*12</f>
        <v>72000</v>
      </c>
      <c r="H572" s="320">
        <v>2083.8200000000002</v>
      </c>
      <c r="I572" s="269">
        <f>H572*12</f>
        <v>25005.840000000004</v>
      </c>
      <c r="J572" s="268">
        <v>0</v>
      </c>
      <c r="K572" s="269">
        <v>0</v>
      </c>
      <c r="L572" s="268">
        <f>D572*25%</f>
        <v>1500</v>
      </c>
      <c r="M572" s="268">
        <f>D572*1</f>
        <v>6000</v>
      </c>
      <c r="N572" s="312"/>
    </row>
    <row r="573" spans="1:14" ht="30" customHeight="1">
      <c r="A573" s="270"/>
      <c r="B573" s="250"/>
      <c r="C573" s="296"/>
      <c r="D573" s="297"/>
      <c r="E573" s="298"/>
      <c r="F573" s="297"/>
      <c r="G573" s="298"/>
      <c r="H573" s="298"/>
      <c r="I573" s="299"/>
      <c r="J573" s="299"/>
      <c r="K573" s="300"/>
      <c r="L573" s="299"/>
      <c r="M573" s="299"/>
      <c r="N573" s="274"/>
    </row>
    <row r="574" spans="1:14" ht="30" customHeight="1">
      <c r="A574" s="301"/>
      <c r="B574" s="234"/>
      <c r="C574" s="315"/>
      <c r="D574" s="303"/>
      <c r="E574" s="311"/>
      <c r="F574" s="303"/>
      <c r="G574" s="311"/>
      <c r="H574" s="304"/>
      <c r="I574" s="305"/>
      <c r="J574" s="291"/>
      <c r="K574" s="291"/>
      <c r="L574" s="291"/>
      <c r="M574" s="291"/>
      <c r="N574" s="274"/>
    </row>
    <row r="575" spans="1:14" ht="30" customHeight="1">
      <c r="A575" s="301"/>
      <c r="B575" s="234"/>
      <c r="C575" s="315"/>
      <c r="D575" s="303"/>
      <c r="E575" s="304"/>
      <c r="F575" s="303"/>
      <c r="G575" s="304"/>
      <c r="H575" s="304"/>
      <c r="I575" s="291"/>
      <c r="J575" s="291"/>
      <c r="K575" s="291"/>
      <c r="L575" s="291"/>
      <c r="M575" s="305"/>
      <c r="N575" s="274"/>
    </row>
    <row r="576" spans="1:14" ht="30" customHeight="1">
      <c r="A576" s="233"/>
      <c r="B576" s="234"/>
      <c r="C576" s="304"/>
      <c r="D576" s="304"/>
      <c r="E576" s="304"/>
      <c r="F576" s="304"/>
      <c r="G576" s="304"/>
      <c r="H576" s="304"/>
      <c r="I576" s="291"/>
      <c r="J576" s="291"/>
      <c r="K576" s="305"/>
      <c r="L576" s="291"/>
      <c r="M576" s="291"/>
      <c r="N576" s="274"/>
    </row>
    <row r="577" spans="1:16" ht="30" customHeight="1">
      <c r="A577" s="233"/>
      <c r="B577" s="234"/>
      <c r="C577" s="311"/>
      <c r="D577" s="304"/>
      <c r="E577" s="311"/>
      <c r="F577" s="304"/>
      <c r="G577" s="311"/>
      <c r="H577" s="304"/>
      <c r="I577" s="305"/>
      <c r="J577" s="291"/>
      <c r="K577" s="305"/>
      <c r="L577" s="291"/>
      <c r="M577" s="305"/>
      <c r="N577" s="274"/>
    </row>
    <row r="578" spans="1:16" ht="30" customHeight="1">
      <c r="A578" s="233"/>
      <c r="B578" s="234"/>
      <c r="C578" s="261"/>
      <c r="D578" s="254"/>
      <c r="E578" s="257"/>
      <c r="F578" s="254"/>
      <c r="G578" s="257"/>
      <c r="H578" s="254"/>
      <c r="I578" s="289"/>
      <c r="J578" s="290"/>
      <c r="K578" s="289"/>
      <c r="L578" s="291"/>
      <c r="M578" s="305"/>
      <c r="N578" s="239"/>
    </row>
    <row r="579" spans="1:16" ht="30" customHeight="1">
      <c r="A579" s="233"/>
      <c r="B579" s="234"/>
      <c r="C579" s="261"/>
      <c r="D579" s="254"/>
      <c r="E579" s="257"/>
      <c r="F579" s="254"/>
      <c r="G579" s="257"/>
      <c r="H579" s="254"/>
      <c r="I579" s="289"/>
      <c r="J579" s="290"/>
      <c r="K579" s="289"/>
      <c r="L579" s="290"/>
      <c r="M579" s="289"/>
      <c r="N579" s="239"/>
    </row>
    <row r="580" spans="1:16" ht="30" customHeight="1">
      <c r="A580" s="233"/>
      <c r="B580" s="234"/>
      <c r="C580" s="261"/>
      <c r="D580" s="254"/>
      <c r="E580" s="257"/>
      <c r="F580" s="254"/>
      <c r="G580" s="257"/>
      <c r="H580" s="254"/>
      <c r="I580" s="289"/>
      <c r="J580" s="290"/>
      <c r="K580" s="289"/>
      <c r="L580" s="290"/>
      <c r="M580" s="289"/>
      <c r="N580" s="239"/>
    </row>
    <row r="581" spans="1:16" ht="30" customHeight="1">
      <c r="A581" s="233"/>
      <c r="B581" s="234"/>
      <c r="C581" s="261"/>
      <c r="D581" s="304"/>
      <c r="E581" s="311"/>
      <c r="F581" s="304"/>
      <c r="G581" s="257"/>
      <c r="H581" s="254"/>
      <c r="I581" s="289"/>
      <c r="J581" s="290"/>
      <c r="K581" s="289"/>
      <c r="L581" s="290"/>
      <c r="M581" s="289"/>
      <c r="N581" s="239"/>
      <c r="P581" s="338">
        <f>G586+I586+L586+M586</f>
        <v>104505.84</v>
      </c>
    </row>
    <row r="582" spans="1:16" ht="30" customHeight="1">
      <c r="A582" s="233"/>
      <c r="B582" s="234"/>
      <c r="C582" s="261"/>
      <c r="D582" s="304"/>
      <c r="E582" s="311"/>
      <c r="F582" s="304"/>
      <c r="G582" s="257"/>
      <c r="H582" s="254"/>
      <c r="I582" s="289"/>
      <c r="J582" s="290"/>
      <c r="K582" s="289"/>
      <c r="L582" s="290"/>
      <c r="M582" s="289"/>
      <c r="N582" s="239"/>
      <c r="P582" s="338">
        <f>P581*2%</f>
        <v>2090.1167999999998</v>
      </c>
    </row>
    <row r="583" spans="1:16" ht="30" customHeight="1">
      <c r="A583" s="233"/>
      <c r="B583" s="234"/>
      <c r="C583" s="261"/>
      <c r="D583" s="254"/>
      <c r="E583" s="257"/>
      <c r="F583" s="254"/>
      <c r="G583" s="257"/>
      <c r="H583" s="254"/>
      <c r="I583" s="289"/>
      <c r="J583" s="290"/>
      <c r="K583" s="289"/>
      <c r="L583" s="290"/>
      <c r="M583" s="289"/>
      <c r="N583" s="239"/>
      <c r="P583" s="338">
        <f>P582*45%</f>
        <v>940.55255999999997</v>
      </c>
    </row>
    <row r="584" spans="1:16" ht="30" customHeight="1">
      <c r="A584" s="233"/>
      <c r="B584" s="234"/>
      <c r="C584" s="261"/>
      <c r="D584" s="254"/>
      <c r="E584" s="257"/>
      <c r="F584" s="254"/>
      <c r="G584" s="257"/>
      <c r="H584" s="254"/>
      <c r="I584" s="289"/>
      <c r="J584" s="290"/>
      <c r="K584" s="289"/>
      <c r="L584" s="290"/>
      <c r="M584" s="289"/>
      <c r="N584" s="239"/>
      <c r="P584" s="338">
        <f>SUM(P582:P583)</f>
        <v>3030.6693599999999</v>
      </c>
    </row>
    <row r="585" spans="1:16" ht="30" customHeight="1" thickBot="1">
      <c r="A585" s="233"/>
      <c r="B585" s="73"/>
      <c r="C585" s="433"/>
      <c r="D585" s="434"/>
      <c r="E585" s="435"/>
      <c r="F585" s="434"/>
      <c r="G585" s="435"/>
      <c r="H585" s="434"/>
      <c r="I585" s="263"/>
      <c r="J585" s="264"/>
      <c r="K585" s="263"/>
      <c r="L585" s="264"/>
      <c r="M585" s="436"/>
      <c r="N585" s="240"/>
    </row>
    <row r="586" spans="1:16" ht="30" customHeight="1" thickBot="1">
      <c r="A586" s="72"/>
      <c r="B586" s="417">
        <f>SUM(B572:B585)</f>
        <v>1</v>
      </c>
      <c r="C586" s="417">
        <f t="shared" ref="C586:M586" si="94">SUM(C572:C585)</f>
        <v>0</v>
      </c>
      <c r="D586" s="418">
        <f t="shared" si="94"/>
        <v>6000</v>
      </c>
      <c r="E586" s="418">
        <f t="shared" si="94"/>
        <v>0</v>
      </c>
      <c r="F586" s="418">
        <f t="shared" si="94"/>
        <v>6000</v>
      </c>
      <c r="G586" s="418">
        <f t="shared" si="94"/>
        <v>72000</v>
      </c>
      <c r="H586" s="418">
        <f t="shared" si="94"/>
        <v>2083.8200000000002</v>
      </c>
      <c r="I586" s="418">
        <f t="shared" si="94"/>
        <v>25005.840000000004</v>
      </c>
      <c r="J586" s="418">
        <f t="shared" si="94"/>
        <v>0</v>
      </c>
      <c r="K586" s="418">
        <f t="shared" si="94"/>
        <v>0</v>
      </c>
      <c r="L586" s="418">
        <f t="shared" si="94"/>
        <v>1500</v>
      </c>
      <c r="M586" s="418">
        <f t="shared" si="94"/>
        <v>6000</v>
      </c>
      <c r="N586" s="265"/>
    </row>
    <row r="587" spans="1:16" ht="12.75" customHeight="1"/>
    <row r="588" spans="1:16" ht="12.75" customHeight="1"/>
    <row r="589" spans="1:16" ht="12.75" customHeight="1"/>
    <row r="590" spans="1:16" ht="12.75" customHeight="1"/>
    <row r="591" spans="1:16" ht="12.75" customHeight="1"/>
    <row r="592" spans="1:16" ht="12.75" customHeight="1"/>
    <row r="593" spans="1:8" ht="12.75" customHeight="1"/>
    <row r="594" spans="1:8" ht="12.75" customHeight="1"/>
    <row r="595" spans="1:8" ht="12.75" customHeight="1"/>
    <row r="596" spans="1:8" ht="12.75" customHeight="1"/>
    <row r="597" spans="1:8" ht="12.75" customHeight="1"/>
    <row r="598" spans="1:8" ht="12.75" customHeight="1"/>
    <row r="599" spans="1:8" ht="12.75" customHeight="1"/>
    <row r="600" spans="1:8" ht="12.75" customHeight="1"/>
    <row r="601" spans="1:8" ht="12.75" customHeight="1"/>
    <row r="602" spans="1:8" ht="12.75" customHeight="1"/>
    <row r="603" spans="1:8" ht="12.75" customHeight="1"/>
    <row r="604" spans="1:8" ht="12.75" customHeight="1"/>
    <row r="605" spans="1:8" ht="12.75" customHeight="1"/>
    <row r="606" spans="1:8" ht="12.75" customHeight="1"/>
    <row r="607" spans="1:8" ht="12.75" customHeight="1"/>
    <row r="608" spans="1:8" ht="30" customHeight="1">
      <c r="A608" s="347" t="s">
        <v>1342</v>
      </c>
      <c r="B608" s="350"/>
      <c r="C608" s="345" t="s">
        <v>767</v>
      </c>
      <c r="D608" s="352"/>
      <c r="E608" s="346"/>
      <c r="F608" s="346"/>
      <c r="G608" s="346"/>
      <c r="H608" s="346"/>
    </row>
    <row r="609" spans="1:14" ht="12.75" customHeight="1" thickBot="1">
      <c r="A609" s="455"/>
      <c r="C609" s="456"/>
      <c r="D609" s="457"/>
      <c r="E609" s="457"/>
      <c r="F609" s="457"/>
      <c r="G609" s="457"/>
      <c r="H609" s="457"/>
    </row>
    <row r="610" spans="1:14" ht="20.100000000000001" customHeight="1" thickBot="1">
      <c r="A610" s="1009" t="s">
        <v>700</v>
      </c>
      <c r="B610" s="1012" t="s">
        <v>701</v>
      </c>
      <c r="C610" s="1013"/>
      <c r="D610" s="1014" t="s">
        <v>702</v>
      </c>
      <c r="E610" s="1012"/>
      <c r="F610" s="1012"/>
      <c r="G610" s="1012"/>
      <c r="H610" s="1012"/>
      <c r="I610" s="1013"/>
      <c r="J610" s="1015" t="s">
        <v>1325</v>
      </c>
      <c r="K610" s="1015" t="s">
        <v>1326</v>
      </c>
      <c r="L610" s="1015" t="s">
        <v>703</v>
      </c>
      <c r="M610" s="1015" t="s">
        <v>704</v>
      </c>
      <c r="N610" s="1000" t="s">
        <v>705</v>
      </c>
    </row>
    <row r="611" spans="1:14" ht="20.100000000000001" customHeight="1">
      <c r="A611" s="1010"/>
      <c r="B611" s="1002" t="s">
        <v>706</v>
      </c>
      <c r="C611" s="1003" t="s">
        <v>707</v>
      </c>
      <c r="D611" s="1004" t="s">
        <v>708</v>
      </c>
      <c r="E611" s="1004" t="s">
        <v>709</v>
      </c>
      <c r="F611" s="1004" t="s">
        <v>710</v>
      </c>
      <c r="G611" s="1004" t="s">
        <v>711</v>
      </c>
      <c r="H611" s="1004" t="s">
        <v>712</v>
      </c>
      <c r="I611" s="1015" t="s">
        <v>713</v>
      </c>
      <c r="J611" s="1004"/>
      <c r="K611" s="1004"/>
      <c r="L611" s="1004"/>
      <c r="M611" s="1004"/>
      <c r="N611" s="1001"/>
    </row>
    <row r="612" spans="1:14" ht="20.100000000000001" customHeight="1" thickBot="1">
      <c r="A612" s="1010"/>
      <c r="B612" s="1003"/>
      <c r="C612" s="1003"/>
      <c r="D612" s="1004" t="s">
        <v>707</v>
      </c>
      <c r="E612" s="1004"/>
      <c r="F612" s="1004"/>
      <c r="G612" s="1004" t="s">
        <v>707</v>
      </c>
      <c r="H612" s="1004"/>
      <c r="I612" s="1004"/>
      <c r="J612" s="1004"/>
      <c r="K612" s="1004"/>
      <c r="L612" s="1004"/>
      <c r="M612" s="1016"/>
      <c r="N612" s="1001"/>
    </row>
    <row r="613" spans="1:14" ht="30" customHeight="1">
      <c r="A613" s="242" t="s">
        <v>733</v>
      </c>
      <c r="B613" s="243">
        <v>1</v>
      </c>
      <c r="C613" s="244"/>
      <c r="D613" s="219">
        <v>6000</v>
      </c>
      <c r="E613" s="245"/>
      <c r="F613" s="219">
        <f>+D613+E613</f>
        <v>6000</v>
      </c>
      <c r="G613" s="246">
        <f>+F613*12</f>
        <v>72000</v>
      </c>
      <c r="H613" s="219">
        <v>3683.88</v>
      </c>
      <c r="I613" s="245">
        <f>H613*12</f>
        <v>44206.559999999998</v>
      </c>
      <c r="J613" s="219">
        <v>0</v>
      </c>
      <c r="K613" s="245">
        <v>0</v>
      </c>
      <c r="L613" s="219">
        <f>D613*25%</f>
        <v>1500</v>
      </c>
      <c r="M613" s="446">
        <f>D613*1</f>
        <v>6000</v>
      </c>
      <c r="N613" s="312"/>
    </row>
    <row r="614" spans="1:14" ht="30" customHeight="1">
      <c r="A614" s="327" t="s">
        <v>1359</v>
      </c>
      <c r="B614" s="241">
        <v>1</v>
      </c>
      <c r="C614" s="328"/>
      <c r="D614" s="319">
        <v>1800</v>
      </c>
      <c r="E614" s="269"/>
      <c r="F614" s="303">
        <f>+D614+E614</f>
        <v>1800</v>
      </c>
      <c r="G614" s="311">
        <f>+F614*12</f>
        <v>21600</v>
      </c>
      <c r="H614" s="268">
        <v>0</v>
      </c>
      <c r="I614" s="269">
        <f>H614*12</f>
        <v>0</v>
      </c>
      <c r="J614" s="268">
        <v>0</v>
      </c>
      <c r="K614" s="269">
        <v>0</v>
      </c>
      <c r="L614" s="268">
        <f>D614*25%</f>
        <v>450</v>
      </c>
      <c r="M614" s="305">
        <f>D614*1</f>
        <v>1800</v>
      </c>
      <c r="N614" s="274"/>
    </row>
    <row r="615" spans="1:14" ht="30" customHeight="1">
      <c r="A615" s="247" t="s">
        <v>1360</v>
      </c>
      <c r="B615" s="228">
        <v>1</v>
      </c>
      <c r="C615" s="344"/>
      <c r="D615" s="295">
        <v>4000</v>
      </c>
      <c r="E615" s="249"/>
      <c r="F615" s="295">
        <f>+D615+E615</f>
        <v>4000</v>
      </c>
      <c r="G615" s="342">
        <f>+F615*12</f>
        <v>48000</v>
      </c>
      <c r="H615" s="225">
        <v>2200</v>
      </c>
      <c r="I615" s="231">
        <f>H615*12</f>
        <v>26400</v>
      </c>
      <c r="J615" s="226">
        <v>0</v>
      </c>
      <c r="K615" s="231">
        <v>0</v>
      </c>
      <c r="L615" s="226">
        <f>D615*25%</f>
        <v>1000</v>
      </c>
      <c r="M615" s="226">
        <f>D615*1</f>
        <v>4000</v>
      </c>
      <c r="N615" s="274"/>
    </row>
    <row r="616" spans="1:14" ht="30" customHeight="1">
      <c r="A616" s="317"/>
      <c r="B616" s="234"/>
      <c r="C616" s="315"/>
      <c r="D616" s="291"/>
      <c r="E616" s="304"/>
      <c r="F616" s="291"/>
      <c r="G616" s="304"/>
      <c r="H616" s="304"/>
      <c r="I616" s="291"/>
      <c r="J616" s="291"/>
      <c r="K616" s="291"/>
      <c r="L616" s="291"/>
      <c r="M616" s="291"/>
      <c r="N616" s="274"/>
    </row>
    <row r="617" spans="1:14" ht="30" customHeight="1">
      <c r="A617" s="301"/>
      <c r="B617" s="234"/>
      <c r="C617" s="315"/>
      <c r="D617" s="291"/>
      <c r="E617" s="304"/>
      <c r="F617" s="291"/>
      <c r="G617" s="304"/>
      <c r="H617" s="304"/>
      <c r="I617" s="291"/>
      <c r="J617" s="291"/>
      <c r="K617" s="305"/>
      <c r="L617" s="291"/>
      <c r="M617" s="305"/>
      <c r="N617" s="274"/>
    </row>
    <row r="618" spans="1:14" ht="30" customHeight="1">
      <c r="A618" s="306"/>
      <c r="B618" s="234"/>
      <c r="C618" s="315"/>
      <c r="D618" s="291"/>
      <c r="E618" s="311"/>
      <c r="F618" s="291"/>
      <c r="G618" s="311"/>
      <c r="H618" s="304"/>
      <c r="I618" s="291"/>
      <c r="J618" s="291"/>
      <c r="K618" s="291"/>
      <c r="L618" s="291"/>
      <c r="M618" s="291"/>
      <c r="N618" s="274"/>
    </row>
    <row r="619" spans="1:14" ht="30" customHeight="1">
      <c r="A619" s="233"/>
      <c r="B619" s="234"/>
      <c r="C619" s="261"/>
      <c r="D619" s="304"/>
      <c r="E619" s="304"/>
      <c r="F619" s="304"/>
      <c r="G619" s="304"/>
      <c r="H619" s="304"/>
      <c r="I619" s="291"/>
      <c r="J619" s="291"/>
      <c r="K619" s="291"/>
      <c r="L619" s="291"/>
      <c r="M619" s="291"/>
      <c r="N619" s="274"/>
    </row>
    <row r="620" spans="1:14" ht="30" customHeight="1">
      <c r="A620" s="233"/>
      <c r="B620" s="234"/>
      <c r="C620" s="261"/>
      <c r="D620" s="254"/>
      <c r="E620" s="257"/>
      <c r="F620" s="254"/>
      <c r="G620" s="257"/>
      <c r="H620" s="254"/>
      <c r="I620" s="289"/>
      <c r="J620" s="290"/>
      <c r="K620" s="289"/>
      <c r="L620" s="290"/>
      <c r="M620" s="289"/>
      <c r="N620" s="239"/>
    </row>
    <row r="621" spans="1:14" ht="30" customHeight="1">
      <c r="A621" s="233"/>
      <c r="B621" s="234"/>
      <c r="C621" s="261"/>
      <c r="D621" s="254"/>
      <c r="E621" s="257"/>
      <c r="F621" s="254"/>
      <c r="G621" s="257"/>
      <c r="H621" s="254"/>
      <c r="I621" s="289"/>
      <c r="J621" s="290"/>
      <c r="K621" s="289"/>
      <c r="L621" s="290"/>
      <c r="M621" s="289"/>
      <c r="N621" s="239"/>
    </row>
    <row r="622" spans="1:14" ht="30" customHeight="1">
      <c r="A622" s="233"/>
      <c r="B622" s="234"/>
      <c r="C622" s="261"/>
      <c r="D622" s="254"/>
      <c r="E622" s="257"/>
      <c r="F622" s="254"/>
      <c r="G622" s="257"/>
      <c r="H622" s="254"/>
      <c r="I622" s="289"/>
      <c r="J622" s="290"/>
      <c r="K622" s="289"/>
      <c r="L622" s="290"/>
      <c r="M622" s="289"/>
      <c r="N622" s="239"/>
    </row>
    <row r="623" spans="1:14" ht="30" customHeight="1">
      <c r="A623" s="233"/>
      <c r="B623" s="234"/>
      <c r="C623" s="261"/>
      <c r="D623" s="254"/>
      <c r="E623" s="257"/>
      <c r="F623" s="254"/>
      <c r="G623" s="257"/>
      <c r="H623" s="254"/>
      <c r="I623" s="289"/>
      <c r="J623" s="290"/>
      <c r="K623" s="289"/>
      <c r="L623" s="290"/>
      <c r="M623" s="289"/>
      <c r="N623" s="239"/>
    </row>
    <row r="624" spans="1:14" ht="30" customHeight="1">
      <c r="A624" s="233"/>
      <c r="B624" s="234"/>
      <c r="C624" s="261"/>
      <c r="D624" s="254"/>
      <c r="E624" s="257"/>
      <c r="F624" s="254"/>
      <c r="G624" s="257"/>
      <c r="H624" s="254"/>
      <c r="I624" s="289"/>
      <c r="J624" s="290"/>
      <c r="K624" s="289"/>
      <c r="L624" s="290"/>
      <c r="M624" s="289"/>
      <c r="N624" s="239"/>
    </row>
    <row r="625" spans="1:16" ht="30" customHeight="1">
      <c r="A625" s="233"/>
      <c r="B625" s="234"/>
      <c r="C625" s="261"/>
      <c r="D625" s="254"/>
      <c r="E625" s="257"/>
      <c r="F625" s="254"/>
      <c r="G625" s="257"/>
      <c r="H625" s="254"/>
      <c r="I625" s="289"/>
      <c r="J625" s="290"/>
      <c r="K625" s="289"/>
      <c r="L625" s="290"/>
      <c r="M625" s="289"/>
      <c r="N625" s="239"/>
    </row>
    <row r="626" spans="1:16" ht="30" customHeight="1">
      <c r="A626" s="233"/>
      <c r="B626" s="234"/>
      <c r="C626" s="261"/>
      <c r="D626" s="254"/>
      <c r="E626" s="257"/>
      <c r="F626" s="254"/>
      <c r="G626" s="257"/>
      <c r="H626" s="254"/>
      <c r="I626" s="289"/>
      <c r="J626" s="290"/>
      <c r="K626" s="289"/>
      <c r="L626" s="290"/>
      <c r="M626" s="289"/>
      <c r="N626" s="239"/>
    </row>
    <row r="627" spans="1:16" ht="30" customHeight="1">
      <c r="A627" s="233"/>
      <c r="B627" s="234"/>
      <c r="C627" s="261"/>
      <c r="D627" s="254"/>
      <c r="E627" s="257"/>
      <c r="F627" s="254"/>
      <c r="G627" s="257"/>
      <c r="H627" s="254"/>
      <c r="I627" s="289"/>
      <c r="J627" s="290"/>
      <c r="K627" s="289"/>
      <c r="L627" s="290"/>
      <c r="M627" s="289"/>
      <c r="N627" s="239"/>
      <c r="P627" s="338">
        <f>G633+I633+L633+M633</f>
        <v>226956.56</v>
      </c>
    </row>
    <row r="628" spans="1:16" ht="30" customHeight="1">
      <c r="A628" s="233"/>
      <c r="B628" s="234"/>
      <c r="C628" s="261"/>
      <c r="D628" s="254"/>
      <c r="E628" s="257"/>
      <c r="F628" s="254"/>
      <c r="G628" s="257"/>
      <c r="H628" s="254"/>
      <c r="I628" s="289"/>
      <c r="J628" s="290"/>
      <c r="K628" s="289"/>
      <c r="L628" s="290"/>
      <c r="M628" s="289"/>
      <c r="N628" s="240"/>
      <c r="P628" s="338">
        <f>P627*2%</f>
        <v>4539.1311999999998</v>
      </c>
    </row>
    <row r="629" spans="1:16" ht="30" customHeight="1">
      <c r="A629" s="233"/>
      <c r="B629" s="234"/>
      <c r="C629" s="261"/>
      <c r="D629" s="254"/>
      <c r="E629" s="257"/>
      <c r="F629" s="254"/>
      <c r="G629" s="257"/>
      <c r="H629" s="254"/>
      <c r="I629" s="289"/>
      <c r="J629" s="290"/>
      <c r="K629" s="289"/>
      <c r="L629" s="290"/>
      <c r="M629" s="289"/>
      <c r="N629" s="240"/>
      <c r="P629" s="338">
        <f>P628*45%</f>
        <v>2042.60904</v>
      </c>
    </row>
    <row r="630" spans="1:16" ht="30" customHeight="1">
      <c r="A630" s="233"/>
      <c r="B630" s="234"/>
      <c r="C630" s="261"/>
      <c r="D630" s="254"/>
      <c r="E630" s="257"/>
      <c r="F630" s="254"/>
      <c r="G630" s="257"/>
      <c r="H630" s="254"/>
      <c r="I630" s="289"/>
      <c r="J630" s="290"/>
      <c r="K630" s="289"/>
      <c r="L630" s="290"/>
      <c r="M630" s="289"/>
      <c r="N630" s="240"/>
      <c r="P630" s="338">
        <f>SUM(P628:P629)</f>
        <v>6581.7402400000001</v>
      </c>
    </row>
    <row r="631" spans="1:16" ht="30" customHeight="1">
      <c r="A631" s="233"/>
      <c r="B631" s="234"/>
      <c r="C631" s="261"/>
      <c r="D631" s="254"/>
      <c r="E631" s="257"/>
      <c r="F631" s="254"/>
      <c r="G631" s="257"/>
      <c r="H631" s="254"/>
      <c r="I631" s="289"/>
      <c r="J631" s="290"/>
      <c r="K631" s="289"/>
      <c r="L631" s="290"/>
      <c r="M631" s="289"/>
      <c r="N631" s="240"/>
    </row>
    <row r="632" spans="1:16" ht="30" customHeight="1" thickBot="1">
      <c r="A632" s="233"/>
      <c r="B632" s="73"/>
      <c r="C632" s="433"/>
      <c r="D632" s="434"/>
      <c r="E632" s="435"/>
      <c r="F632" s="434"/>
      <c r="G632" s="435"/>
      <c r="H632" s="434"/>
      <c r="I632" s="263"/>
      <c r="J632" s="264"/>
      <c r="K632" s="263"/>
      <c r="L632" s="264"/>
      <c r="M632" s="436"/>
      <c r="N632" s="240"/>
    </row>
    <row r="633" spans="1:16" ht="30" customHeight="1" thickBot="1">
      <c r="A633" s="72"/>
      <c r="B633" s="417">
        <f>SUM(B613:B632)</f>
        <v>3</v>
      </c>
      <c r="C633" s="417">
        <f t="shared" ref="C633:M633" si="95">SUM(C613:C632)</f>
        <v>0</v>
      </c>
      <c r="D633" s="418">
        <f>SUM(D613:D632)</f>
        <v>11800</v>
      </c>
      <c r="E633" s="418">
        <f t="shared" si="95"/>
        <v>0</v>
      </c>
      <c r="F633" s="418">
        <f t="shared" si="95"/>
        <v>11800</v>
      </c>
      <c r="G633" s="418">
        <f t="shared" si="95"/>
        <v>141600</v>
      </c>
      <c r="H633" s="418">
        <f t="shared" si="95"/>
        <v>5883.88</v>
      </c>
      <c r="I633" s="418">
        <f t="shared" si="95"/>
        <v>70606.559999999998</v>
      </c>
      <c r="J633" s="418">
        <f t="shared" si="95"/>
        <v>0</v>
      </c>
      <c r="K633" s="418">
        <f t="shared" si="95"/>
        <v>0</v>
      </c>
      <c r="L633" s="418">
        <f t="shared" si="95"/>
        <v>2950</v>
      </c>
      <c r="M633" s="418">
        <f t="shared" si="95"/>
        <v>11800</v>
      </c>
      <c r="N633" s="265"/>
    </row>
    <row r="634" spans="1:16" ht="12.75" customHeight="1"/>
    <row r="635" spans="1:16" ht="12.75" customHeight="1"/>
    <row r="636" spans="1:16" ht="12.75" customHeight="1"/>
    <row r="637" spans="1:16" ht="12.75" customHeight="1"/>
    <row r="638" spans="1:16" ht="12.75" customHeight="1"/>
    <row r="639" spans="1:16" ht="12.75" customHeight="1"/>
    <row r="640" spans="1:16" ht="12.75" customHeight="1"/>
    <row r="641" spans="1:16" ht="30" customHeight="1">
      <c r="A641" s="347" t="s">
        <v>1313</v>
      </c>
      <c r="B641" s="350"/>
      <c r="C641" s="345" t="s">
        <v>768</v>
      </c>
      <c r="D641" s="352"/>
      <c r="E641" s="352"/>
      <c r="F641" s="346"/>
      <c r="G641" s="346"/>
      <c r="H641" s="346"/>
    </row>
    <row r="642" spans="1:16" ht="12.75" customHeight="1" thickBot="1">
      <c r="A642" s="455"/>
      <c r="C642" s="456"/>
      <c r="D642" s="457"/>
      <c r="E642" s="457"/>
      <c r="F642" s="457"/>
      <c r="G642" s="457"/>
      <c r="H642" s="457"/>
    </row>
    <row r="643" spans="1:16" ht="20.100000000000001" customHeight="1" thickBot="1">
      <c r="A643" s="1009" t="s">
        <v>700</v>
      </c>
      <c r="B643" s="1012" t="s">
        <v>701</v>
      </c>
      <c r="C643" s="1013"/>
      <c r="D643" s="1014" t="s">
        <v>702</v>
      </c>
      <c r="E643" s="1012"/>
      <c r="F643" s="1012"/>
      <c r="G643" s="1012"/>
      <c r="H643" s="1012"/>
      <c r="I643" s="1013"/>
      <c r="J643" s="1015" t="s">
        <v>1325</v>
      </c>
      <c r="K643" s="1015" t="s">
        <v>1326</v>
      </c>
      <c r="L643" s="1015" t="s">
        <v>703</v>
      </c>
      <c r="M643" s="1015" t="s">
        <v>704</v>
      </c>
      <c r="N643" s="1000" t="s">
        <v>705</v>
      </c>
    </row>
    <row r="644" spans="1:16" ht="20.100000000000001" customHeight="1">
      <c r="A644" s="1010"/>
      <c r="B644" s="1002" t="s">
        <v>706</v>
      </c>
      <c r="C644" s="1003" t="s">
        <v>707</v>
      </c>
      <c r="D644" s="1004" t="s">
        <v>708</v>
      </c>
      <c r="E644" s="1004" t="s">
        <v>709</v>
      </c>
      <c r="F644" s="1004" t="s">
        <v>710</v>
      </c>
      <c r="G644" s="1004" t="s">
        <v>711</v>
      </c>
      <c r="H644" s="1004" t="s">
        <v>712</v>
      </c>
      <c r="I644" s="1015" t="s">
        <v>713</v>
      </c>
      <c r="J644" s="1004"/>
      <c r="K644" s="1004"/>
      <c r="L644" s="1004"/>
      <c r="M644" s="1004"/>
      <c r="N644" s="1001"/>
    </row>
    <row r="645" spans="1:16" ht="20.100000000000001" customHeight="1" thickBot="1">
      <c r="A645" s="1010"/>
      <c r="B645" s="1003"/>
      <c r="C645" s="1003"/>
      <c r="D645" s="1004" t="s">
        <v>707</v>
      </c>
      <c r="E645" s="1004"/>
      <c r="F645" s="1004"/>
      <c r="G645" s="1004" t="s">
        <v>707</v>
      </c>
      <c r="H645" s="1004"/>
      <c r="I645" s="1004"/>
      <c r="J645" s="1004"/>
      <c r="K645" s="1004"/>
      <c r="L645" s="1004"/>
      <c r="M645" s="1016"/>
      <c r="N645" s="1001"/>
    </row>
    <row r="646" spans="1:16" ht="30" customHeight="1">
      <c r="A646" s="242" t="s">
        <v>733</v>
      </c>
      <c r="B646" s="243">
        <v>1</v>
      </c>
      <c r="C646" s="244"/>
      <c r="D646" s="294">
        <v>6000</v>
      </c>
      <c r="E646" s="245"/>
      <c r="F646" s="294">
        <f>+D646+E646</f>
        <v>6000</v>
      </c>
      <c r="G646" s="246">
        <f>+F646*12</f>
        <v>72000</v>
      </c>
      <c r="H646" s="219">
        <v>2083.8200000000002</v>
      </c>
      <c r="I646" s="245">
        <f>H646*12</f>
        <v>25005.840000000004</v>
      </c>
      <c r="J646" s="219">
        <v>0</v>
      </c>
      <c r="K646" s="245">
        <v>0</v>
      </c>
      <c r="L646" s="219">
        <f>D646*25%</f>
        <v>1500</v>
      </c>
      <c r="M646" s="269">
        <f t="shared" ref="M646:M653" si="96">D646*1</f>
        <v>6000</v>
      </c>
      <c r="N646" s="312"/>
    </row>
    <row r="647" spans="1:16" ht="30" customHeight="1">
      <c r="A647" s="247" t="s">
        <v>737</v>
      </c>
      <c r="B647" s="228">
        <v>1</v>
      </c>
      <c r="C647" s="249"/>
      <c r="D647" s="295">
        <v>5000</v>
      </c>
      <c r="E647" s="249"/>
      <c r="F647" s="295">
        <f>+D647+E647</f>
        <v>5000</v>
      </c>
      <c r="G647" s="249">
        <f>+F647*12</f>
        <v>60000</v>
      </c>
      <c r="H647" s="225">
        <v>2000</v>
      </c>
      <c r="I647" s="231">
        <f>H647*12</f>
        <v>24000</v>
      </c>
      <c r="J647" s="226">
        <v>0</v>
      </c>
      <c r="K647" s="231">
        <v>0</v>
      </c>
      <c r="L647" s="226">
        <f>D647*25%</f>
        <v>1250</v>
      </c>
      <c r="M647" s="231">
        <f t="shared" si="96"/>
        <v>5000</v>
      </c>
      <c r="N647" s="274"/>
    </row>
    <row r="648" spans="1:16" ht="30" customHeight="1">
      <c r="A648" s="270" t="s">
        <v>1314</v>
      </c>
      <c r="B648" s="250">
        <v>1</v>
      </c>
      <c r="C648" s="251"/>
      <c r="D648" s="297">
        <v>5200</v>
      </c>
      <c r="E648" s="251"/>
      <c r="F648" s="295">
        <f t="shared" ref="F648:F651" si="97">+D648+E648</f>
        <v>5200</v>
      </c>
      <c r="G648" s="249">
        <f t="shared" ref="G648:G651" si="98">+F648*12</f>
        <v>62400</v>
      </c>
      <c r="H648" s="298">
        <v>0</v>
      </c>
      <c r="I648" s="231">
        <f t="shared" ref="I648:I656" si="99">H648*12</f>
        <v>0</v>
      </c>
      <c r="J648" s="299">
        <v>0</v>
      </c>
      <c r="K648" s="231">
        <v>0</v>
      </c>
      <c r="L648" s="226">
        <f t="shared" ref="L648:L651" si="100">D648*25%</f>
        <v>1300</v>
      </c>
      <c r="M648" s="231">
        <f t="shared" si="96"/>
        <v>5200</v>
      </c>
      <c r="N648" s="274"/>
    </row>
    <row r="649" spans="1:16" ht="30" customHeight="1">
      <c r="A649" s="270" t="s">
        <v>1315</v>
      </c>
      <c r="B649" s="250">
        <v>1</v>
      </c>
      <c r="C649" s="251"/>
      <c r="D649" s="297">
        <v>3600</v>
      </c>
      <c r="E649" s="251"/>
      <c r="F649" s="295">
        <f t="shared" si="97"/>
        <v>3600</v>
      </c>
      <c r="G649" s="249">
        <f t="shared" si="98"/>
        <v>43200</v>
      </c>
      <c r="H649" s="298">
        <v>0</v>
      </c>
      <c r="I649" s="231">
        <f t="shared" si="99"/>
        <v>0</v>
      </c>
      <c r="J649" s="299">
        <v>0</v>
      </c>
      <c r="K649" s="231">
        <v>0</v>
      </c>
      <c r="L649" s="226">
        <f t="shared" si="100"/>
        <v>900</v>
      </c>
      <c r="M649" s="231">
        <f t="shared" si="96"/>
        <v>3600</v>
      </c>
      <c r="N649" s="274"/>
    </row>
    <row r="650" spans="1:16" ht="30" customHeight="1">
      <c r="A650" s="270" t="s">
        <v>1343</v>
      </c>
      <c r="B650" s="250">
        <v>1</v>
      </c>
      <c r="C650" s="251"/>
      <c r="D650" s="297">
        <v>3000</v>
      </c>
      <c r="E650" s="251"/>
      <c r="F650" s="295">
        <f t="shared" si="97"/>
        <v>3000</v>
      </c>
      <c r="G650" s="249">
        <f t="shared" si="98"/>
        <v>36000</v>
      </c>
      <c r="H650" s="298">
        <v>0</v>
      </c>
      <c r="I650" s="231">
        <f t="shared" si="99"/>
        <v>0</v>
      </c>
      <c r="J650" s="299">
        <v>0</v>
      </c>
      <c r="K650" s="231">
        <v>0</v>
      </c>
      <c r="L650" s="226">
        <f t="shared" si="100"/>
        <v>750</v>
      </c>
      <c r="M650" s="231">
        <f t="shared" si="96"/>
        <v>3000</v>
      </c>
      <c r="N650" s="274"/>
    </row>
    <row r="651" spans="1:16" ht="30" customHeight="1">
      <c r="A651" s="270" t="s">
        <v>1344</v>
      </c>
      <c r="B651" s="250">
        <v>1</v>
      </c>
      <c r="C651" s="251"/>
      <c r="D651" s="297">
        <v>2000</v>
      </c>
      <c r="E651" s="251"/>
      <c r="F651" s="295">
        <f t="shared" si="97"/>
        <v>2000</v>
      </c>
      <c r="G651" s="249">
        <f t="shared" si="98"/>
        <v>24000</v>
      </c>
      <c r="H651" s="298">
        <v>0</v>
      </c>
      <c r="I651" s="231">
        <f t="shared" si="99"/>
        <v>0</v>
      </c>
      <c r="J651" s="299">
        <v>0</v>
      </c>
      <c r="K651" s="231">
        <v>0</v>
      </c>
      <c r="L651" s="226">
        <f t="shared" si="100"/>
        <v>500</v>
      </c>
      <c r="M651" s="231">
        <f t="shared" si="96"/>
        <v>2000</v>
      </c>
      <c r="N651" s="274"/>
    </row>
    <row r="652" spans="1:16" ht="30" customHeight="1">
      <c r="A652" s="247" t="s">
        <v>1345</v>
      </c>
      <c r="B652" s="228">
        <v>1</v>
      </c>
      <c r="C652" s="341"/>
      <c r="D652" s="295">
        <v>3000</v>
      </c>
      <c r="E652" s="342"/>
      <c r="F652" s="295">
        <f>+D652+E652</f>
        <v>3000</v>
      </c>
      <c r="G652" s="249">
        <f>+F652*12</f>
        <v>36000</v>
      </c>
      <c r="H652" s="225">
        <v>0</v>
      </c>
      <c r="I652" s="231">
        <f t="shared" si="99"/>
        <v>0</v>
      </c>
      <c r="J652" s="226">
        <v>0</v>
      </c>
      <c r="K652" s="231">
        <v>0</v>
      </c>
      <c r="L652" s="226">
        <f>D652*25%</f>
        <v>750</v>
      </c>
      <c r="M652" s="231">
        <f t="shared" si="96"/>
        <v>3000</v>
      </c>
      <c r="N652" s="274"/>
    </row>
    <row r="653" spans="1:16" ht="30" customHeight="1">
      <c r="A653" s="247" t="s">
        <v>1346</v>
      </c>
      <c r="B653" s="228">
        <v>1</v>
      </c>
      <c r="C653" s="341"/>
      <c r="D653" s="295">
        <v>3000</v>
      </c>
      <c r="E653" s="249"/>
      <c r="F653" s="295">
        <f>+D653+E653</f>
        <v>3000</v>
      </c>
      <c r="G653" s="249">
        <f>+F653*12</f>
        <v>36000</v>
      </c>
      <c r="H653" s="225">
        <v>0</v>
      </c>
      <c r="I653" s="231">
        <f t="shared" si="99"/>
        <v>0</v>
      </c>
      <c r="J653" s="226">
        <v>0</v>
      </c>
      <c r="K653" s="231">
        <v>0</v>
      </c>
      <c r="L653" s="226">
        <f>D653*25%</f>
        <v>750</v>
      </c>
      <c r="M653" s="369">
        <f t="shared" si="96"/>
        <v>3000</v>
      </c>
      <c r="N653" s="274"/>
    </row>
    <row r="654" spans="1:16" ht="30" customHeight="1">
      <c r="A654" s="327" t="s">
        <v>1361</v>
      </c>
      <c r="B654" s="241">
        <v>1</v>
      </c>
      <c r="C654" s="328"/>
      <c r="D654" s="268">
        <v>6000</v>
      </c>
      <c r="E654" s="269"/>
      <c r="F654" s="268">
        <f>+D654+E654</f>
        <v>6000</v>
      </c>
      <c r="G654" s="329">
        <f>+F654*12</f>
        <v>72000</v>
      </c>
      <c r="H654" s="268">
        <v>2083.88</v>
      </c>
      <c r="I654" s="269">
        <f>H654*12</f>
        <v>25006.560000000001</v>
      </c>
      <c r="J654" s="268">
        <v>0</v>
      </c>
      <c r="K654" s="269">
        <v>0</v>
      </c>
      <c r="L654" s="268">
        <f>D654*25%</f>
        <v>1500</v>
      </c>
      <c r="M654" s="269">
        <f>D654*1</f>
        <v>6000</v>
      </c>
      <c r="N654" s="274"/>
    </row>
    <row r="655" spans="1:16" ht="30" customHeight="1">
      <c r="A655" s="247" t="s">
        <v>769</v>
      </c>
      <c r="B655" s="228"/>
      <c r="C655" s="341">
        <v>2</v>
      </c>
      <c r="D655" s="295">
        <v>11425.36</v>
      </c>
      <c r="E655" s="249"/>
      <c r="F655" s="295">
        <f>+D655+E655</f>
        <v>11425.36</v>
      </c>
      <c r="G655" s="249">
        <f>+F655*12</f>
        <v>137104.32000000001</v>
      </c>
      <c r="H655" s="225">
        <v>53.92</v>
      </c>
      <c r="I655" s="231">
        <f t="shared" si="99"/>
        <v>647.04</v>
      </c>
      <c r="J655" s="226">
        <v>6000</v>
      </c>
      <c r="K655" s="369">
        <v>6000</v>
      </c>
      <c r="L655" s="226">
        <f>D655*25%</f>
        <v>2856.34</v>
      </c>
      <c r="M655" s="231">
        <f>+D655/30*90</f>
        <v>34276.080000000002</v>
      </c>
      <c r="N655" s="1019" t="s">
        <v>724</v>
      </c>
      <c r="P655" s="338">
        <f>G655+G656+I655+I656+J655+J656+K655+K656+L655+L656+M655+M656</f>
        <v>349961.33000000007</v>
      </c>
    </row>
    <row r="656" spans="1:16" ht="30" customHeight="1">
      <c r="A656" s="247" t="s">
        <v>737</v>
      </c>
      <c r="B656" s="228"/>
      <c r="C656" s="341">
        <v>1</v>
      </c>
      <c r="D656" s="295">
        <v>10259.799999999999</v>
      </c>
      <c r="E656" s="249"/>
      <c r="F656" s="295">
        <f>+D656+E656</f>
        <v>10259.799999999999</v>
      </c>
      <c r="G656" s="249">
        <f>+F656*12</f>
        <v>123117.59999999999</v>
      </c>
      <c r="H656" s="225">
        <v>51.3</v>
      </c>
      <c r="I656" s="231">
        <f t="shared" si="99"/>
        <v>615.59999999999991</v>
      </c>
      <c r="J656" s="226">
        <v>3000</v>
      </c>
      <c r="K656" s="231">
        <v>3000</v>
      </c>
      <c r="L656" s="226">
        <f>D656*25%</f>
        <v>2564.9499999999998</v>
      </c>
      <c r="M656" s="369">
        <f>+D656/30*90</f>
        <v>30779.399999999994</v>
      </c>
      <c r="N656" s="1020"/>
      <c r="P656" s="338">
        <f>P655*18%</f>
        <v>62993.039400000009</v>
      </c>
    </row>
    <row r="657" spans="1:16" ht="30" customHeight="1">
      <c r="A657" s="323"/>
      <c r="B657" s="250"/>
      <c r="C657" s="250"/>
      <c r="D657" s="299"/>
      <c r="E657" s="305"/>
      <c r="F657" s="291"/>
      <c r="G657" s="298"/>
      <c r="H657" s="291"/>
      <c r="I657" s="299"/>
      <c r="J657" s="291"/>
      <c r="K657" s="305"/>
      <c r="L657" s="299"/>
      <c r="M657" s="305"/>
      <c r="N657" s="274"/>
    </row>
    <row r="658" spans="1:16" ht="30" customHeight="1">
      <c r="A658" s="271"/>
      <c r="B658" s="234"/>
      <c r="C658" s="311"/>
      <c r="D658" s="303"/>
      <c r="E658" s="304"/>
      <c r="F658" s="303"/>
      <c r="G658" s="311"/>
      <c r="H658" s="303"/>
      <c r="I658" s="305"/>
      <c r="J658" s="291"/>
      <c r="K658" s="291"/>
      <c r="L658" s="291"/>
      <c r="M658" s="291"/>
      <c r="N658" s="274"/>
    </row>
    <row r="659" spans="1:16" ht="30" customHeight="1">
      <c r="A659" s="271"/>
      <c r="B659" s="234"/>
      <c r="C659" s="311"/>
      <c r="D659" s="303"/>
      <c r="E659" s="311"/>
      <c r="F659" s="303"/>
      <c r="G659" s="311"/>
      <c r="H659" s="303"/>
      <c r="I659" s="305"/>
      <c r="J659" s="291"/>
      <c r="K659" s="305"/>
      <c r="L659" s="291"/>
      <c r="M659" s="305"/>
      <c r="N659" s="274"/>
    </row>
    <row r="660" spans="1:16" ht="30" customHeight="1">
      <c r="A660" s="233"/>
      <c r="B660" s="234"/>
      <c r="C660" s="261"/>
      <c r="D660" s="254"/>
      <c r="E660" s="257"/>
      <c r="F660" s="254"/>
      <c r="G660" s="257"/>
      <c r="H660" s="254"/>
      <c r="I660" s="289"/>
      <c r="J660" s="290"/>
      <c r="K660" s="289"/>
      <c r="L660" s="290"/>
      <c r="M660" s="289"/>
      <c r="N660" s="239"/>
      <c r="P660" s="338">
        <f>G664+I664+J664+K664+L664+M664</f>
        <v>911573.7300000001</v>
      </c>
    </row>
    <row r="661" spans="1:16" ht="30" customHeight="1">
      <c r="A661" s="233"/>
      <c r="B661" s="234"/>
      <c r="C661" s="261"/>
      <c r="D661" s="254"/>
      <c r="E661" s="257"/>
      <c r="F661" s="254"/>
      <c r="G661" s="257"/>
      <c r="H661" s="254"/>
      <c r="I661" s="289"/>
      <c r="J661" s="290"/>
      <c r="K661" s="289"/>
      <c r="L661" s="290"/>
      <c r="M661" s="289"/>
      <c r="N661" s="240"/>
      <c r="P661" s="338">
        <f>P660*2%</f>
        <v>18231.474600000001</v>
      </c>
    </row>
    <row r="662" spans="1:16" ht="30" customHeight="1">
      <c r="A662" s="233"/>
      <c r="B662" s="234"/>
      <c r="C662" s="261"/>
      <c r="D662" s="254"/>
      <c r="E662" s="257"/>
      <c r="F662" s="254"/>
      <c r="G662" s="257"/>
      <c r="H662" s="254"/>
      <c r="I662" s="289"/>
      <c r="J662" s="290"/>
      <c r="K662" s="289"/>
      <c r="L662" s="290"/>
      <c r="M662" s="289"/>
      <c r="N662" s="240"/>
      <c r="P662" s="338">
        <f>P661*45%</f>
        <v>8204.1635700000006</v>
      </c>
    </row>
    <row r="663" spans="1:16" ht="30" customHeight="1" thickBot="1">
      <c r="A663" s="233"/>
      <c r="B663" s="73"/>
      <c r="C663" s="433"/>
      <c r="D663" s="434"/>
      <c r="E663" s="435"/>
      <c r="F663" s="434"/>
      <c r="G663" s="435"/>
      <c r="H663" s="434"/>
      <c r="I663" s="263"/>
      <c r="J663" s="264"/>
      <c r="K663" s="263"/>
      <c r="L663" s="264"/>
      <c r="M663" s="436"/>
      <c r="N663" s="240"/>
      <c r="P663" s="338">
        <f>SUM(P661:P662)</f>
        <v>26435.638170000002</v>
      </c>
    </row>
    <row r="664" spans="1:16" ht="30" customHeight="1" thickBot="1">
      <c r="A664" s="72"/>
      <c r="B664" s="417">
        <f t="shared" ref="B664:M664" si="101">SUM(B646:B663)</f>
        <v>9</v>
      </c>
      <c r="C664" s="417">
        <f t="shared" si="101"/>
        <v>3</v>
      </c>
      <c r="D664" s="418">
        <f t="shared" si="101"/>
        <v>58485.16</v>
      </c>
      <c r="E664" s="418">
        <f t="shared" si="101"/>
        <v>0</v>
      </c>
      <c r="F664" s="418">
        <f t="shared" si="101"/>
        <v>58485.16</v>
      </c>
      <c r="G664" s="418">
        <f t="shared" si="101"/>
        <v>701821.92</v>
      </c>
      <c r="H664" s="418">
        <f t="shared" si="101"/>
        <v>6272.920000000001</v>
      </c>
      <c r="I664" s="418">
        <f t="shared" si="101"/>
        <v>75275.040000000008</v>
      </c>
      <c r="J664" s="418">
        <f t="shared" si="101"/>
        <v>9000</v>
      </c>
      <c r="K664" s="418">
        <f t="shared" si="101"/>
        <v>9000</v>
      </c>
      <c r="L664" s="418">
        <f t="shared" si="101"/>
        <v>14621.29</v>
      </c>
      <c r="M664" s="418">
        <f t="shared" si="101"/>
        <v>101855.48</v>
      </c>
      <c r="N664" s="265"/>
    </row>
    <row r="665" spans="1:16" ht="12.75" customHeight="1"/>
    <row r="666" spans="1:16" ht="12.75" customHeight="1"/>
    <row r="667" spans="1:16" ht="12.75" customHeight="1"/>
    <row r="668" spans="1:16" ht="12.75" customHeight="1"/>
    <row r="669" spans="1:16" ht="12.75" customHeight="1"/>
    <row r="670" spans="1:16" ht="12.75" customHeight="1"/>
    <row r="671" spans="1:16" ht="12.75" customHeight="1"/>
    <row r="672" spans="1:16" ht="12.75" customHeight="1"/>
    <row r="673" spans="1:14" ht="12.75" customHeight="1"/>
    <row r="674" spans="1:14" ht="12.75" customHeight="1"/>
    <row r="675" spans="1:14" ht="12.75" customHeight="1"/>
    <row r="676" spans="1:14" ht="30" customHeight="1">
      <c r="A676" s="347" t="s">
        <v>1316</v>
      </c>
      <c r="B676" s="350"/>
      <c r="C676" s="345" t="s">
        <v>770</v>
      </c>
      <c r="D676" s="352"/>
      <c r="E676" s="346"/>
      <c r="F676" s="346"/>
      <c r="G676" s="346"/>
      <c r="H676" s="346"/>
    </row>
    <row r="677" spans="1:14" ht="12.75" customHeight="1" thickBot="1">
      <c r="A677" s="455"/>
      <c r="C677" s="456"/>
      <c r="D677" s="457"/>
      <c r="E677" s="457"/>
      <c r="F677" s="457"/>
      <c r="G677" s="457"/>
      <c r="H677" s="457"/>
    </row>
    <row r="678" spans="1:14" ht="20.100000000000001" customHeight="1" thickBot="1">
      <c r="A678" s="1009" t="s">
        <v>700</v>
      </c>
      <c r="B678" s="1012" t="s">
        <v>701</v>
      </c>
      <c r="C678" s="1013"/>
      <c r="D678" s="1014" t="s">
        <v>702</v>
      </c>
      <c r="E678" s="1012"/>
      <c r="F678" s="1012"/>
      <c r="G678" s="1012"/>
      <c r="H678" s="1012"/>
      <c r="I678" s="1013"/>
      <c r="J678" s="1015" t="s">
        <v>1325</v>
      </c>
      <c r="K678" s="1015" t="s">
        <v>1326</v>
      </c>
      <c r="L678" s="1015" t="s">
        <v>703</v>
      </c>
      <c r="M678" s="1015" t="s">
        <v>704</v>
      </c>
      <c r="N678" s="1000" t="s">
        <v>705</v>
      </c>
    </row>
    <row r="679" spans="1:14" ht="20.100000000000001" customHeight="1">
      <c r="A679" s="1010"/>
      <c r="B679" s="1002" t="s">
        <v>706</v>
      </c>
      <c r="C679" s="1003" t="s">
        <v>707</v>
      </c>
      <c r="D679" s="1004" t="s">
        <v>708</v>
      </c>
      <c r="E679" s="1004" t="s">
        <v>709</v>
      </c>
      <c r="F679" s="1004" t="s">
        <v>710</v>
      </c>
      <c r="G679" s="1004" t="s">
        <v>711</v>
      </c>
      <c r="H679" s="1004" t="s">
        <v>712</v>
      </c>
      <c r="I679" s="1015" t="s">
        <v>713</v>
      </c>
      <c r="J679" s="1004"/>
      <c r="K679" s="1004"/>
      <c r="L679" s="1004"/>
      <c r="M679" s="1004"/>
      <c r="N679" s="1001"/>
    </row>
    <row r="680" spans="1:14" ht="20.100000000000001" customHeight="1" thickBot="1">
      <c r="A680" s="1011"/>
      <c r="B680" s="1018"/>
      <c r="C680" s="1018"/>
      <c r="D680" s="1016" t="s">
        <v>707</v>
      </c>
      <c r="E680" s="1016"/>
      <c r="F680" s="1016"/>
      <c r="G680" s="1016" t="s">
        <v>707</v>
      </c>
      <c r="H680" s="1016"/>
      <c r="I680" s="1016"/>
      <c r="J680" s="1016"/>
      <c r="K680" s="1016"/>
      <c r="L680" s="1016"/>
      <c r="M680" s="1016"/>
      <c r="N680" s="1017"/>
    </row>
    <row r="681" spans="1:14" ht="30" customHeight="1">
      <c r="A681" s="327" t="s">
        <v>733</v>
      </c>
      <c r="B681" s="241">
        <v>1</v>
      </c>
      <c r="C681" s="343"/>
      <c r="D681" s="268">
        <v>6000</v>
      </c>
      <c r="E681" s="329"/>
      <c r="F681" s="268">
        <f>+D681+E681</f>
        <v>6000</v>
      </c>
      <c r="G681" s="329">
        <f>+F681*12</f>
        <v>72000</v>
      </c>
      <c r="H681" s="320">
        <v>2083.8200000000002</v>
      </c>
      <c r="I681" s="269">
        <f>H681*12</f>
        <v>25005.840000000004</v>
      </c>
      <c r="J681" s="268">
        <v>0</v>
      </c>
      <c r="K681" s="269">
        <v>0</v>
      </c>
      <c r="L681" s="268">
        <f>D681*25%</f>
        <v>1500</v>
      </c>
      <c r="M681" s="231">
        <f>D681*1</f>
        <v>6000</v>
      </c>
      <c r="N681" s="274"/>
    </row>
    <row r="682" spans="1:14" ht="30" customHeight="1">
      <c r="A682" s="323"/>
      <c r="B682" s="250"/>
      <c r="C682" s="337"/>
      <c r="D682" s="299"/>
      <c r="E682" s="251"/>
      <c r="F682" s="299"/>
      <c r="G682" s="298"/>
      <c r="H682" s="298"/>
      <c r="I682" s="299"/>
      <c r="J682" s="299"/>
      <c r="K682" s="300"/>
      <c r="L682" s="299"/>
      <c r="M682" s="299"/>
      <c r="N682" s="274"/>
    </row>
    <row r="683" spans="1:14" ht="30" customHeight="1">
      <c r="A683" s="271"/>
      <c r="B683" s="234"/>
      <c r="C683" s="316"/>
      <c r="D683" s="291"/>
      <c r="E683" s="304"/>
      <c r="F683" s="291"/>
      <c r="G683" s="311"/>
      <c r="H683" s="304"/>
      <c r="I683" s="291"/>
      <c r="J683" s="291"/>
      <c r="K683" s="291"/>
      <c r="L683" s="291"/>
      <c r="M683" s="305"/>
      <c r="N683" s="274"/>
    </row>
    <row r="684" spans="1:14" ht="30" customHeight="1">
      <c r="A684" s="253"/>
      <c r="B684" s="234"/>
      <c r="C684" s="254"/>
      <c r="D684" s="254"/>
      <c r="E684" s="254"/>
      <c r="F684" s="254"/>
      <c r="G684" s="254"/>
      <c r="H684" s="254"/>
      <c r="I684" s="289"/>
      <c r="J684" s="290"/>
      <c r="K684" s="289"/>
      <c r="L684" s="291"/>
      <c r="M684" s="291"/>
      <c r="N684" s="239"/>
    </row>
    <row r="685" spans="1:14" ht="30" customHeight="1">
      <c r="A685" s="233"/>
      <c r="B685" s="234"/>
      <c r="C685" s="257"/>
      <c r="D685" s="254"/>
      <c r="E685" s="257"/>
      <c r="F685" s="254"/>
      <c r="G685" s="257"/>
      <c r="H685" s="254"/>
      <c r="I685" s="289"/>
      <c r="J685" s="290"/>
      <c r="K685" s="289"/>
      <c r="L685" s="291"/>
      <c r="M685" s="305"/>
      <c r="N685" s="239"/>
    </row>
    <row r="686" spans="1:14" ht="30" customHeight="1">
      <c r="A686" s="233"/>
      <c r="B686" s="234"/>
      <c r="C686" s="257"/>
      <c r="D686" s="254"/>
      <c r="E686" s="257"/>
      <c r="F686" s="254"/>
      <c r="G686" s="257"/>
      <c r="H686" s="254"/>
      <c r="I686" s="289"/>
      <c r="J686" s="290"/>
      <c r="K686" s="289"/>
      <c r="L686" s="291"/>
      <c r="M686" s="305"/>
      <c r="N686" s="239"/>
    </row>
    <row r="687" spans="1:14" ht="30" customHeight="1">
      <c r="A687" s="233"/>
      <c r="B687" s="234"/>
      <c r="C687" s="261"/>
      <c r="D687" s="254"/>
      <c r="E687" s="257"/>
      <c r="F687" s="254"/>
      <c r="G687" s="257"/>
      <c r="H687" s="254"/>
      <c r="I687" s="289"/>
      <c r="J687" s="290"/>
      <c r="K687" s="289"/>
      <c r="L687" s="291"/>
      <c r="M687" s="305"/>
      <c r="N687" s="239"/>
    </row>
    <row r="688" spans="1:14" ht="30" customHeight="1">
      <c r="A688" s="233"/>
      <c r="B688" s="234"/>
      <c r="C688" s="261"/>
      <c r="D688" s="254"/>
      <c r="E688" s="257"/>
      <c r="F688" s="254"/>
      <c r="G688" s="257"/>
      <c r="H688" s="254"/>
      <c r="I688" s="289"/>
      <c r="J688" s="290"/>
      <c r="K688" s="289"/>
      <c r="L688" s="290"/>
      <c r="M688" s="289"/>
      <c r="N688" s="239"/>
    </row>
    <row r="689" spans="1:16" ht="30" customHeight="1">
      <c r="A689" s="233"/>
      <c r="B689" s="234"/>
      <c r="C689" s="261"/>
      <c r="D689" s="254"/>
      <c r="E689" s="257"/>
      <c r="F689" s="254"/>
      <c r="G689" s="257"/>
      <c r="H689" s="254"/>
      <c r="I689" s="289"/>
      <c r="J689" s="290"/>
      <c r="K689" s="289"/>
      <c r="L689" s="290"/>
      <c r="M689" s="289"/>
      <c r="N689" s="239"/>
    </row>
    <row r="690" spans="1:16" ht="30" customHeight="1">
      <c r="A690" s="233"/>
      <c r="B690" s="234"/>
      <c r="C690" s="261"/>
      <c r="D690" s="304"/>
      <c r="E690" s="311"/>
      <c r="F690" s="304"/>
      <c r="G690" s="257"/>
      <c r="H690" s="254"/>
      <c r="I690" s="289"/>
      <c r="J690" s="290"/>
      <c r="K690" s="289"/>
      <c r="L690" s="290"/>
      <c r="M690" s="289"/>
      <c r="N690" s="239"/>
    </row>
    <row r="691" spans="1:16" ht="30" customHeight="1">
      <c r="A691" s="233"/>
      <c r="B691" s="234"/>
      <c r="C691" s="261"/>
      <c r="D691" s="254"/>
      <c r="E691" s="257"/>
      <c r="F691" s="254"/>
      <c r="G691" s="257"/>
      <c r="H691" s="254"/>
      <c r="I691" s="289"/>
      <c r="J691" s="290"/>
      <c r="K691" s="289"/>
      <c r="L691" s="290"/>
      <c r="M691" s="289"/>
      <c r="N691" s="239"/>
    </row>
    <row r="692" spans="1:16" ht="30" customHeight="1">
      <c r="A692" s="233"/>
      <c r="B692" s="234"/>
      <c r="C692" s="261"/>
      <c r="D692" s="254"/>
      <c r="E692" s="257"/>
      <c r="F692" s="254"/>
      <c r="G692" s="257"/>
      <c r="H692" s="254"/>
      <c r="I692" s="289"/>
      <c r="J692" s="290"/>
      <c r="K692" s="289"/>
      <c r="L692" s="290"/>
      <c r="M692" s="289"/>
      <c r="N692" s="239"/>
    </row>
    <row r="693" spans="1:16" ht="30" customHeight="1">
      <c r="A693" s="233"/>
      <c r="B693" s="234"/>
      <c r="C693" s="261"/>
      <c r="D693" s="254"/>
      <c r="E693" s="257"/>
      <c r="F693" s="254"/>
      <c r="G693" s="257"/>
      <c r="H693" s="254"/>
      <c r="I693" s="289"/>
      <c r="J693" s="290"/>
      <c r="K693" s="289"/>
      <c r="L693" s="290"/>
      <c r="M693" s="289"/>
      <c r="N693" s="239"/>
    </row>
    <row r="694" spans="1:16" ht="30" customHeight="1">
      <c r="A694" s="233"/>
      <c r="B694" s="234"/>
      <c r="C694" s="261"/>
      <c r="D694" s="254"/>
      <c r="E694" s="257"/>
      <c r="F694" s="254"/>
      <c r="G694" s="257"/>
      <c r="H694" s="254"/>
      <c r="I694" s="289"/>
      <c r="J694" s="290"/>
      <c r="K694" s="289"/>
      <c r="L694" s="290"/>
      <c r="M694" s="289"/>
      <c r="N694" s="239"/>
    </row>
    <row r="695" spans="1:16" ht="30" customHeight="1">
      <c r="A695" s="233"/>
      <c r="B695" s="234"/>
      <c r="C695" s="261"/>
      <c r="D695" s="254"/>
      <c r="E695" s="257"/>
      <c r="F695" s="254"/>
      <c r="G695" s="257"/>
      <c r="H695" s="254"/>
      <c r="I695" s="289"/>
      <c r="J695" s="290"/>
      <c r="K695" s="289"/>
      <c r="L695" s="290"/>
      <c r="M695" s="289"/>
      <c r="N695" s="239"/>
    </row>
    <row r="696" spans="1:16" ht="30" customHeight="1">
      <c r="A696" s="233"/>
      <c r="B696" s="234"/>
      <c r="C696" s="261"/>
      <c r="D696" s="254"/>
      <c r="E696" s="257"/>
      <c r="F696" s="254"/>
      <c r="G696" s="257"/>
      <c r="H696" s="254"/>
      <c r="I696" s="289"/>
      <c r="J696" s="290"/>
      <c r="K696" s="289"/>
      <c r="L696" s="290"/>
      <c r="M696" s="289"/>
      <c r="N696" s="239"/>
    </row>
    <row r="697" spans="1:16" ht="30" customHeight="1">
      <c r="A697" s="233"/>
      <c r="B697" s="234"/>
      <c r="C697" s="261"/>
      <c r="D697" s="254"/>
      <c r="E697" s="257"/>
      <c r="F697" s="254"/>
      <c r="G697" s="257"/>
      <c r="H697" s="254"/>
      <c r="I697" s="289"/>
      <c r="J697" s="290"/>
      <c r="K697" s="289"/>
      <c r="L697" s="290"/>
      <c r="M697" s="289"/>
      <c r="N697" s="239"/>
      <c r="P697" s="338">
        <f>G701+I701+L701+M701</f>
        <v>104505.84</v>
      </c>
    </row>
    <row r="698" spans="1:16" ht="30" customHeight="1">
      <c r="A698" s="233"/>
      <c r="B698" s="234"/>
      <c r="C698" s="261"/>
      <c r="D698" s="254"/>
      <c r="E698" s="257"/>
      <c r="F698" s="254"/>
      <c r="G698" s="257"/>
      <c r="H698" s="254"/>
      <c r="I698" s="289"/>
      <c r="J698" s="290"/>
      <c r="K698" s="289"/>
      <c r="L698" s="290"/>
      <c r="M698" s="289"/>
      <c r="N698" s="239"/>
      <c r="P698" s="338">
        <f>P697*2%</f>
        <v>2090.1167999999998</v>
      </c>
    </row>
    <row r="699" spans="1:16" ht="30" customHeight="1">
      <c r="A699" s="233"/>
      <c r="B699" s="234"/>
      <c r="C699" s="261"/>
      <c r="D699" s="254"/>
      <c r="E699" s="257"/>
      <c r="F699" s="254"/>
      <c r="G699" s="257"/>
      <c r="H699" s="254"/>
      <c r="I699" s="289"/>
      <c r="J699" s="290"/>
      <c r="K699" s="289"/>
      <c r="L699" s="290"/>
      <c r="M699" s="289"/>
      <c r="N699" s="239"/>
      <c r="P699" s="338">
        <f>P698*45%</f>
        <v>940.55255999999997</v>
      </c>
    </row>
    <row r="700" spans="1:16" ht="30" customHeight="1" thickBot="1">
      <c r="A700" s="233"/>
      <c r="B700" s="73"/>
      <c r="C700" s="433"/>
      <c r="D700" s="434"/>
      <c r="E700" s="435"/>
      <c r="F700" s="434"/>
      <c r="G700" s="435"/>
      <c r="H700" s="434"/>
      <c r="I700" s="263"/>
      <c r="J700" s="264"/>
      <c r="K700" s="263"/>
      <c r="L700" s="264"/>
      <c r="M700" s="436"/>
      <c r="N700" s="240"/>
      <c r="P700" s="338">
        <f>SUM(P698:P699)</f>
        <v>3030.6693599999999</v>
      </c>
    </row>
    <row r="701" spans="1:16" ht="30" customHeight="1" thickBot="1">
      <c r="A701" s="72"/>
      <c r="B701" s="417">
        <f>SUM(B681:B700)</f>
        <v>1</v>
      </c>
      <c r="C701" s="417">
        <f t="shared" ref="C701:M701" si="102">SUM(C681:C700)</f>
        <v>0</v>
      </c>
      <c r="D701" s="418">
        <f t="shared" si="102"/>
        <v>6000</v>
      </c>
      <c r="E701" s="418">
        <f t="shared" si="102"/>
        <v>0</v>
      </c>
      <c r="F701" s="418">
        <f t="shared" si="102"/>
        <v>6000</v>
      </c>
      <c r="G701" s="418">
        <f t="shared" si="102"/>
        <v>72000</v>
      </c>
      <c r="H701" s="418">
        <f t="shared" si="102"/>
        <v>2083.8200000000002</v>
      </c>
      <c r="I701" s="418">
        <f t="shared" si="102"/>
        <v>25005.840000000004</v>
      </c>
      <c r="J701" s="418">
        <f t="shared" si="102"/>
        <v>0</v>
      </c>
      <c r="K701" s="418">
        <f t="shared" si="102"/>
        <v>0</v>
      </c>
      <c r="L701" s="418">
        <f t="shared" si="102"/>
        <v>1500</v>
      </c>
      <c r="M701" s="418">
        <f t="shared" si="102"/>
        <v>6000</v>
      </c>
      <c r="N701" s="265"/>
    </row>
    <row r="702" spans="1:16" ht="12.75" customHeight="1"/>
    <row r="703" spans="1:16" ht="12.75" customHeight="1"/>
    <row r="704" spans="1:16" ht="12.75" customHeight="1"/>
    <row r="705" spans="1:14" ht="12.75" customHeight="1"/>
    <row r="706" spans="1:14" ht="12.75" customHeight="1"/>
    <row r="707" spans="1:14" ht="12.75" customHeight="1"/>
    <row r="708" spans="1:14" ht="12.75" customHeight="1"/>
    <row r="709" spans="1:14" ht="30" customHeight="1">
      <c r="A709" s="347" t="s">
        <v>1347</v>
      </c>
      <c r="B709" s="350"/>
      <c r="C709" s="345" t="s">
        <v>771</v>
      </c>
      <c r="D709" s="352"/>
      <c r="E709" s="352"/>
      <c r="F709" s="346"/>
      <c r="G709" s="346"/>
      <c r="H709" s="346"/>
    </row>
    <row r="710" spans="1:14" ht="12.75" customHeight="1" thickBot="1">
      <c r="A710" s="455"/>
      <c r="C710" s="456"/>
      <c r="D710" s="457"/>
      <c r="E710" s="457"/>
      <c r="F710" s="457"/>
      <c r="G710" s="457"/>
      <c r="H710" s="457"/>
    </row>
    <row r="711" spans="1:14" ht="20.100000000000001" customHeight="1" thickBot="1">
      <c r="A711" s="1009" t="s">
        <v>700</v>
      </c>
      <c r="B711" s="1012" t="s">
        <v>701</v>
      </c>
      <c r="C711" s="1013"/>
      <c r="D711" s="1014" t="s">
        <v>702</v>
      </c>
      <c r="E711" s="1012"/>
      <c r="F711" s="1012"/>
      <c r="G711" s="1012"/>
      <c r="H711" s="1012"/>
      <c r="I711" s="1013"/>
      <c r="J711" s="1015" t="s">
        <v>1325</v>
      </c>
      <c r="K711" s="1015" t="s">
        <v>1326</v>
      </c>
      <c r="L711" s="1015" t="s">
        <v>703</v>
      </c>
      <c r="M711" s="1015" t="s">
        <v>704</v>
      </c>
      <c r="N711" s="1000" t="s">
        <v>705</v>
      </c>
    </row>
    <row r="712" spans="1:14" ht="20.100000000000001" customHeight="1">
      <c r="A712" s="1010"/>
      <c r="B712" s="1002" t="s">
        <v>706</v>
      </c>
      <c r="C712" s="1003" t="s">
        <v>707</v>
      </c>
      <c r="D712" s="1004" t="s">
        <v>708</v>
      </c>
      <c r="E712" s="1004" t="s">
        <v>709</v>
      </c>
      <c r="F712" s="1004" t="s">
        <v>710</v>
      </c>
      <c r="G712" s="1004" t="s">
        <v>711</v>
      </c>
      <c r="H712" s="1004" t="s">
        <v>712</v>
      </c>
      <c r="I712" s="1015" t="s">
        <v>713</v>
      </c>
      <c r="J712" s="1004"/>
      <c r="K712" s="1004"/>
      <c r="L712" s="1004"/>
      <c r="M712" s="1004"/>
      <c r="N712" s="1001"/>
    </row>
    <row r="713" spans="1:14" ht="20.100000000000001" customHeight="1" thickBot="1">
      <c r="A713" s="1011"/>
      <c r="B713" s="1018"/>
      <c r="C713" s="1018"/>
      <c r="D713" s="1016" t="s">
        <v>707</v>
      </c>
      <c r="E713" s="1016"/>
      <c r="F713" s="1016"/>
      <c r="G713" s="1016" t="s">
        <v>707</v>
      </c>
      <c r="H713" s="1016"/>
      <c r="I713" s="1016"/>
      <c r="J713" s="1016"/>
      <c r="K713" s="1016"/>
      <c r="L713" s="1016"/>
      <c r="M713" s="1016"/>
      <c r="N713" s="1017"/>
    </row>
    <row r="714" spans="1:14" ht="30" customHeight="1">
      <c r="A714" s="327" t="s">
        <v>733</v>
      </c>
      <c r="B714" s="241">
        <v>1</v>
      </c>
      <c r="C714" s="343"/>
      <c r="D714" s="319">
        <v>6000</v>
      </c>
      <c r="E714" s="329"/>
      <c r="F714" s="319">
        <f>+D714+E714</f>
        <v>6000</v>
      </c>
      <c r="G714" s="329">
        <f>+F714*12</f>
        <v>72000</v>
      </c>
      <c r="H714" s="320">
        <v>2083.88</v>
      </c>
      <c r="I714" s="269">
        <f>H714*12</f>
        <v>25006.560000000001</v>
      </c>
      <c r="J714" s="268">
        <v>0</v>
      </c>
      <c r="K714" s="269">
        <v>0</v>
      </c>
      <c r="L714" s="268">
        <f>D714*25%</f>
        <v>1500</v>
      </c>
      <c r="M714" s="231">
        <f>D714*1</f>
        <v>6000</v>
      </c>
      <c r="N714" s="312"/>
    </row>
    <row r="715" spans="1:14" ht="30" customHeight="1">
      <c r="A715" s="247" t="s">
        <v>722</v>
      </c>
      <c r="B715" s="228">
        <v>1</v>
      </c>
      <c r="C715" s="248"/>
      <c r="D715" s="295">
        <v>3000</v>
      </c>
      <c r="E715" s="249"/>
      <c r="F715" s="295">
        <f>+D715+E715</f>
        <v>3000</v>
      </c>
      <c r="G715" s="249">
        <f>+F715*12</f>
        <v>36000</v>
      </c>
      <c r="H715" s="225">
        <v>0</v>
      </c>
      <c r="I715" s="231">
        <f>H715*12</f>
        <v>0</v>
      </c>
      <c r="J715" s="226">
        <v>0</v>
      </c>
      <c r="K715" s="231">
        <v>0</v>
      </c>
      <c r="L715" s="268">
        <f>D715*25%</f>
        <v>750</v>
      </c>
      <c r="M715" s="231">
        <f>D715*1</f>
        <v>3000</v>
      </c>
      <c r="N715" s="274"/>
    </row>
    <row r="716" spans="1:14" ht="30" customHeight="1">
      <c r="A716" s="270"/>
      <c r="B716" s="250"/>
      <c r="C716" s="296"/>
      <c r="D716" s="297"/>
      <c r="E716" s="251"/>
      <c r="F716" s="297"/>
      <c r="G716" s="251"/>
      <c r="H716" s="298"/>
      <c r="I716" s="300"/>
      <c r="J716" s="299"/>
      <c r="K716" s="299"/>
      <c r="L716" s="299"/>
      <c r="M716" s="299"/>
      <c r="N716" s="274"/>
    </row>
    <row r="717" spans="1:14" ht="30" customHeight="1">
      <c r="A717" s="301"/>
      <c r="B717" s="234"/>
      <c r="C717" s="315"/>
      <c r="D717" s="303"/>
      <c r="E717" s="304"/>
      <c r="F717" s="303"/>
      <c r="G717" s="304"/>
      <c r="H717" s="304"/>
      <c r="I717" s="291"/>
      <c r="J717" s="291"/>
      <c r="K717" s="291"/>
      <c r="L717" s="291"/>
      <c r="M717" s="305"/>
      <c r="N717" s="274"/>
    </row>
    <row r="718" spans="1:14" ht="30" customHeight="1">
      <c r="A718" s="233"/>
      <c r="B718" s="234"/>
      <c r="C718" s="304"/>
      <c r="D718" s="304"/>
      <c r="E718" s="304"/>
      <c r="F718" s="304"/>
      <c r="G718" s="304"/>
      <c r="H718" s="304"/>
      <c r="I718" s="291"/>
      <c r="J718" s="291"/>
      <c r="K718" s="305"/>
      <c r="L718" s="291"/>
      <c r="M718" s="291"/>
      <c r="N718" s="274"/>
    </row>
    <row r="719" spans="1:14" ht="30" customHeight="1">
      <c r="A719" s="233"/>
      <c r="B719" s="234"/>
      <c r="C719" s="311"/>
      <c r="D719" s="304"/>
      <c r="E719" s="311"/>
      <c r="F719" s="304"/>
      <c r="G719" s="311"/>
      <c r="H719" s="304"/>
      <c r="I719" s="305"/>
      <c r="J719" s="291"/>
      <c r="K719" s="305"/>
      <c r="L719" s="291"/>
      <c r="M719" s="305"/>
      <c r="N719" s="274"/>
    </row>
    <row r="720" spans="1:14" ht="30" customHeight="1">
      <c r="A720" s="233"/>
      <c r="B720" s="234"/>
      <c r="C720" s="311"/>
      <c r="D720" s="304"/>
      <c r="E720" s="311"/>
      <c r="F720" s="304"/>
      <c r="G720" s="311"/>
      <c r="H720" s="304"/>
      <c r="I720" s="305"/>
      <c r="J720" s="291"/>
      <c r="K720" s="305"/>
      <c r="L720" s="291"/>
      <c r="M720" s="305"/>
      <c r="N720" s="274"/>
    </row>
    <row r="721" spans="1:16" ht="30" customHeight="1">
      <c r="A721" s="233"/>
      <c r="B721" s="234"/>
      <c r="C721" s="311"/>
      <c r="D721" s="304"/>
      <c r="E721" s="311"/>
      <c r="F721" s="304"/>
      <c r="G721" s="311"/>
      <c r="H721" s="304"/>
      <c r="I721" s="305"/>
      <c r="J721" s="291"/>
      <c r="K721" s="305"/>
      <c r="L721" s="291"/>
      <c r="M721" s="305"/>
      <c r="N721" s="274"/>
    </row>
    <row r="722" spans="1:16" ht="30" customHeight="1">
      <c r="A722" s="233"/>
      <c r="B722" s="234"/>
      <c r="C722" s="311"/>
      <c r="D722" s="304"/>
      <c r="E722" s="311"/>
      <c r="F722" s="304"/>
      <c r="G722" s="311"/>
      <c r="H722" s="304"/>
      <c r="I722" s="305"/>
      <c r="J722" s="291"/>
      <c r="K722" s="305"/>
      <c r="L722" s="291"/>
      <c r="M722" s="305"/>
      <c r="N722" s="274"/>
    </row>
    <row r="723" spans="1:16" ht="30" customHeight="1">
      <c r="A723" s="233"/>
      <c r="B723" s="234"/>
      <c r="C723" s="311"/>
      <c r="D723" s="304"/>
      <c r="E723" s="311"/>
      <c r="F723" s="304"/>
      <c r="G723" s="311"/>
      <c r="H723" s="304"/>
      <c r="I723" s="305"/>
      <c r="J723" s="291"/>
      <c r="K723" s="305"/>
      <c r="L723" s="291"/>
      <c r="M723" s="305"/>
      <c r="N723" s="274"/>
    </row>
    <row r="724" spans="1:16" ht="30" customHeight="1">
      <c r="A724" s="233"/>
      <c r="B724" s="234"/>
      <c r="C724" s="311"/>
      <c r="D724" s="304"/>
      <c r="E724" s="311"/>
      <c r="F724" s="304"/>
      <c r="G724" s="311"/>
      <c r="H724" s="304"/>
      <c r="I724" s="305"/>
      <c r="J724" s="291"/>
      <c r="K724" s="305"/>
      <c r="L724" s="291"/>
      <c r="M724" s="305"/>
      <c r="N724" s="274"/>
    </row>
    <row r="725" spans="1:16" ht="30" customHeight="1">
      <c r="A725" s="233"/>
      <c r="B725" s="234"/>
      <c r="C725" s="311"/>
      <c r="D725" s="304"/>
      <c r="E725" s="311"/>
      <c r="F725" s="304"/>
      <c r="G725" s="311"/>
      <c r="H725" s="304"/>
      <c r="I725" s="305"/>
      <c r="J725" s="291"/>
      <c r="K725" s="305"/>
      <c r="L725" s="291"/>
      <c r="M725" s="305"/>
      <c r="N725" s="274"/>
    </row>
    <row r="726" spans="1:16" ht="30" customHeight="1">
      <c r="A726" s="233"/>
      <c r="B726" s="234"/>
      <c r="C726" s="311"/>
      <c r="D726" s="304"/>
      <c r="E726" s="311"/>
      <c r="F726" s="304"/>
      <c r="G726" s="311"/>
      <c r="H726" s="304"/>
      <c r="I726" s="305"/>
      <c r="J726" s="291"/>
      <c r="K726" s="305"/>
      <c r="L726" s="291"/>
      <c r="M726" s="305"/>
      <c r="N726" s="274"/>
    </row>
    <row r="727" spans="1:16" ht="30" customHeight="1">
      <c r="A727" s="233"/>
      <c r="B727" s="234"/>
      <c r="C727" s="311"/>
      <c r="D727" s="304"/>
      <c r="E727" s="311"/>
      <c r="F727" s="304"/>
      <c r="G727" s="311"/>
      <c r="H727" s="304"/>
      <c r="I727" s="305"/>
      <c r="J727" s="291"/>
      <c r="K727" s="305"/>
      <c r="L727" s="291"/>
      <c r="M727" s="305"/>
      <c r="N727" s="274"/>
    </row>
    <row r="728" spans="1:16" ht="30" customHeight="1">
      <c r="A728" s="233"/>
      <c r="B728" s="234"/>
      <c r="C728" s="311"/>
      <c r="D728" s="304"/>
      <c r="E728" s="311"/>
      <c r="F728" s="304"/>
      <c r="G728" s="311"/>
      <c r="H728" s="304"/>
      <c r="I728" s="305"/>
      <c r="J728" s="291"/>
      <c r="K728" s="305"/>
      <c r="L728" s="291"/>
      <c r="M728" s="305"/>
      <c r="N728" s="274"/>
    </row>
    <row r="729" spans="1:16" ht="30" customHeight="1">
      <c r="A729" s="233"/>
      <c r="B729" s="234"/>
      <c r="C729" s="311"/>
      <c r="D729" s="304"/>
      <c r="E729" s="311"/>
      <c r="F729" s="304"/>
      <c r="G729" s="311"/>
      <c r="H729" s="304"/>
      <c r="I729" s="305"/>
      <c r="J729" s="291"/>
      <c r="K729" s="305"/>
      <c r="L729" s="291"/>
      <c r="M729" s="305"/>
      <c r="N729" s="274"/>
      <c r="P729" s="338">
        <f>G734+I734+L734+M734</f>
        <v>144256.56</v>
      </c>
    </row>
    <row r="730" spans="1:16" ht="30" customHeight="1">
      <c r="A730" s="233"/>
      <c r="B730" s="234"/>
      <c r="C730" s="311"/>
      <c r="D730" s="304"/>
      <c r="E730" s="311"/>
      <c r="F730" s="304"/>
      <c r="G730" s="311"/>
      <c r="H730" s="304"/>
      <c r="I730" s="305"/>
      <c r="J730" s="291"/>
      <c r="K730" s="305"/>
      <c r="L730" s="291"/>
      <c r="M730" s="305"/>
      <c r="N730" s="274"/>
      <c r="P730" s="338">
        <f>P729*2%</f>
        <v>2885.1311999999998</v>
      </c>
    </row>
    <row r="731" spans="1:16" ht="30" customHeight="1">
      <c r="A731" s="233"/>
      <c r="B731" s="234"/>
      <c r="C731" s="311"/>
      <c r="D731" s="304"/>
      <c r="E731" s="311"/>
      <c r="F731" s="304"/>
      <c r="G731" s="311"/>
      <c r="H731" s="304"/>
      <c r="I731" s="305"/>
      <c r="J731" s="291"/>
      <c r="K731" s="305"/>
      <c r="L731" s="291"/>
      <c r="M731" s="305"/>
      <c r="N731" s="274"/>
      <c r="P731" s="338">
        <f>P730*45%</f>
        <v>1298.3090399999999</v>
      </c>
    </row>
    <row r="732" spans="1:16" ht="30" customHeight="1">
      <c r="A732" s="233"/>
      <c r="B732" s="234"/>
      <c r="C732" s="311"/>
      <c r="D732" s="304"/>
      <c r="E732" s="311"/>
      <c r="F732" s="304"/>
      <c r="G732" s="311"/>
      <c r="H732" s="304"/>
      <c r="I732" s="305"/>
      <c r="J732" s="291"/>
      <c r="K732" s="305"/>
      <c r="L732" s="291"/>
      <c r="M732" s="305"/>
      <c r="N732" s="274"/>
      <c r="P732" s="338">
        <f>SUM(P730:P731)</f>
        <v>4183.4402399999999</v>
      </c>
    </row>
    <row r="733" spans="1:16" ht="30" customHeight="1" thickBot="1">
      <c r="A733" s="233"/>
      <c r="B733" s="73"/>
      <c r="C733" s="433"/>
      <c r="D733" s="434"/>
      <c r="E733" s="435"/>
      <c r="F733" s="434"/>
      <c r="G733" s="435"/>
      <c r="H733" s="434"/>
      <c r="I733" s="263"/>
      <c r="J733" s="264"/>
      <c r="K733" s="263"/>
      <c r="L733" s="264"/>
      <c r="M733" s="436"/>
      <c r="N733" s="240"/>
    </row>
    <row r="734" spans="1:16" ht="30" customHeight="1" thickBot="1">
      <c r="A734" s="72"/>
      <c r="B734" s="417">
        <f>SUM(B714:B733)</f>
        <v>2</v>
      </c>
      <c r="C734" s="417">
        <f t="shared" ref="C734:M734" si="103">SUM(C714:C733)</f>
        <v>0</v>
      </c>
      <c r="D734" s="418">
        <f t="shared" si="103"/>
        <v>9000</v>
      </c>
      <c r="E734" s="418">
        <f t="shared" si="103"/>
        <v>0</v>
      </c>
      <c r="F734" s="418">
        <f t="shared" si="103"/>
        <v>9000</v>
      </c>
      <c r="G734" s="418">
        <f t="shared" si="103"/>
        <v>108000</v>
      </c>
      <c r="H734" s="418">
        <f t="shared" si="103"/>
        <v>2083.88</v>
      </c>
      <c r="I734" s="418">
        <f t="shared" si="103"/>
        <v>25006.560000000001</v>
      </c>
      <c r="J734" s="418">
        <f t="shared" si="103"/>
        <v>0</v>
      </c>
      <c r="K734" s="418">
        <f t="shared" si="103"/>
        <v>0</v>
      </c>
      <c r="L734" s="418">
        <f t="shared" si="103"/>
        <v>2250</v>
      </c>
      <c r="M734" s="418">
        <f t="shared" si="103"/>
        <v>9000</v>
      </c>
      <c r="N734" s="265"/>
    </row>
    <row r="735" spans="1:16" ht="12.75" customHeight="1"/>
    <row r="736" spans="1:16" ht="12.75" customHeight="1"/>
    <row r="737" spans="1:14" ht="12.75" customHeight="1"/>
    <row r="738" spans="1:14" ht="12.75" customHeight="1"/>
    <row r="739" spans="1:14" ht="12.75" customHeight="1"/>
    <row r="740" spans="1:14" ht="12.75" customHeight="1"/>
    <row r="741" spans="1:14" ht="12.75" customHeight="1"/>
    <row r="742" spans="1:14" ht="30" customHeight="1">
      <c r="A742" s="347" t="s">
        <v>1317</v>
      </c>
      <c r="B742" s="350"/>
      <c r="C742" s="345" t="s">
        <v>772</v>
      </c>
      <c r="D742" s="352"/>
      <c r="E742" s="352"/>
      <c r="F742" s="352"/>
      <c r="G742" s="346"/>
      <c r="H742" s="346"/>
    </row>
    <row r="743" spans="1:14" ht="12.75" customHeight="1" thickBot="1">
      <c r="A743" s="455"/>
      <c r="C743" s="456"/>
      <c r="D743" s="457"/>
      <c r="E743" s="457"/>
      <c r="F743" s="457"/>
      <c r="G743" s="457"/>
      <c r="H743" s="457"/>
    </row>
    <row r="744" spans="1:14" ht="20.100000000000001" customHeight="1" thickBot="1">
      <c r="A744" s="1009" t="s">
        <v>700</v>
      </c>
      <c r="B744" s="1012" t="s">
        <v>701</v>
      </c>
      <c r="C744" s="1013"/>
      <c r="D744" s="1014" t="s">
        <v>702</v>
      </c>
      <c r="E744" s="1012"/>
      <c r="F744" s="1012"/>
      <c r="G744" s="1012"/>
      <c r="H744" s="1012"/>
      <c r="I744" s="1013"/>
      <c r="J744" s="1015" t="s">
        <v>1325</v>
      </c>
      <c r="K744" s="1015" t="s">
        <v>1326</v>
      </c>
      <c r="L744" s="1015" t="s">
        <v>703</v>
      </c>
      <c r="M744" s="1015" t="s">
        <v>704</v>
      </c>
      <c r="N744" s="1000" t="s">
        <v>705</v>
      </c>
    </row>
    <row r="745" spans="1:14" ht="20.100000000000001" customHeight="1">
      <c r="A745" s="1010"/>
      <c r="B745" s="1002" t="s">
        <v>706</v>
      </c>
      <c r="C745" s="1003" t="s">
        <v>707</v>
      </c>
      <c r="D745" s="1004" t="s">
        <v>708</v>
      </c>
      <c r="E745" s="1004" t="s">
        <v>709</v>
      </c>
      <c r="F745" s="1004" t="s">
        <v>710</v>
      </c>
      <c r="G745" s="1004" t="s">
        <v>711</v>
      </c>
      <c r="H745" s="1004" t="s">
        <v>712</v>
      </c>
      <c r="I745" s="1015" t="s">
        <v>713</v>
      </c>
      <c r="J745" s="1004"/>
      <c r="K745" s="1004"/>
      <c r="L745" s="1004"/>
      <c r="M745" s="1004"/>
      <c r="N745" s="1001"/>
    </row>
    <row r="746" spans="1:14" ht="20.100000000000001" customHeight="1" thickBot="1">
      <c r="A746" s="1011"/>
      <c r="B746" s="1018"/>
      <c r="C746" s="1018"/>
      <c r="D746" s="1016" t="s">
        <v>707</v>
      </c>
      <c r="E746" s="1016"/>
      <c r="F746" s="1016"/>
      <c r="G746" s="1016" t="s">
        <v>707</v>
      </c>
      <c r="H746" s="1016"/>
      <c r="I746" s="1016"/>
      <c r="J746" s="1016"/>
      <c r="K746" s="1016"/>
      <c r="L746" s="1016"/>
      <c r="M746" s="1016"/>
      <c r="N746" s="1017"/>
    </row>
    <row r="747" spans="1:14" ht="30" customHeight="1">
      <c r="A747" s="327" t="s">
        <v>733</v>
      </c>
      <c r="B747" s="241">
        <v>1</v>
      </c>
      <c r="C747" s="343"/>
      <c r="D747" s="319">
        <v>6000</v>
      </c>
      <c r="E747" s="329"/>
      <c r="F747" s="319">
        <f>+D747+E747</f>
        <v>6000</v>
      </c>
      <c r="G747" s="329">
        <f>+F747*12</f>
        <v>72000</v>
      </c>
      <c r="H747" s="320">
        <v>2083.88</v>
      </c>
      <c r="I747" s="269">
        <f>H747*12</f>
        <v>25006.560000000001</v>
      </c>
      <c r="J747" s="268">
        <v>0</v>
      </c>
      <c r="K747" s="269">
        <v>0</v>
      </c>
      <c r="L747" s="268">
        <f>D747*25%</f>
        <v>1500</v>
      </c>
      <c r="M747" s="269">
        <f>+D747*1</f>
        <v>6000</v>
      </c>
      <c r="N747" s="274"/>
    </row>
    <row r="748" spans="1:14" ht="30" customHeight="1">
      <c r="A748" s="247" t="s">
        <v>1318</v>
      </c>
      <c r="B748" s="228">
        <v>1</v>
      </c>
      <c r="C748" s="248"/>
      <c r="D748" s="295">
        <v>4000</v>
      </c>
      <c r="E748" s="249"/>
      <c r="F748" s="319">
        <f>+D748+E748</f>
        <v>4000</v>
      </c>
      <c r="G748" s="329">
        <f>+F748*12</f>
        <v>48000</v>
      </c>
      <c r="H748" s="225">
        <v>0</v>
      </c>
      <c r="I748" s="269">
        <f>H748*12</f>
        <v>0</v>
      </c>
      <c r="J748" s="226">
        <v>0</v>
      </c>
      <c r="K748" s="269">
        <v>0</v>
      </c>
      <c r="L748" s="268">
        <f>D748*25%</f>
        <v>1000</v>
      </c>
      <c r="M748" s="269">
        <f>+D748*1</f>
        <v>4000</v>
      </c>
      <c r="N748" s="274"/>
    </row>
    <row r="749" spans="1:14" ht="30" customHeight="1">
      <c r="A749" s="270"/>
      <c r="B749" s="250"/>
      <c r="C749" s="337"/>
      <c r="D749" s="297"/>
      <c r="E749" s="251"/>
      <c r="F749" s="297"/>
      <c r="G749" s="311"/>
      <c r="H749" s="298"/>
      <c r="I749" s="300"/>
      <c r="J749" s="299"/>
      <c r="K749" s="305"/>
      <c r="L749" s="291"/>
      <c r="M749" s="305"/>
      <c r="N749" s="274"/>
    </row>
    <row r="750" spans="1:14" ht="30" customHeight="1">
      <c r="A750" s="301"/>
      <c r="B750" s="234"/>
      <c r="C750" s="316"/>
      <c r="D750" s="303"/>
      <c r="E750" s="304"/>
      <c r="F750" s="303"/>
      <c r="G750" s="304"/>
      <c r="H750" s="304"/>
      <c r="I750" s="291"/>
      <c r="J750" s="291"/>
      <c r="K750" s="291"/>
      <c r="L750" s="291"/>
      <c r="M750" s="291"/>
      <c r="N750" s="274"/>
    </row>
    <row r="751" spans="1:14" ht="30" customHeight="1">
      <c r="A751" s="233"/>
      <c r="B751" s="234"/>
      <c r="C751" s="304"/>
      <c r="D751" s="304"/>
      <c r="E751" s="304"/>
      <c r="F751" s="304"/>
      <c r="G751" s="304"/>
      <c r="H751" s="304"/>
      <c r="I751" s="291"/>
      <c r="J751" s="291"/>
      <c r="K751" s="305"/>
      <c r="L751" s="291"/>
      <c r="M751" s="291"/>
      <c r="N751" s="274"/>
    </row>
    <row r="752" spans="1:14" ht="30" customHeight="1">
      <c r="A752" s="233"/>
      <c r="B752" s="234"/>
      <c r="C752" s="311"/>
      <c r="D752" s="304"/>
      <c r="E752" s="311"/>
      <c r="F752" s="304"/>
      <c r="G752" s="311"/>
      <c r="H752" s="304"/>
      <c r="I752" s="305"/>
      <c r="J752" s="291"/>
      <c r="K752" s="305"/>
      <c r="L752" s="291"/>
      <c r="M752" s="305"/>
      <c r="N752" s="274"/>
    </row>
    <row r="753" spans="1:16" ht="30" customHeight="1">
      <c r="A753" s="233"/>
      <c r="B753" s="234"/>
      <c r="C753" s="261"/>
      <c r="D753" s="254"/>
      <c r="E753" s="257"/>
      <c r="F753" s="254"/>
      <c r="G753" s="257"/>
      <c r="H753" s="254"/>
      <c r="I753" s="289"/>
      <c r="J753" s="290"/>
      <c r="K753" s="289"/>
      <c r="L753" s="291"/>
      <c r="M753" s="305"/>
      <c r="N753" s="239"/>
    </row>
    <row r="754" spans="1:16" ht="30" customHeight="1">
      <c r="A754" s="233"/>
      <c r="B754" s="234"/>
      <c r="C754" s="261"/>
      <c r="D754" s="254"/>
      <c r="E754" s="257"/>
      <c r="F754" s="254"/>
      <c r="G754" s="257"/>
      <c r="H754" s="254"/>
      <c r="I754" s="289"/>
      <c r="J754" s="290"/>
      <c r="K754" s="289"/>
      <c r="L754" s="290"/>
      <c r="M754" s="289"/>
      <c r="N754" s="239"/>
    </row>
    <row r="755" spans="1:16" ht="30" customHeight="1">
      <c r="A755" s="233"/>
      <c r="B755" s="234"/>
      <c r="C755" s="261"/>
      <c r="D755" s="254"/>
      <c r="E755" s="257"/>
      <c r="F755" s="254"/>
      <c r="G755" s="257"/>
      <c r="H755" s="254"/>
      <c r="I755" s="289"/>
      <c r="J755" s="290"/>
      <c r="K755" s="289"/>
      <c r="L755" s="290"/>
      <c r="M755" s="289"/>
      <c r="N755" s="239"/>
    </row>
    <row r="756" spans="1:16" ht="30" customHeight="1">
      <c r="A756" s="233"/>
      <c r="B756" s="234"/>
      <c r="C756" s="261"/>
      <c r="D756" s="304"/>
      <c r="E756" s="311"/>
      <c r="F756" s="304"/>
      <c r="G756" s="257"/>
      <c r="H756" s="254"/>
      <c r="I756" s="289"/>
      <c r="J756" s="290"/>
      <c r="K756" s="289"/>
      <c r="L756" s="290"/>
      <c r="M756" s="289"/>
      <c r="N756" s="239"/>
    </row>
    <row r="757" spans="1:16" ht="30" customHeight="1">
      <c r="A757" s="233"/>
      <c r="B757" s="234"/>
      <c r="C757" s="261"/>
      <c r="D757" s="254"/>
      <c r="E757" s="257"/>
      <c r="F757" s="254"/>
      <c r="G757" s="257"/>
      <c r="H757" s="254"/>
      <c r="I757" s="289"/>
      <c r="J757" s="290"/>
      <c r="K757" s="289"/>
      <c r="L757" s="290"/>
      <c r="M757" s="289"/>
      <c r="N757" s="239"/>
    </row>
    <row r="758" spans="1:16" ht="30" customHeight="1">
      <c r="A758" s="233"/>
      <c r="B758" s="234"/>
      <c r="C758" s="261"/>
      <c r="D758" s="254"/>
      <c r="E758" s="257"/>
      <c r="F758" s="254"/>
      <c r="G758" s="257"/>
      <c r="H758" s="254"/>
      <c r="I758" s="289"/>
      <c r="J758" s="290"/>
      <c r="K758" s="289"/>
      <c r="L758" s="290"/>
      <c r="M758" s="289"/>
      <c r="N758" s="239"/>
    </row>
    <row r="759" spans="1:16" ht="30" customHeight="1">
      <c r="A759" s="233"/>
      <c r="B759" s="234"/>
      <c r="C759" s="261"/>
      <c r="D759" s="254"/>
      <c r="E759" s="257"/>
      <c r="F759" s="254"/>
      <c r="G759" s="257"/>
      <c r="H759" s="254"/>
      <c r="I759" s="289"/>
      <c r="J759" s="290"/>
      <c r="K759" s="289"/>
      <c r="L759" s="290"/>
      <c r="M759" s="289"/>
      <c r="N759" s="239"/>
    </row>
    <row r="760" spans="1:16" ht="30" customHeight="1">
      <c r="A760" s="233"/>
      <c r="B760" s="234"/>
      <c r="C760" s="261"/>
      <c r="D760" s="254"/>
      <c r="E760" s="257"/>
      <c r="F760" s="254"/>
      <c r="G760" s="257"/>
      <c r="H760" s="254"/>
      <c r="I760" s="289"/>
      <c r="J760" s="290"/>
      <c r="K760" s="289"/>
      <c r="L760" s="290"/>
      <c r="M760" s="289"/>
      <c r="N760" s="239"/>
      <c r="P760" s="338">
        <f>G766+I766+L766+M766</f>
        <v>157506.56</v>
      </c>
    </row>
    <row r="761" spans="1:16" ht="30" customHeight="1">
      <c r="A761" s="233"/>
      <c r="B761" s="234"/>
      <c r="C761" s="261"/>
      <c r="D761" s="254"/>
      <c r="E761" s="257"/>
      <c r="F761" s="254"/>
      <c r="G761" s="257"/>
      <c r="H761" s="254"/>
      <c r="I761" s="289"/>
      <c r="J761" s="290"/>
      <c r="K761" s="289"/>
      <c r="L761" s="290"/>
      <c r="M761" s="289"/>
      <c r="N761" s="239"/>
      <c r="P761" s="338">
        <f>P760*2%</f>
        <v>3150.1311999999998</v>
      </c>
    </row>
    <row r="762" spans="1:16" ht="30" customHeight="1">
      <c r="A762" s="233"/>
      <c r="B762" s="234"/>
      <c r="C762" s="261"/>
      <c r="D762" s="254"/>
      <c r="E762" s="257"/>
      <c r="F762" s="254"/>
      <c r="G762" s="257"/>
      <c r="H762" s="254"/>
      <c r="I762" s="289"/>
      <c r="J762" s="290"/>
      <c r="K762" s="289"/>
      <c r="L762" s="290"/>
      <c r="M762" s="289"/>
      <c r="N762" s="239"/>
      <c r="P762" s="338">
        <f>P761*45%</f>
        <v>1417.5590399999999</v>
      </c>
    </row>
    <row r="763" spans="1:16" ht="30" customHeight="1">
      <c r="A763" s="233"/>
      <c r="B763" s="234"/>
      <c r="C763" s="261"/>
      <c r="D763" s="254"/>
      <c r="E763" s="257"/>
      <c r="F763" s="254"/>
      <c r="G763" s="257"/>
      <c r="H763" s="254"/>
      <c r="I763" s="289"/>
      <c r="J763" s="290"/>
      <c r="K763" s="289"/>
      <c r="L763" s="290"/>
      <c r="M763" s="289"/>
      <c r="N763" s="239"/>
      <c r="P763" s="338">
        <f>SUM(P761:P762)</f>
        <v>4567.6902399999999</v>
      </c>
    </row>
    <row r="764" spans="1:16" ht="30" customHeight="1">
      <c r="A764" s="233"/>
      <c r="B764" s="234"/>
      <c r="C764" s="261"/>
      <c r="D764" s="254"/>
      <c r="E764" s="257"/>
      <c r="F764" s="254"/>
      <c r="G764" s="257"/>
      <c r="H764" s="254"/>
      <c r="I764" s="289"/>
      <c r="J764" s="290"/>
      <c r="K764" s="289"/>
      <c r="L764" s="290"/>
      <c r="M764" s="289"/>
      <c r="N764" s="239"/>
    </row>
    <row r="765" spans="1:16" ht="30" customHeight="1" thickBot="1">
      <c r="A765" s="233"/>
      <c r="B765" s="73"/>
      <c r="C765" s="433"/>
      <c r="D765" s="434"/>
      <c r="E765" s="435"/>
      <c r="F765" s="434"/>
      <c r="G765" s="435"/>
      <c r="H765" s="434"/>
      <c r="I765" s="263"/>
      <c r="J765" s="264"/>
      <c r="K765" s="263"/>
      <c r="L765" s="264"/>
      <c r="M765" s="436"/>
      <c r="N765" s="240"/>
    </row>
    <row r="766" spans="1:16" ht="30" customHeight="1" thickBot="1">
      <c r="A766" s="72"/>
      <c r="B766" s="417">
        <f>SUM(B747:B765)</f>
        <v>2</v>
      </c>
      <c r="C766" s="417">
        <f t="shared" ref="C766:M766" si="104">SUM(C747:C765)</f>
        <v>0</v>
      </c>
      <c r="D766" s="418">
        <f t="shared" si="104"/>
        <v>10000</v>
      </c>
      <c r="E766" s="418">
        <f t="shared" si="104"/>
        <v>0</v>
      </c>
      <c r="F766" s="418">
        <f t="shared" si="104"/>
        <v>10000</v>
      </c>
      <c r="G766" s="418">
        <f t="shared" si="104"/>
        <v>120000</v>
      </c>
      <c r="H766" s="418">
        <f t="shared" si="104"/>
        <v>2083.88</v>
      </c>
      <c r="I766" s="418">
        <f t="shared" si="104"/>
        <v>25006.560000000001</v>
      </c>
      <c r="J766" s="418">
        <f t="shared" si="104"/>
        <v>0</v>
      </c>
      <c r="K766" s="418">
        <f t="shared" si="104"/>
        <v>0</v>
      </c>
      <c r="L766" s="418">
        <f t="shared" si="104"/>
        <v>2500</v>
      </c>
      <c r="M766" s="418">
        <f t="shared" si="104"/>
        <v>10000</v>
      </c>
      <c r="N766" s="265"/>
    </row>
    <row r="767" spans="1:16" ht="12.75" customHeight="1"/>
    <row r="768" spans="1:16" ht="12.75" customHeight="1"/>
    <row r="769" spans="1:15" ht="12.75" customHeight="1"/>
    <row r="770" spans="1:15" ht="12.75" customHeight="1"/>
    <row r="771" spans="1:15" ht="12.75" customHeight="1"/>
    <row r="772" spans="1:15" ht="12.75" customHeight="1"/>
    <row r="773" spans="1:15" ht="12.75" customHeight="1"/>
    <row r="774" spans="1:15" ht="12.75" customHeight="1"/>
    <row r="775" spans="1:15" ht="30" customHeight="1">
      <c r="A775" s="347" t="s">
        <v>1348</v>
      </c>
      <c r="B775" s="350"/>
      <c r="C775" s="345" t="s">
        <v>1387</v>
      </c>
      <c r="D775" s="363"/>
      <c r="E775" s="363"/>
      <c r="F775" s="363"/>
      <c r="G775" s="346"/>
      <c r="H775" s="346"/>
    </row>
    <row r="776" spans="1:15" ht="12.75" customHeight="1" thickBot="1">
      <c r="A776" s="455"/>
      <c r="C776" s="456"/>
      <c r="D776" s="457"/>
      <c r="E776" s="457"/>
      <c r="F776" s="457"/>
      <c r="G776" s="457"/>
      <c r="H776" s="457"/>
    </row>
    <row r="777" spans="1:15" ht="20.100000000000001" customHeight="1" thickBot="1">
      <c r="A777" s="1009" t="s">
        <v>700</v>
      </c>
      <c r="B777" s="1012" t="s">
        <v>701</v>
      </c>
      <c r="C777" s="1013"/>
      <c r="D777" s="1014" t="s">
        <v>702</v>
      </c>
      <c r="E777" s="1012"/>
      <c r="F777" s="1012"/>
      <c r="G777" s="1012"/>
      <c r="H777" s="1012"/>
      <c r="I777" s="1013"/>
      <c r="J777" s="1015" t="s">
        <v>1325</v>
      </c>
      <c r="K777" s="1015" t="s">
        <v>1326</v>
      </c>
      <c r="L777" s="1015" t="s">
        <v>703</v>
      </c>
      <c r="M777" s="1015" t="s">
        <v>704</v>
      </c>
      <c r="N777" s="1000" t="s">
        <v>705</v>
      </c>
    </row>
    <row r="778" spans="1:15" ht="20.100000000000001" customHeight="1">
      <c r="A778" s="1010"/>
      <c r="B778" s="1002" t="s">
        <v>706</v>
      </c>
      <c r="C778" s="1003" t="s">
        <v>707</v>
      </c>
      <c r="D778" s="1004" t="s">
        <v>708</v>
      </c>
      <c r="E778" s="1004" t="s">
        <v>709</v>
      </c>
      <c r="F778" s="1004" t="s">
        <v>710</v>
      </c>
      <c r="G778" s="1004" t="s">
        <v>711</v>
      </c>
      <c r="H778" s="1004" t="s">
        <v>712</v>
      </c>
      <c r="I778" s="1015" t="s">
        <v>713</v>
      </c>
      <c r="J778" s="1004"/>
      <c r="K778" s="1004"/>
      <c r="L778" s="1004"/>
      <c r="M778" s="1004"/>
      <c r="N778" s="1001"/>
    </row>
    <row r="779" spans="1:15" ht="20.100000000000001" customHeight="1" thickBot="1">
      <c r="A779" s="1010"/>
      <c r="B779" s="1003"/>
      <c r="C779" s="1003"/>
      <c r="D779" s="1004" t="s">
        <v>707</v>
      </c>
      <c r="E779" s="1004"/>
      <c r="F779" s="1004"/>
      <c r="G779" s="1004" t="s">
        <v>707</v>
      </c>
      <c r="H779" s="1004"/>
      <c r="I779" s="1004"/>
      <c r="J779" s="1004"/>
      <c r="K779" s="1004"/>
      <c r="L779" s="1004"/>
      <c r="M779" s="1016"/>
      <c r="N779" s="1001"/>
    </row>
    <row r="780" spans="1:15" ht="30" customHeight="1">
      <c r="A780" s="242" t="s">
        <v>733</v>
      </c>
      <c r="B780" s="243">
        <v>1</v>
      </c>
      <c r="C780" s="244"/>
      <c r="D780" s="294">
        <v>5000</v>
      </c>
      <c r="E780" s="245"/>
      <c r="F780" s="294">
        <f t="shared" ref="F780:F786" si="105">+D780+E780</f>
        <v>5000</v>
      </c>
      <c r="G780" s="246">
        <f t="shared" ref="G780:G786" si="106">+F780*12</f>
        <v>60000</v>
      </c>
      <c r="H780" s="219">
        <v>4000</v>
      </c>
      <c r="I780" s="245">
        <f t="shared" ref="I780:I786" si="107">H780*12</f>
        <v>48000</v>
      </c>
      <c r="J780" s="219">
        <v>0</v>
      </c>
      <c r="K780" s="245">
        <v>0</v>
      </c>
      <c r="L780" s="219">
        <f>D780*25%</f>
        <v>1250</v>
      </c>
      <c r="M780" s="269">
        <f t="shared" ref="M780:M782" si="108">D780*1</f>
        <v>5000</v>
      </c>
      <c r="N780" s="312"/>
    </row>
    <row r="781" spans="1:15" ht="30" customHeight="1">
      <c r="A781" s="247" t="s">
        <v>773</v>
      </c>
      <c r="B781" s="228">
        <v>1</v>
      </c>
      <c r="C781" s="248"/>
      <c r="D781" s="295">
        <v>4000</v>
      </c>
      <c r="E781" s="249"/>
      <c r="F781" s="295">
        <f t="shared" si="105"/>
        <v>4000</v>
      </c>
      <c r="G781" s="249">
        <f t="shared" si="106"/>
        <v>48000</v>
      </c>
      <c r="H781" s="225">
        <v>2000</v>
      </c>
      <c r="I781" s="231">
        <f t="shared" si="107"/>
        <v>24000</v>
      </c>
      <c r="J781" s="226">
        <v>0</v>
      </c>
      <c r="K781" s="231">
        <v>0</v>
      </c>
      <c r="L781" s="226">
        <f t="shared" ref="L781:L786" si="109">D781*25%</f>
        <v>1000</v>
      </c>
      <c r="M781" s="231">
        <f t="shared" si="108"/>
        <v>4000</v>
      </c>
      <c r="N781" s="274"/>
    </row>
    <row r="782" spans="1:15" ht="30" customHeight="1">
      <c r="A782" s="247" t="s">
        <v>821</v>
      </c>
      <c r="B782" s="228">
        <v>1</v>
      </c>
      <c r="C782" s="248"/>
      <c r="D782" s="295">
        <v>6000</v>
      </c>
      <c r="E782" s="249"/>
      <c r="F782" s="295">
        <f t="shared" si="105"/>
        <v>6000</v>
      </c>
      <c r="G782" s="249">
        <f t="shared" si="106"/>
        <v>72000</v>
      </c>
      <c r="H782" s="225">
        <v>2083.88</v>
      </c>
      <c r="I782" s="231">
        <f t="shared" si="107"/>
        <v>25006.560000000001</v>
      </c>
      <c r="J782" s="226">
        <v>0</v>
      </c>
      <c r="K782" s="231">
        <v>0</v>
      </c>
      <c r="L782" s="226">
        <f t="shared" si="109"/>
        <v>1500</v>
      </c>
      <c r="M782" s="231">
        <f t="shared" si="108"/>
        <v>6000</v>
      </c>
      <c r="N782" s="274"/>
    </row>
    <row r="783" spans="1:15" ht="30" customHeight="1">
      <c r="A783" s="247" t="s">
        <v>774</v>
      </c>
      <c r="B783" s="228">
        <v>1</v>
      </c>
      <c r="C783" s="248"/>
      <c r="D783" s="295">
        <v>6000</v>
      </c>
      <c r="E783" s="249"/>
      <c r="F783" s="295">
        <f t="shared" si="105"/>
        <v>6000</v>
      </c>
      <c r="G783" s="249">
        <f t="shared" si="106"/>
        <v>72000</v>
      </c>
      <c r="H783" s="225">
        <v>2083.8200000000002</v>
      </c>
      <c r="I783" s="231">
        <f t="shared" si="107"/>
        <v>25005.840000000004</v>
      </c>
      <c r="J783" s="226">
        <v>0</v>
      </c>
      <c r="K783" s="231">
        <v>0</v>
      </c>
      <c r="L783" s="226">
        <f t="shared" si="109"/>
        <v>1500</v>
      </c>
      <c r="M783" s="231">
        <f t="shared" ref="M783:M786" si="110">D783*1</f>
        <v>6000</v>
      </c>
      <c r="N783" s="274"/>
      <c r="O783" s="338"/>
    </row>
    <row r="784" spans="1:15" ht="30" customHeight="1">
      <c r="A784" s="339" t="s">
        <v>821</v>
      </c>
      <c r="B784" s="228">
        <v>1</v>
      </c>
      <c r="C784" s="248"/>
      <c r="D784" s="295">
        <v>4000</v>
      </c>
      <c r="E784" s="249"/>
      <c r="F784" s="295">
        <f t="shared" si="105"/>
        <v>4000</v>
      </c>
      <c r="G784" s="249">
        <f t="shared" si="106"/>
        <v>48000</v>
      </c>
      <c r="H784" s="225">
        <v>2000</v>
      </c>
      <c r="I784" s="231">
        <f t="shared" si="107"/>
        <v>24000</v>
      </c>
      <c r="J784" s="226">
        <v>0</v>
      </c>
      <c r="K784" s="231">
        <v>0</v>
      </c>
      <c r="L784" s="226">
        <f t="shared" si="109"/>
        <v>1000</v>
      </c>
      <c r="M784" s="231">
        <f t="shared" si="110"/>
        <v>4000</v>
      </c>
      <c r="N784" s="274"/>
    </row>
    <row r="785" spans="1:16" ht="30" customHeight="1">
      <c r="A785" s="281" t="s">
        <v>775</v>
      </c>
      <c r="B785" s="228">
        <v>1</v>
      </c>
      <c r="C785" s="281"/>
      <c r="D785" s="281">
        <v>4000</v>
      </c>
      <c r="E785" s="281"/>
      <c r="F785" s="281">
        <f t="shared" ref="F785" si="111">+D785+E785</f>
        <v>4000</v>
      </c>
      <c r="G785" s="281">
        <f t="shared" ref="G785" si="112">+F785*12</f>
        <v>48000</v>
      </c>
      <c r="H785" s="281">
        <v>0</v>
      </c>
      <c r="I785" s="281">
        <f t="shared" si="107"/>
        <v>0</v>
      </c>
      <c r="J785" s="281">
        <v>0</v>
      </c>
      <c r="K785" s="281">
        <v>0</v>
      </c>
      <c r="L785" s="281">
        <f t="shared" ref="L785" si="113">D785*25%</f>
        <v>1000</v>
      </c>
      <c r="M785" s="231">
        <f t="shared" si="110"/>
        <v>4000</v>
      </c>
      <c r="N785" s="239"/>
    </row>
    <row r="786" spans="1:16" ht="30" customHeight="1">
      <c r="A786" s="281" t="s">
        <v>775</v>
      </c>
      <c r="B786" s="228">
        <v>2</v>
      </c>
      <c r="C786" s="281"/>
      <c r="D786" s="281">
        <v>6000</v>
      </c>
      <c r="E786" s="281"/>
      <c r="F786" s="281">
        <f t="shared" si="105"/>
        <v>6000</v>
      </c>
      <c r="G786" s="281">
        <f t="shared" si="106"/>
        <v>72000</v>
      </c>
      <c r="H786" s="281">
        <v>0</v>
      </c>
      <c r="I786" s="281">
        <f t="shared" si="107"/>
        <v>0</v>
      </c>
      <c r="J786" s="281">
        <v>0</v>
      </c>
      <c r="K786" s="281">
        <v>0</v>
      </c>
      <c r="L786" s="281">
        <f t="shared" si="109"/>
        <v>1500</v>
      </c>
      <c r="M786" s="231">
        <f t="shared" si="110"/>
        <v>6000</v>
      </c>
      <c r="N786" s="239"/>
    </row>
    <row r="787" spans="1:16" ht="30" customHeight="1">
      <c r="A787" s="280"/>
      <c r="B787" s="250"/>
      <c r="C787" s="280"/>
      <c r="D787" s="280"/>
      <c r="E787" s="280"/>
      <c r="F787" s="280"/>
      <c r="G787" s="280"/>
      <c r="H787" s="280"/>
      <c r="I787" s="280"/>
      <c r="J787" s="280"/>
      <c r="K787" s="280"/>
      <c r="L787" s="280"/>
      <c r="M787" s="300"/>
      <c r="N787" s="239"/>
    </row>
    <row r="788" spans="1:16" ht="30" customHeight="1">
      <c r="A788" s="253"/>
      <c r="B788" s="234"/>
      <c r="C788" s="261"/>
      <c r="D788" s="254"/>
      <c r="E788" s="257"/>
      <c r="F788" s="254"/>
      <c r="G788" s="257"/>
      <c r="H788" s="254"/>
      <c r="I788" s="290"/>
      <c r="J788" s="290"/>
      <c r="K788" s="290"/>
      <c r="L788" s="290"/>
      <c r="M788" s="290"/>
      <c r="N788" s="239"/>
    </row>
    <row r="789" spans="1:16" ht="30" customHeight="1">
      <c r="A789" s="233"/>
      <c r="B789" s="234"/>
      <c r="C789" s="261"/>
      <c r="D789" s="304"/>
      <c r="E789" s="311"/>
      <c r="F789" s="304"/>
      <c r="G789" s="257"/>
      <c r="H789" s="254"/>
      <c r="I789" s="289"/>
      <c r="J789" s="290"/>
      <c r="K789" s="289"/>
      <c r="L789" s="290"/>
      <c r="M789" s="289"/>
      <c r="N789" s="239"/>
    </row>
    <row r="790" spans="1:16" ht="30" customHeight="1">
      <c r="A790" s="233"/>
      <c r="B790" s="234"/>
      <c r="C790" s="261"/>
      <c r="D790" s="304"/>
      <c r="E790" s="311"/>
      <c r="F790" s="304"/>
      <c r="G790" s="257"/>
      <c r="H790" s="254"/>
      <c r="I790" s="289"/>
      <c r="J790" s="290"/>
      <c r="K790" s="289"/>
      <c r="L790" s="290"/>
      <c r="M790" s="289"/>
      <c r="N790" s="239"/>
    </row>
    <row r="791" spans="1:16" ht="30" customHeight="1">
      <c r="A791" s="233"/>
      <c r="B791" s="234"/>
      <c r="C791" s="261"/>
      <c r="D791" s="304"/>
      <c r="E791" s="311"/>
      <c r="F791" s="304"/>
      <c r="G791" s="257"/>
      <c r="H791" s="254"/>
      <c r="I791" s="289"/>
      <c r="J791" s="290"/>
      <c r="K791" s="289"/>
      <c r="L791" s="290"/>
      <c r="M791" s="289"/>
      <c r="N791" s="239"/>
    </row>
    <row r="792" spans="1:16" ht="30" customHeight="1">
      <c r="A792" s="233"/>
      <c r="B792" s="234"/>
      <c r="C792" s="261"/>
      <c r="D792" s="304"/>
      <c r="E792" s="311"/>
      <c r="F792" s="304"/>
      <c r="G792" s="257"/>
      <c r="H792" s="254"/>
      <c r="I792" s="289"/>
      <c r="J792" s="290"/>
      <c r="K792" s="289"/>
      <c r="L792" s="290"/>
      <c r="M792" s="289"/>
      <c r="N792" s="239"/>
    </row>
    <row r="793" spans="1:16" ht="30" customHeight="1">
      <c r="A793" s="233"/>
      <c r="B793" s="234"/>
      <c r="C793" s="261"/>
      <c r="D793" s="304"/>
      <c r="E793" s="311"/>
      <c r="F793" s="304"/>
      <c r="G793" s="257"/>
      <c r="H793" s="254"/>
      <c r="I793" s="289"/>
      <c r="J793" s="290"/>
      <c r="K793" s="289"/>
      <c r="L793" s="290"/>
      <c r="M793" s="289"/>
      <c r="N793" s="239"/>
    </row>
    <row r="794" spans="1:16" ht="30" customHeight="1">
      <c r="A794" s="233"/>
      <c r="B794" s="234"/>
      <c r="C794" s="261"/>
      <c r="D794" s="254"/>
      <c r="E794" s="257"/>
      <c r="F794" s="254"/>
      <c r="G794" s="257"/>
      <c r="H794" s="254"/>
      <c r="I794" s="289"/>
      <c r="J794" s="290"/>
      <c r="K794" s="289"/>
      <c r="L794" s="290"/>
      <c r="M794" s="289"/>
      <c r="N794" s="239"/>
      <c r="P794" s="338">
        <f>G800+I800+L800+M800</f>
        <v>609762.4</v>
      </c>
    </row>
    <row r="795" spans="1:16" ht="30" customHeight="1">
      <c r="A795" s="233"/>
      <c r="B795" s="234"/>
      <c r="C795" s="261"/>
      <c r="D795" s="254"/>
      <c r="E795" s="257"/>
      <c r="F795" s="254"/>
      <c r="G795" s="257"/>
      <c r="H795" s="254"/>
      <c r="I795" s="289"/>
      <c r="J795" s="290"/>
      <c r="K795" s="289"/>
      <c r="L795" s="290"/>
      <c r="M795" s="289"/>
      <c r="N795" s="239"/>
      <c r="P795" s="338">
        <f>P794*2%</f>
        <v>12195.248000000001</v>
      </c>
    </row>
    <row r="796" spans="1:16" ht="30" customHeight="1">
      <c r="A796" s="233"/>
      <c r="B796" s="234"/>
      <c r="C796" s="261"/>
      <c r="D796" s="254"/>
      <c r="E796" s="257"/>
      <c r="F796" s="254"/>
      <c r="G796" s="257"/>
      <c r="H796" s="254"/>
      <c r="I796" s="289"/>
      <c r="J796" s="290"/>
      <c r="K796" s="289"/>
      <c r="L796" s="290"/>
      <c r="M796" s="289"/>
      <c r="N796" s="239"/>
      <c r="P796" s="338">
        <f>P795*45%</f>
        <v>5487.8616000000011</v>
      </c>
    </row>
    <row r="797" spans="1:16" ht="30" customHeight="1">
      <c r="A797" s="233"/>
      <c r="B797" s="234"/>
      <c r="C797" s="261"/>
      <c r="D797" s="254"/>
      <c r="E797" s="257"/>
      <c r="F797" s="254"/>
      <c r="G797" s="257"/>
      <c r="H797" s="254"/>
      <c r="I797" s="289"/>
      <c r="J797" s="290"/>
      <c r="K797" s="289"/>
      <c r="L797" s="290"/>
      <c r="M797" s="289"/>
      <c r="N797" s="239"/>
      <c r="P797" s="338">
        <f>SUM(P795:P796)</f>
        <v>17683.109600000003</v>
      </c>
    </row>
    <row r="798" spans="1:16" ht="30" customHeight="1">
      <c r="A798" s="233"/>
      <c r="B798" s="234"/>
      <c r="C798" s="261"/>
      <c r="D798" s="254"/>
      <c r="E798" s="257"/>
      <c r="F798" s="254"/>
      <c r="G798" s="257"/>
      <c r="H798" s="254"/>
      <c r="I798" s="289"/>
      <c r="J798" s="290"/>
      <c r="K798" s="289"/>
      <c r="L798" s="290"/>
      <c r="M798" s="289"/>
      <c r="N798" s="239"/>
    </row>
    <row r="799" spans="1:16" ht="30" customHeight="1" thickBot="1">
      <c r="A799" s="233"/>
      <c r="B799" s="73"/>
      <c r="C799" s="433"/>
      <c r="D799" s="434"/>
      <c r="E799" s="435"/>
      <c r="F799" s="434"/>
      <c r="G799" s="435"/>
      <c r="H799" s="434"/>
      <c r="I799" s="263"/>
      <c r="J799" s="264"/>
      <c r="K799" s="263"/>
      <c r="L799" s="264"/>
      <c r="M799" s="436"/>
      <c r="N799" s="240"/>
    </row>
    <row r="800" spans="1:16" ht="30" customHeight="1" thickBot="1">
      <c r="A800" s="72"/>
      <c r="B800" s="417">
        <f>SUM(B780:B799)</f>
        <v>8</v>
      </c>
      <c r="C800" s="417">
        <f t="shared" ref="C800:M800" si="114">SUM(C780:C799)</f>
        <v>0</v>
      </c>
      <c r="D800" s="418">
        <f t="shared" si="114"/>
        <v>35000</v>
      </c>
      <c r="E800" s="418">
        <f t="shared" si="114"/>
        <v>0</v>
      </c>
      <c r="F800" s="418">
        <f t="shared" si="114"/>
        <v>35000</v>
      </c>
      <c r="G800" s="418">
        <f t="shared" si="114"/>
        <v>420000</v>
      </c>
      <c r="H800" s="418">
        <f t="shared" si="114"/>
        <v>12167.7</v>
      </c>
      <c r="I800" s="418">
        <f t="shared" si="114"/>
        <v>146012.4</v>
      </c>
      <c r="J800" s="418">
        <f t="shared" si="114"/>
        <v>0</v>
      </c>
      <c r="K800" s="418">
        <f t="shared" si="114"/>
        <v>0</v>
      </c>
      <c r="L800" s="418">
        <f t="shared" si="114"/>
        <v>8750</v>
      </c>
      <c r="M800" s="418">
        <f t="shared" si="114"/>
        <v>35000</v>
      </c>
      <c r="N800" s="265"/>
    </row>
    <row r="801" spans="1:16" ht="12.75" customHeight="1"/>
    <row r="802" spans="1:16" ht="12.75" customHeight="1"/>
    <row r="803" spans="1:16" ht="12.75" customHeight="1"/>
    <row r="804" spans="1:16" ht="12.75" customHeight="1"/>
    <row r="805" spans="1:16" ht="12.75" customHeight="1"/>
    <row r="806" spans="1:16" ht="12.75" customHeight="1"/>
    <row r="807" spans="1:16" ht="12.75" customHeight="1"/>
    <row r="808" spans="1:16" ht="30" customHeight="1">
      <c r="A808" s="347" t="s">
        <v>1349</v>
      </c>
      <c r="B808" s="350"/>
      <c r="C808" s="371" t="s">
        <v>1388</v>
      </c>
      <c r="D808" s="352"/>
      <c r="E808" s="352"/>
      <c r="F808" s="346"/>
      <c r="G808" s="346"/>
      <c r="H808" s="346"/>
    </row>
    <row r="809" spans="1:16" ht="12.75" customHeight="1" thickBot="1">
      <c r="A809" s="455"/>
      <c r="C809" s="456"/>
      <c r="D809" s="457"/>
      <c r="E809" s="457"/>
      <c r="F809" s="457"/>
      <c r="G809" s="457"/>
      <c r="H809" s="457"/>
    </row>
    <row r="810" spans="1:16" ht="20.100000000000001" customHeight="1" thickBot="1">
      <c r="A810" s="1009" t="s">
        <v>700</v>
      </c>
      <c r="B810" s="1012" t="s">
        <v>701</v>
      </c>
      <c r="C810" s="1013"/>
      <c r="D810" s="1014" t="s">
        <v>702</v>
      </c>
      <c r="E810" s="1012"/>
      <c r="F810" s="1012"/>
      <c r="G810" s="1012"/>
      <c r="H810" s="1012"/>
      <c r="I810" s="1013"/>
      <c r="J810" s="1015" t="s">
        <v>1325</v>
      </c>
      <c r="K810" s="1015" t="s">
        <v>1326</v>
      </c>
      <c r="L810" s="1015" t="s">
        <v>703</v>
      </c>
      <c r="M810" s="1015" t="s">
        <v>704</v>
      </c>
      <c r="N810" s="1000" t="s">
        <v>705</v>
      </c>
    </row>
    <row r="811" spans="1:16" ht="20.100000000000001" customHeight="1">
      <c r="A811" s="1010"/>
      <c r="B811" s="1002" t="s">
        <v>706</v>
      </c>
      <c r="C811" s="1003" t="s">
        <v>707</v>
      </c>
      <c r="D811" s="1004" t="s">
        <v>708</v>
      </c>
      <c r="E811" s="1004" t="s">
        <v>709</v>
      </c>
      <c r="F811" s="1004" t="s">
        <v>710</v>
      </c>
      <c r="G811" s="1004" t="s">
        <v>711</v>
      </c>
      <c r="H811" s="1004" t="s">
        <v>712</v>
      </c>
      <c r="I811" s="1015" t="s">
        <v>713</v>
      </c>
      <c r="J811" s="1004"/>
      <c r="K811" s="1004"/>
      <c r="L811" s="1004"/>
      <c r="M811" s="1004"/>
      <c r="N811" s="1001"/>
    </row>
    <row r="812" spans="1:16" ht="20.100000000000001" customHeight="1" thickBot="1">
      <c r="A812" s="1010"/>
      <c r="B812" s="1003"/>
      <c r="C812" s="1003"/>
      <c r="D812" s="1004" t="s">
        <v>707</v>
      </c>
      <c r="E812" s="1004"/>
      <c r="F812" s="1004"/>
      <c r="G812" s="1004" t="s">
        <v>707</v>
      </c>
      <c r="H812" s="1004"/>
      <c r="I812" s="1004"/>
      <c r="J812" s="1004"/>
      <c r="K812" s="1004"/>
      <c r="L812" s="1004"/>
      <c r="M812" s="1004"/>
      <c r="N812" s="1001"/>
    </row>
    <row r="813" spans="1:16" ht="30" customHeight="1">
      <c r="A813" s="242" t="s">
        <v>733</v>
      </c>
      <c r="B813" s="243">
        <v>1</v>
      </c>
      <c r="C813" s="244"/>
      <c r="D813" s="219">
        <v>6000</v>
      </c>
      <c r="E813" s="245"/>
      <c r="F813" s="219">
        <f t="shared" ref="F813:F824" si="115">+D813+E813</f>
        <v>6000</v>
      </c>
      <c r="G813" s="246">
        <f t="shared" ref="G813:G824" si="116">+F813*12</f>
        <v>72000</v>
      </c>
      <c r="H813" s="219">
        <v>2683.82</v>
      </c>
      <c r="I813" s="245">
        <f>H813*12</f>
        <v>32205.840000000004</v>
      </c>
      <c r="J813" s="219">
        <v>0</v>
      </c>
      <c r="K813" s="245">
        <v>0</v>
      </c>
      <c r="L813" s="219">
        <f t="shared" ref="L813:L824" si="117">D813*25%</f>
        <v>1500</v>
      </c>
      <c r="M813" s="245">
        <f>+D813*1</f>
        <v>6000</v>
      </c>
      <c r="N813" s="312"/>
    </row>
    <row r="814" spans="1:16" ht="30" customHeight="1">
      <c r="A814" s="247" t="s">
        <v>776</v>
      </c>
      <c r="B814" s="228">
        <v>1</v>
      </c>
      <c r="C814" s="249"/>
      <c r="D814" s="226">
        <v>5000</v>
      </c>
      <c r="E814" s="249"/>
      <c r="F814" s="226">
        <f t="shared" si="115"/>
        <v>5000</v>
      </c>
      <c r="G814" s="249">
        <f t="shared" si="116"/>
        <v>60000</v>
      </c>
      <c r="H814" s="225">
        <v>0</v>
      </c>
      <c r="I814" s="231">
        <f>H814*12</f>
        <v>0</v>
      </c>
      <c r="J814" s="226">
        <v>0</v>
      </c>
      <c r="K814" s="231">
        <v>0</v>
      </c>
      <c r="L814" s="226">
        <f t="shared" si="117"/>
        <v>1250</v>
      </c>
      <c r="M814" s="231">
        <f>+D814*1</f>
        <v>5000</v>
      </c>
      <c r="N814" s="274"/>
    </row>
    <row r="815" spans="1:16" ht="30" customHeight="1">
      <c r="A815" s="247" t="s">
        <v>776</v>
      </c>
      <c r="B815" s="228">
        <v>1</v>
      </c>
      <c r="C815" s="249"/>
      <c r="D815" s="226">
        <v>5200</v>
      </c>
      <c r="E815" s="249"/>
      <c r="F815" s="226">
        <f t="shared" si="115"/>
        <v>5200</v>
      </c>
      <c r="G815" s="298">
        <f t="shared" si="116"/>
        <v>62400</v>
      </c>
      <c r="H815" s="225">
        <v>0</v>
      </c>
      <c r="I815" s="231">
        <f t="shared" ref="I815:I824" si="118">H815*12</f>
        <v>0</v>
      </c>
      <c r="J815" s="299">
        <v>0</v>
      </c>
      <c r="K815" s="231">
        <v>0</v>
      </c>
      <c r="L815" s="226">
        <f t="shared" si="117"/>
        <v>1300</v>
      </c>
      <c r="M815" s="231">
        <f t="shared" ref="M815" si="119">+D815*1</f>
        <v>5200</v>
      </c>
      <c r="N815" s="274"/>
      <c r="O815" s="230"/>
      <c r="P815" s="338"/>
    </row>
    <row r="816" spans="1:16" ht="30" customHeight="1">
      <c r="A816" s="247" t="s">
        <v>776</v>
      </c>
      <c r="B816" s="228">
        <v>1</v>
      </c>
      <c r="C816" s="249"/>
      <c r="D816" s="226">
        <v>5600</v>
      </c>
      <c r="E816" s="249"/>
      <c r="F816" s="226">
        <f t="shared" ref="F816:F820" si="120">+D816+E816</f>
        <v>5600</v>
      </c>
      <c r="G816" s="298">
        <f t="shared" ref="G816:G820" si="121">+F816*12</f>
        <v>67200</v>
      </c>
      <c r="H816" s="225">
        <v>40.36</v>
      </c>
      <c r="I816" s="231">
        <f t="shared" si="118"/>
        <v>484.32</v>
      </c>
      <c r="J816" s="299">
        <v>0</v>
      </c>
      <c r="K816" s="231">
        <v>0</v>
      </c>
      <c r="L816" s="226">
        <f t="shared" ref="L816:L820" si="122">D816*25%</f>
        <v>1400</v>
      </c>
      <c r="M816" s="231">
        <f t="shared" ref="M816:M819" si="123">+D816*1</f>
        <v>5600</v>
      </c>
      <c r="N816" s="274"/>
      <c r="O816" s="230"/>
      <c r="P816" s="338"/>
    </row>
    <row r="817" spans="1:16" ht="30" customHeight="1">
      <c r="A817" s="247" t="s">
        <v>730</v>
      </c>
      <c r="B817" s="228">
        <v>1</v>
      </c>
      <c r="C817" s="249"/>
      <c r="D817" s="226">
        <v>5000</v>
      </c>
      <c r="E817" s="249"/>
      <c r="F817" s="226">
        <f t="shared" si="120"/>
        <v>5000</v>
      </c>
      <c r="G817" s="298">
        <f t="shared" si="121"/>
        <v>60000</v>
      </c>
      <c r="H817" s="225">
        <v>0</v>
      </c>
      <c r="I817" s="231">
        <f t="shared" si="118"/>
        <v>0</v>
      </c>
      <c r="J817" s="299">
        <v>0</v>
      </c>
      <c r="K817" s="231">
        <v>0</v>
      </c>
      <c r="L817" s="226">
        <f t="shared" si="122"/>
        <v>1250</v>
      </c>
      <c r="M817" s="231">
        <f t="shared" si="123"/>
        <v>5000</v>
      </c>
      <c r="N817" s="274"/>
    </row>
    <row r="818" spans="1:16" ht="30" customHeight="1">
      <c r="A818" s="247" t="s">
        <v>744</v>
      </c>
      <c r="B818" s="228">
        <v>1</v>
      </c>
      <c r="C818" s="249"/>
      <c r="D818" s="226">
        <v>5000</v>
      </c>
      <c r="E818" s="249"/>
      <c r="F818" s="226">
        <f t="shared" si="120"/>
        <v>5000</v>
      </c>
      <c r="G818" s="298">
        <f t="shared" si="121"/>
        <v>60000</v>
      </c>
      <c r="H818" s="225">
        <v>2000</v>
      </c>
      <c r="I818" s="231">
        <f t="shared" si="118"/>
        <v>24000</v>
      </c>
      <c r="J818" s="299">
        <v>0</v>
      </c>
      <c r="K818" s="231">
        <v>0</v>
      </c>
      <c r="L818" s="226">
        <f t="shared" si="122"/>
        <v>1250</v>
      </c>
      <c r="M818" s="231">
        <f t="shared" si="123"/>
        <v>5000</v>
      </c>
      <c r="N818" s="274"/>
    </row>
    <row r="819" spans="1:16" ht="30" customHeight="1">
      <c r="A819" s="247" t="s">
        <v>752</v>
      </c>
      <c r="B819" s="228">
        <v>1</v>
      </c>
      <c r="C819" s="249"/>
      <c r="D819" s="226">
        <v>4400</v>
      </c>
      <c r="E819" s="249"/>
      <c r="F819" s="226">
        <f t="shared" si="120"/>
        <v>4400</v>
      </c>
      <c r="G819" s="298">
        <f t="shared" si="121"/>
        <v>52800</v>
      </c>
      <c r="H819" s="225">
        <v>0</v>
      </c>
      <c r="I819" s="231">
        <f t="shared" si="118"/>
        <v>0</v>
      </c>
      <c r="J819" s="299">
        <v>0</v>
      </c>
      <c r="K819" s="231">
        <v>0</v>
      </c>
      <c r="L819" s="226">
        <f t="shared" si="122"/>
        <v>1100</v>
      </c>
      <c r="M819" s="231">
        <f t="shared" si="123"/>
        <v>4400</v>
      </c>
      <c r="N819" s="340"/>
    </row>
    <row r="820" spans="1:16" ht="30" customHeight="1">
      <c r="A820" s="247" t="s">
        <v>776</v>
      </c>
      <c r="B820" s="228"/>
      <c r="C820" s="228">
        <v>1</v>
      </c>
      <c r="D820" s="226">
        <v>7164.44</v>
      </c>
      <c r="E820" s="249"/>
      <c r="F820" s="226">
        <f t="shared" si="120"/>
        <v>7164.44</v>
      </c>
      <c r="G820" s="298">
        <f t="shared" si="121"/>
        <v>85973.28</v>
      </c>
      <c r="H820" s="225">
        <v>36.659999999999997</v>
      </c>
      <c r="I820" s="231">
        <f t="shared" si="118"/>
        <v>439.91999999999996</v>
      </c>
      <c r="J820" s="299">
        <v>3000</v>
      </c>
      <c r="K820" s="231">
        <v>3000</v>
      </c>
      <c r="L820" s="226">
        <f t="shared" si="122"/>
        <v>1791.11</v>
      </c>
      <c r="M820" s="231">
        <f>+D820/30*90</f>
        <v>21493.32</v>
      </c>
      <c r="N820" s="1019" t="s">
        <v>724</v>
      </c>
      <c r="P820" s="338">
        <f>G820+G821+G822+G823+G824+I820+I821+I822+I823+I824+J820+J821+J822+J823+J824+K820+K821+K822+K823+K824+L820+L821+L822+L823+L824+M820+M821+M822+M823+M824</f>
        <v>1054660.9850000001</v>
      </c>
    </row>
    <row r="821" spans="1:16" ht="30" customHeight="1">
      <c r="A821" s="247" t="s">
        <v>737</v>
      </c>
      <c r="B821" s="228"/>
      <c r="C821" s="228">
        <v>4</v>
      </c>
      <c r="D821" s="226">
        <v>31348.54</v>
      </c>
      <c r="E821" s="249"/>
      <c r="F821" s="226">
        <f t="shared" si="115"/>
        <v>31348.54</v>
      </c>
      <c r="G821" s="298">
        <f t="shared" si="116"/>
        <v>376182.48</v>
      </c>
      <c r="H821" s="225">
        <v>136.46</v>
      </c>
      <c r="I821" s="231">
        <f t="shared" si="118"/>
        <v>1637.52</v>
      </c>
      <c r="J821" s="299">
        <v>12000</v>
      </c>
      <c r="K821" s="231">
        <v>12000</v>
      </c>
      <c r="L821" s="226">
        <f t="shared" si="117"/>
        <v>7837.1350000000002</v>
      </c>
      <c r="M821" s="231">
        <f>+D821/30*90</f>
        <v>94045.62000000001</v>
      </c>
      <c r="N821" s="1025"/>
      <c r="P821" s="338">
        <f>P820*18%</f>
        <v>189838.9773</v>
      </c>
    </row>
    <row r="822" spans="1:16" ht="30" customHeight="1">
      <c r="A822" s="247" t="s">
        <v>737</v>
      </c>
      <c r="B822" s="228"/>
      <c r="C822" s="228">
        <v>2</v>
      </c>
      <c r="D822" s="226">
        <v>11425.36</v>
      </c>
      <c r="E822" s="249"/>
      <c r="F822" s="226">
        <f t="shared" ref="F822:F823" si="124">+D822+E822</f>
        <v>11425.36</v>
      </c>
      <c r="G822" s="298">
        <f t="shared" ref="G822:G823" si="125">+F822*12</f>
        <v>137104.32000000001</v>
      </c>
      <c r="H822" s="225">
        <v>53.92</v>
      </c>
      <c r="I822" s="231">
        <f t="shared" si="118"/>
        <v>647.04</v>
      </c>
      <c r="J822" s="299">
        <v>6000</v>
      </c>
      <c r="K822" s="231">
        <v>6000</v>
      </c>
      <c r="L822" s="226">
        <f t="shared" ref="L822:L823" si="126">D822*25%</f>
        <v>2856.34</v>
      </c>
      <c r="M822" s="231">
        <f t="shared" ref="M822:M823" si="127">+D822/30*90</f>
        <v>34276.080000000002</v>
      </c>
      <c r="N822" s="1025"/>
    </row>
    <row r="823" spans="1:16" ht="30" customHeight="1">
      <c r="A823" s="247" t="s">
        <v>737</v>
      </c>
      <c r="B823" s="228"/>
      <c r="C823" s="228">
        <v>1</v>
      </c>
      <c r="D823" s="226">
        <v>6516.64</v>
      </c>
      <c r="E823" s="249"/>
      <c r="F823" s="226">
        <f t="shared" si="124"/>
        <v>6516.64</v>
      </c>
      <c r="G823" s="298">
        <f t="shared" si="125"/>
        <v>78199.680000000008</v>
      </c>
      <c r="H823" s="225">
        <v>785.7</v>
      </c>
      <c r="I823" s="231">
        <f t="shared" si="118"/>
        <v>9428.4000000000015</v>
      </c>
      <c r="J823" s="299">
        <v>3000</v>
      </c>
      <c r="K823" s="231">
        <v>3000</v>
      </c>
      <c r="L823" s="226">
        <f t="shared" si="126"/>
        <v>1629.16</v>
      </c>
      <c r="M823" s="231">
        <f t="shared" si="127"/>
        <v>19549.920000000002</v>
      </c>
      <c r="N823" s="1025"/>
    </row>
    <row r="824" spans="1:16" ht="30" customHeight="1">
      <c r="A824" s="247" t="s">
        <v>737</v>
      </c>
      <c r="B824" s="228"/>
      <c r="C824" s="228">
        <v>1</v>
      </c>
      <c r="D824" s="226">
        <v>8336.8799999999992</v>
      </c>
      <c r="E824" s="249"/>
      <c r="F824" s="226">
        <f t="shared" si="115"/>
        <v>8336.8799999999992</v>
      </c>
      <c r="G824" s="298">
        <f t="shared" si="116"/>
        <v>100042.56</v>
      </c>
      <c r="H824" s="225">
        <v>36.020000000000003</v>
      </c>
      <c r="I824" s="231">
        <f t="shared" si="118"/>
        <v>432.24</v>
      </c>
      <c r="J824" s="299">
        <v>3000</v>
      </c>
      <c r="K824" s="231">
        <v>3000</v>
      </c>
      <c r="L824" s="226">
        <f t="shared" si="117"/>
        <v>2084.2199999999998</v>
      </c>
      <c r="M824" s="231">
        <f t="shared" ref="M824" si="128">+D824/30*90</f>
        <v>25010.639999999996</v>
      </c>
      <c r="N824" s="1020"/>
    </row>
    <row r="825" spans="1:16" ht="30" customHeight="1">
      <c r="A825" s="323"/>
      <c r="B825" s="250"/>
      <c r="C825" s="250"/>
      <c r="D825" s="299"/>
      <c r="E825" s="251"/>
      <c r="F825" s="299"/>
      <c r="G825" s="298"/>
      <c r="H825" s="298"/>
      <c r="I825" s="300"/>
      <c r="J825" s="299"/>
      <c r="K825" s="300"/>
      <c r="L825" s="299"/>
      <c r="M825" s="300"/>
      <c r="N825" s="252"/>
    </row>
    <row r="826" spans="1:16" ht="30" customHeight="1">
      <c r="A826" s="271"/>
      <c r="B826" s="234"/>
      <c r="C826" s="234"/>
      <c r="D826" s="291"/>
      <c r="E826" s="304"/>
      <c r="F826" s="291"/>
      <c r="G826" s="304"/>
      <c r="H826" s="291"/>
      <c r="I826" s="291"/>
      <c r="J826" s="291"/>
      <c r="K826" s="291"/>
      <c r="L826" s="291"/>
      <c r="M826" s="291"/>
      <c r="N826" s="274"/>
    </row>
    <row r="827" spans="1:16" ht="30" customHeight="1">
      <c r="A827" s="301"/>
      <c r="B827" s="234"/>
      <c r="C827" s="234"/>
      <c r="D827" s="291"/>
      <c r="E827" s="311"/>
      <c r="F827" s="291"/>
      <c r="G827" s="304"/>
      <c r="H827" s="291"/>
      <c r="I827" s="291"/>
      <c r="J827" s="291"/>
      <c r="K827" s="305"/>
      <c r="L827" s="291"/>
      <c r="M827" s="291"/>
      <c r="N827" s="274"/>
      <c r="P827" s="338">
        <f>G830+I830+J830+K830+L830+M830</f>
        <v>1591001.1450000003</v>
      </c>
    </row>
    <row r="828" spans="1:16" ht="30" customHeight="1">
      <c r="A828" s="233"/>
      <c r="B828" s="234"/>
      <c r="C828" s="261"/>
      <c r="D828" s="254"/>
      <c r="E828" s="257"/>
      <c r="F828" s="254"/>
      <c r="G828" s="257"/>
      <c r="H828" s="254"/>
      <c r="I828" s="289"/>
      <c r="J828" s="290"/>
      <c r="K828" s="289"/>
      <c r="L828" s="290"/>
      <c r="M828" s="289"/>
      <c r="N828" s="240"/>
      <c r="P828" s="338">
        <f>P827*2%</f>
        <v>31820.022900000007</v>
      </c>
    </row>
    <row r="829" spans="1:16" ht="30" customHeight="1" thickBot="1">
      <c r="A829" s="233"/>
      <c r="B829" s="73"/>
      <c r="C829" s="433"/>
      <c r="D829" s="434"/>
      <c r="E829" s="435"/>
      <c r="F829" s="434"/>
      <c r="G829" s="435"/>
      <c r="H829" s="434"/>
      <c r="I829" s="263"/>
      <c r="J829" s="264"/>
      <c r="K829" s="263"/>
      <c r="L829" s="264"/>
      <c r="M829" s="436"/>
      <c r="N829" s="240"/>
      <c r="P829" s="338">
        <f>P828*45%</f>
        <v>14319.010305000003</v>
      </c>
    </row>
    <row r="830" spans="1:16" ht="30" customHeight="1" thickBot="1">
      <c r="A830" s="72"/>
      <c r="B830" s="417">
        <f>SUM(B813:B829)</f>
        <v>7</v>
      </c>
      <c r="C830" s="417">
        <f t="shared" ref="C830:M830" si="129">SUM(C813:C829)</f>
        <v>9</v>
      </c>
      <c r="D830" s="418">
        <f t="shared" si="129"/>
        <v>100991.86000000002</v>
      </c>
      <c r="E830" s="418">
        <f t="shared" si="129"/>
        <v>0</v>
      </c>
      <c r="F830" s="418">
        <f t="shared" si="129"/>
        <v>100991.86000000002</v>
      </c>
      <c r="G830" s="418">
        <f t="shared" si="129"/>
        <v>1211902.32</v>
      </c>
      <c r="H830" s="418">
        <f t="shared" si="129"/>
        <v>5772.9400000000005</v>
      </c>
      <c r="I830" s="418">
        <f t="shared" si="129"/>
        <v>69275.280000000013</v>
      </c>
      <c r="J830" s="418">
        <f t="shared" si="129"/>
        <v>27000</v>
      </c>
      <c r="K830" s="418">
        <f t="shared" si="129"/>
        <v>27000</v>
      </c>
      <c r="L830" s="418">
        <f t="shared" si="129"/>
        <v>25247.965000000004</v>
      </c>
      <c r="M830" s="418">
        <f t="shared" si="129"/>
        <v>230575.58000000002</v>
      </c>
      <c r="N830" s="265"/>
      <c r="P830" s="338">
        <f>SUM(P828:P829)</f>
        <v>46139.033205000014</v>
      </c>
    </row>
    <row r="834" spans="2:16">
      <c r="B834" s="272">
        <f>B33+B63+B99+B133+B168+B198+B233+B271+B300+B331+B361+B413+B453+B486+B522+B555+B586+B633+B664+B701+B734+B766+B800+B830</f>
        <v>150</v>
      </c>
      <c r="C834" s="272">
        <f t="shared" ref="C834:M834" si="130">C33+C63+C99+C133+C168+C198+C233+C271+C300+C331+C361+C413+C453+C486+C522+C555+C586+C633+C664+C701+C734+C766+C800+C830</f>
        <v>18</v>
      </c>
      <c r="D834" s="272">
        <f t="shared" si="130"/>
        <v>997629.64</v>
      </c>
      <c r="E834" s="272">
        <f t="shared" si="130"/>
        <v>0</v>
      </c>
      <c r="F834" s="272">
        <f t="shared" si="130"/>
        <v>997629.64</v>
      </c>
      <c r="G834" s="272">
        <f t="shared" si="130"/>
        <v>11971555.68</v>
      </c>
      <c r="H834" s="272">
        <f t="shared" si="130"/>
        <v>243407.90000000005</v>
      </c>
      <c r="I834" s="272">
        <f t="shared" si="130"/>
        <v>2920894.8</v>
      </c>
      <c r="J834" s="272">
        <f t="shared" si="130"/>
        <v>54000</v>
      </c>
      <c r="K834" s="272">
        <f t="shared" si="130"/>
        <v>54000</v>
      </c>
      <c r="L834" s="272">
        <f t="shared" si="130"/>
        <v>249407.41</v>
      </c>
      <c r="M834" s="272">
        <f t="shared" si="130"/>
        <v>1249688.92</v>
      </c>
      <c r="P834" s="338">
        <f>P120+P355+P411+P656+P821</f>
        <v>373889.70900000003</v>
      </c>
    </row>
    <row r="835" spans="2:16">
      <c r="P835" s="338">
        <f>P33+P62+P98+P131+P166+P197+P231+P268+P298+P329+P360+P407+P451+P484+P520+P553+P584+P630+P663+P700+P732+P763+P797+P830</f>
        <v>478486.8574900002</v>
      </c>
    </row>
    <row r="839" spans="2:16">
      <c r="M839" s="472">
        <v>32043955.800000001</v>
      </c>
    </row>
    <row r="840" spans="2:16">
      <c r="M840" s="472">
        <f>G834+I834+J834+K834+L834+M834</f>
        <v>16499546.810000001</v>
      </c>
    </row>
    <row r="841" spans="2:16">
      <c r="M841" s="472">
        <f>M840/M839*100</f>
        <v>51.490355663266776</v>
      </c>
    </row>
  </sheetData>
  <mergeCells count="393">
    <mergeCell ref="N354:N355"/>
    <mergeCell ref="N119:N120"/>
    <mergeCell ref="N410:N411"/>
    <mergeCell ref="N655:N656"/>
    <mergeCell ref="N820:N824"/>
    <mergeCell ref="J810:J812"/>
    <mergeCell ref="K810:K812"/>
    <mergeCell ref="L810:L812"/>
    <mergeCell ref="M777:M779"/>
    <mergeCell ref="N777:N779"/>
    <mergeCell ref="J777:J779"/>
    <mergeCell ref="K777:K779"/>
    <mergeCell ref="L777:L779"/>
    <mergeCell ref="M810:M812"/>
    <mergeCell ref="N810:N812"/>
    <mergeCell ref="M744:M746"/>
    <mergeCell ref="N744:N746"/>
    <mergeCell ref="J744:J746"/>
    <mergeCell ref="K744:K746"/>
    <mergeCell ref="L744:L746"/>
    <mergeCell ref="J643:J645"/>
    <mergeCell ref="K643:K645"/>
    <mergeCell ref="L643:L645"/>
    <mergeCell ref="M643:M645"/>
    <mergeCell ref="B811:B812"/>
    <mergeCell ref="C811:C812"/>
    <mergeCell ref="D811:D812"/>
    <mergeCell ref="E811:E812"/>
    <mergeCell ref="A810:A812"/>
    <mergeCell ref="B810:C810"/>
    <mergeCell ref="D810:I810"/>
    <mergeCell ref="A777:A779"/>
    <mergeCell ref="F811:F812"/>
    <mergeCell ref="G811:G812"/>
    <mergeCell ref="H811:H812"/>
    <mergeCell ref="I811:I812"/>
    <mergeCell ref="B778:B779"/>
    <mergeCell ref="C778:C779"/>
    <mergeCell ref="D778:D779"/>
    <mergeCell ref="E778:E779"/>
    <mergeCell ref="F778:F779"/>
    <mergeCell ref="G778:G779"/>
    <mergeCell ref="H778:H779"/>
    <mergeCell ref="I778:I779"/>
    <mergeCell ref="B777:C777"/>
    <mergeCell ref="D777:I777"/>
    <mergeCell ref="B745:B746"/>
    <mergeCell ref="C745:C746"/>
    <mergeCell ref="D745:D746"/>
    <mergeCell ref="E745:E746"/>
    <mergeCell ref="F745:F746"/>
    <mergeCell ref="G745:G746"/>
    <mergeCell ref="H745:H746"/>
    <mergeCell ref="I745:I746"/>
    <mergeCell ref="B744:C744"/>
    <mergeCell ref="D744:I744"/>
    <mergeCell ref="N643:N645"/>
    <mergeCell ref="A744:A746"/>
    <mergeCell ref="A711:A713"/>
    <mergeCell ref="B711:C711"/>
    <mergeCell ref="D711:I711"/>
    <mergeCell ref="D679:D680"/>
    <mergeCell ref="E679:E680"/>
    <mergeCell ref="F679:F680"/>
    <mergeCell ref="G679:G680"/>
    <mergeCell ref="H679:H680"/>
    <mergeCell ref="I679:I680"/>
    <mergeCell ref="B712:B713"/>
    <mergeCell ref="C712:C713"/>
    <mergeCell ref="D712:D713"/>
    <mergeCell ref="E712:E713"/>
    <mergeCell ref="F712:F713"/>
    <mergeCell ref="G712:G713"/>
    <mergeCell ref="H712:H713"/>
    <mergeCell ref="I712:I713"/>
    <mergeCell ref="A678:A680"/>
    <mergeCell ref="J711:J713"/>
    <mergeCell ref="K711:K713"/>
    <mergeCell ref="L711:L713"/>
    <mergeCell ref="M678:M680"/>
    <mergeCell ref="N678:N680"/>
    <mergeCell ref="B679:B680"/>
    <mergeCell ref="C679:C680"/>
    <mergeCell ref="J678:J680"/>
    <mergeCell ref="K678:K680"/>
    <mergeCell ref="L678:L680"/>
    <mergeCell ref="M711:M713"/>
    <mergeCell ref="N711:N713"/>
    <mergeCell ref="B678:C678"/>
    <mergeCell ref="D678:I678"/>
    <mergeCell ref="M610:M612"/>
    <mergeCell ref="N610:N612"/>
    <mergeCell ref="B611:B612"/>
    <mergeCell ref="C611:C612"/>
    <mergeCell ref="D611:D612"/>
    <mergeCell ref="E611:E612"/>
    <mergeCell ref="F611:F612"/>
    <mergeCell ref="G611:G612"/>
    <mergeCell ref="H611:H612"/>
    <mergeCell ref="I611:I612"/>
    <mergeCell ref="B610:C610"/>
    <mergeCell ref="D610:I610"/>
    <mergeCell ref="J610:J612"/>
    <mergeCell ref="K610:K612"/>
    <mergeCell ref="L610:L612"/>
    <mergeCell ref="A643:A645"/>
    <mergeCell ref="B643:C643"/>
    <mergeCell ref="D643:I643"/>
    <mergeCell ref="A610:A612"/>
    <mergeCell ref="F644:F645"/>
    <mergeCell ref="G644:G645"/>
    <mergeCell ref="H644:H645"/>
    <mergeCell ref="I644:I645"/>
    <mergeCell ref="A569:A571"/>
    <mergeCell ref="B569:C569"/>
    <mergeCell ref="D569:I569"/>
    <mergeCell ref="B644:B645"/>
    <mergeCell ref="C644:C645"/>
    <mergeCell ref="D644:D645"/>
    <mergeCell ref="E644:E645"/>
    <mergeCell ref="D535:D536"/>
    <mergeCell ref="E535:E536"/>
    <mergeCell ref="F535:F536"/>
    <mergeCell ref="G535:G536"/>
    <mergeCell ref="H535:H536"/>
    <mergeCell ref="I535:I536"/>
    <mergeCell ref="B570:B571"/>
    <mergeCell ref="C570:C571"/>
    <mergeCell ref="D570:D571"/>
    <mergeCell ref="E570:E571"/>
    <mergeCell ref="F570:F571"/>
    <mergeCell ref="G570:G571"/>
    <mergeCell ref="H570:H571"/>
    <mergeCell ref="I570:I571"/>
    <mergeCell ref="A534:A536"/>
    <mergeCell ref="B534:C534"/>
    <mergeCell ref="D534:I534"/>
    <mergeCell ref="J534:J536"/>
    <mergeCell ref="K534:K536"/>
    <mergeCell ref="L534:L536"/>
    <mergeCell ref="M569:M571"/>
    <mergeCell ref="N569:N571"/>
    <mergeCell ref="J500:J502"/>
    <mergeCell ref="K500:K502"/>
    <mergeCell ref="L500:L502"/>
    <mergeCell ref="M500:M502"/>
    <mergeCell ref="N500:N502"/>
    <mergeCell ref="B501:B502"/>
    <mergeCell ref="C501:C502"/>
    <mergeCell ref="D501:D502"/>
    <mergeCell ref="E501:E502"/>
    <mergeCell ref="J569:J571"/>
    <mergeCell ref="K569:K571"/>
    <mergeCell ref="L569:L571"/>
    <mergeCell ref="M534:M536"/>
    <mergeCell ref="N534:N536"/>
    <mergeCell ref="B535:B536"/>
    <mergeCell ref="C535:C536"/>
    <mergeCell ref="M465:M467"/>
    <mergeCell ref="N465:N467"/>
    <mergeCell ref="B466:B467"/>
    <mergeCell ref="C466:C467"/>
    <mergeCell ref="D466:D467"/>
    <mergeCell ref="E466:E467"/>
    <mergeCell ref="F466:F467"/>
    <mergeCell ref="G466:G467"/>
    <mergeCell ref="H466:H467"/>
    <mergeCell ref="I466:I467"/>
    <mergeCell ref="B465:C465"/>
    <mergeCell ref="D465:I465"/>
    <mergeCell ref="J465:J467"/>
    <mergeCell ref="K465:K467"/>
    <mergeCell ref="L465:L467"/>
    <mergeCell ref="A500:A502"/>
    <mergeCell ref="B500:C500"/>
    <mergeCell ref="D500:I500"/>
    <mergeCell ref="A465:A467"/>
    <mergeCell ref="F501:F502"/>
    <mergeCell ref="G501:G502"/>
    <mergeCell ref="H501:H502"/>
    <mergeCell ref="I501:I502"/>
    <mergeCell ref="A431:A433"/>
    <mergeCell ref="B431:C431"/>
    <mergeCell ref="D431:I431"/>
    <mergeCell ref="D372:D373"/>
    <mergeCell ref="E372:E373"/>
    <mergeCell ref="F372:F373"/>
    <mergeCell ref="G372:G373"/>
    <mergeCell ref="H372:H373"/>
    <mergeCell ref="I372:I373"/>
    <mergeCell ref="B432:B433"/>
    <mergeCell ref="C432:C433"/>
    <mergeCell ref="D432:D433"/>
    <mergeCell ref="E432:E433"/>
    <mergeCell ref="F432:F433"/>
    <mergeCell ref="G432:G433"/>
    <mergeCell ref="H432:H433"/>
    <mergeCell ref="I432:I433"/>
    <mergeCell ref="A371:A373"/>
    <mergeCell ref="B371:C371"/>
    <mergeCell ref="D371:I371"/>
    <mergeCell ref="J371:J373"/>
    <mergeCell ref="K371:K373"/>
    <mergeCell ref="L371:L373"/>
    <mergeCell ref="M431:M433"/>
    <mergeCell ref="N431:N433"/>
    <mergeCell ref="J338:J340"/>
    <mergeCell ref="K338:K340"/>
    <mergeCell ref="L338:L340"/>
    <mergeCell ref="M338:M340"/>
    <mergeCell ref="N338:N340"/>
    <mergeCell ref="B339:B340"/>
    <mergeCell ref="C339:C340"/>
    <mergeCell ref="D339:D340"/>
    <mergeCell ref="E339:E340"/>
    <mergeCell ref="J431:J433"/>
    <mergeCell ref="K431:K433"/>
    <mergeCell ref="L431:L433"/>
    <mergeCell ref="M371:M373"/>
    <mergeCell ref="N371:N373"/>
    <mergeCell ref="B372:B373"/>
    <mergeCell ref="C372:C373"/>
    <mergeCell ref="M307:M309"/>
    <mergeCell ref="N307:N309"/>
    <mergeCell ref="B308:B309"/>
    <mergeCell ref="C308:C309"/>
    <mergeCell ref="D308:D309"/>
    <mergeCell ref="E308:E309"/>
    <mergeCell ref="F308:F309"/>
    <mergeCell ref="G308:G309"/>
    <mergeCell ref="H308:H309"/>
    <mergeCell ref="I308:I309"/>
    <mergeCell ref="B307:C307"/>
    <mergeCell ref="D307:I307"/>
    <mergeCell ref="J307:J309"/>
    <mergeCell ref="K307:K309"/>
    <mergeCell ref="L307:L309"/>
    <mergeCell ref="A338:A340"/>
    <mergeCell ref="B338:C338"/>
    <mergeCell ref="D338:I338"/>
    <mergeCell ref="A307:A309"/>
    <mergeCell ref="F339:F340"/>
    <mergeCell ref="G339:G340"/>
    <mergeCell ref="H339:H340"/>
    <mergeCell ref="I339:I340"/>
    <mergeCell ref="D277:D278"/>
    <mergeCell ref="E277:E278"/>
    <mergeCell ref="F277:F278"/>
    <mergeCell ref="G277:G278"/>
    <mergeCell ref="H277:H278"/>
    <mergeCell ref="I277:I278"/>
    <mergeCell ref="A276:A278"/>
    <mergeCell ref="B276:C276"/>
    <mergeCell ref="D276:I276"/>
    <mergeCell ref="J276:J278"/>
    <mergeCell ref="K276:K278"/>
    <mergeCell ref="L276:L278"/>
    <mergeCell ref="J247:J249"/>
    <mergeCell ref="K247:K249"/>
    <mergeCell ref="L247:L249"/>
    <mergeCell ref="M247:M249"/>
    <mergeCell ref="N247:N249"/>
    <mergeCell ref="B248:B249"/>
    <mergeCell ref="C248:C249"/>
    <mergeCell ref="D248:D249"/>
    <mergeCell ref="E248:E249"/>
    <mergeCell ref="M276:M278"/>
    <mergeCell ref="N276:N278"/>
    <mergeCell ref="B277:B278"/>
    <mergeCell ref="C277:C278"/>
    <mergeCell ref="M212:M214"/>
    <mergeCell ref="N212:N214"/>
    <mergeCell ref="B213:B214"/>
    <mergeCell ref="C213:C214"/>
    <mergeCell ref="D213:D214"/>
    <mergeCell ref="E213:E214"/>
    <mergeCell ref="F213:F214"/>
    <mergeCell ref="G213:G214"/>
    <mergeCell ref="H213:H214"/>
    <mergeCell ref="I213:I214"/>
    <mergeCell ref="B212:C212"/>
    <mergeCell ref="D212:I212"/>
    <mergeCell ref="J212:J214"/>
    <mergeCell ref="K212:K214"/>
    <mergeCell ref="L212:L214"/>
    <mergeCell ref="A247:A249"/>
    <mergeCell ref="B247:C247"/>
    <mergeCell ref="D247:I247"/>
    <mergeCell ref="A212:A214"/>
    <mergeCell ref="F248:F249"/>
    <mergeCell ref="G248:G249"/>
    <mergeCell ref="H248:H249"/>
    <mergeCell ref="I248:I249"/>
    <mergeCell ref="A177:A179"/>
    <mergeCell ref="B177:C177"/>
    <mergeCell ref="D177:I177"/>
    <mergeCell ref="D146:D147"/>
    <mergeCell ref="E146:E147"/>
    <mergeCell ref="F146:F147"/>
    <mergeCell ref="G146:G147"/>
    <mergeCell ref="H146:H147"/>
    <mergeCell ref="I146:I147"/>
    <mergeCell ref="B178:B179"/>
    <mergeCell ref="C178:C179"/>
    <mergeCell ref="D178:D179"/>
    <mergeCell ref="E178:E179"/>
    <mergeCell ref="F178:F179"/>
    <mergeCell ref="G178:G179"/>
    <mergeCell ref="H178:H179"/>
    <mergeCell ref="I178:I179"/>
    <mergeCell ref="A145:A147"/>
    <mergeCell ref="B145:C145"/>
    <mergeCell ref="D145:I145"/>
    <mergeCell ref="J145:J147"/>
    <mergeCell ref="K145:K147"/>
    <mergeCell ref="L145:L147"/>
    <mergeCell ref="M177:M179"/>
    <mergeCell ref="N177:N179"/>
    <mergeCell ref="N111:N113"/>
    <mergeCell ref="B112:B113"/>
    <mergeCell ref="C112:C113"/>
    <mergeCell ref="D112:D113"/>
    <mergeCell ref="E112:E113"/>
    <mergeCell ref="F112:F113"/>
    <mergeCell ref="G112:G113"/>
    <mergeCell ref="H112:H113"/>
    <mergeCell ref="I112:I113"/>
    <mergeCell ref="J177:J179"/>
    <mergeCell ref="K177:K179"/>
    <mergeCell ref="L177:L179"/>
    <mergeCell ref="M145:M147"/>
    <mergeCell ref="N145:N147"/>
    <mergeCell ref="B146:B147"/>
    <mergeCell ref="C146:C147"/>
    <mergeCell ref="N77:N79"/>
    <mergeCell ref="B78:B79"/>
    <mergeCell ref="C78:C79"/>
    <mergeCell ref="D78:D79"/>
    <mergeCell ref="E78:E79"/>
    <mergeCell ref="F78:F79"/>
    <mergeCell ref="G78:G79"/>
    <mergeCell ref="H78:H79"/>
    <mergeCell ref="I78:I79"/>
    <mergeCell ref="B77:C77"/>
    <mergeCell ref="D77:I77"/>
    <mergeCell ref="J77:J79"/>
    <mergeCell ref="K77:K79"/>
    <mergeCell ref="L77:L79"/>
    <mergeCell ref="K111:K113"/>
    <mergeCell ref="L111:L113"/>
    <mergeCell ref="M77:M79"/>
    <mergeCell ref="A77:A79"/>
    <mergeCell ref="M111:M113"/>
    <mergeCell ref="A42:A44"/>
    <mergeCell ref="B42:C42"/>
    <mergeCell ref="D42:I42"/>
    <mergeCell ref="J42:J44"/>
    <mergeCell ref="K42:K44"/>
    <mergeCell ref="L42:L44"/>
    <mergeCell ref="M42:M44"/>
    <mergeCell ref="G11:G12"/>
    <mergeCell ref="H11:H12"/>
    <mergeCell ref="I11:I12"/>
    <mergeCell ref="H43:H44"/>
    <mergeCell ref="I43:I44"/>
    <mergeCell ref="A111:A113"/>
    <mergeCell ref="B111:C111"/>
    <mergeCell ref="D111:I111"/>
    <mergeCell ref="J111:J113"/>
    <mergeCell ref="N42:N44"/>
    <mergeCell ref="B43:B44"/>
    <mergeCell ref="C43:C44"/>
    <mergeCell ref="D43:D44"/>
    <mergeCell ref="E43:E44"/>
    <mergeCell ref="F43:F44"/>
    <mergeCell ref="G43:G44"/>
    <mergeCell ref="A1:N1"/>
    <mergeCell ref="A3:N3"/>
    <mergeCell ref="A5:N5"/>
    <mergeCell ref="A6:N6"/>
    <mergeCell ref="A10:A12"/>
    <mergeCell ref="B10:C10"/>
    <mergeCell ref="D10:I10"/>
    <mergeCell ref="J10:J12"/>
    <mergeCell ref="K10:K12"/>
    <mergeCell ref="L10:L12"/>
    <mergeCell ref="M10:M12"/>
    <mergeCell ref="N10:N12"/>
    <mergeCell ref="B11:B12"/>
    <mergeCell ref="C11:C12"/>
    <mergeCell ref="D11:D12"/>
    <mergeCell ref="E11:E12"/>
    <mergeCell ref="F11:F12"/>
  </mergeCells>
  <pageMargins left="0.70866141732283472" right="0.70866141732283472" top="0.74803149606299213" bottom="0.74803149606299213" header="0.31496062992125984" footer="0.31496062992125984"/>
  <pageSetup scale="58" fitToHeight="0"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45"/>
  <sheetViews>
    <sheetView view="pageBreakPreview" zoomScale="86" zoomScaleNormal="82" zoomScaleSheetLayoutView="86" workbookViewId="0">
      <selection activeCell="D21" sqref="D21"/>
    </sheetView>
  </sheetViews>
  <sheetFormatPr baseColWidth="10" defaultColWidth="9.109375" defaultRowHeight="13.2"/>
  <cols>
    <col min="1" max="1" width="40.44140625" style="222" customWidth="1"/>
    <col min="2" max="2" width="14.5546875" style="272" customWidth="1"/>
    <col min="3" max="3" width="15.44140625" style="222" customWidth="1"/>
    <col min="4" max="4" width="17.5546875" style="451" customWidth="1"/>
    <col min="5" max="5" width="19.44140625" style="451" customWidth="1"/>
    <col min="6" max="7" width="18.44140625" style="451" customWidth="1"/>
    <col min="8" max="8" width="22.5546875" style="451" customWidth="1"/>
    <col min="9" max="9" width="21.5546875" style="451" customWidth="1"/>
    <col min="10" max="10" width="26" style="222" customWidth="1"/>
    <col min="11" max="11" width="20.5546875" style="222" hidden="1" customWidth="1"/>
    <col min="12" max="12" width="14.109375" style="222" customWidth="1"/>
    <col min="13" max="16" width="9.109375" style="222" customWidth="1"/>
    <col min="17" max="18" width="9.109375" style="222"/>
    <col min="19" max="19" width="12.88671875" style="222" bestFit="1" customWidth="1"/>
    <col min="20" max="256" width="9.109375" style="222"/>
    <col min="257" max="257" width="40.44140625" style="222" customWidth="1"/>
    <col min="258" max="258" width="14.5546875" style="222" customWidth="1"/>
    <col min="259" max="259" width="15.44140625" style="222" customWidth="1"/>
    <col min="260" max="260" width="17.5546875" style="222" customWidth="1"/>
    <col min="261" max="261" width="19.44140625" style="222" customWidth="1"/>
    <col min="262" max="263" width="18.44140625" style="222" customWidth="1"/>
    <col min="264" max="264" width="22.5546875" style="222" customWidth="1"/>
    <col min="265" max="265" width="21.5546875" style="222" customWidth="1"/>
    <col min="266" max="266" width="26" style="222" customWidth="1"/>
    <col min="267" max="267" width="20.5546875" style="222" customWidth="1"/>
    <col min="268" max="268" width="14.109375" style="222" bestFit="1" customWidth="1"/>
    <col min="269" max="512" width="9.109375" style="222"/>
    <col min="513" max="513" width="40.44140625" style="222" customWidth="1"/>
    <col min="514" max="514" width="14.5546875" style="222" customWidth="1"/>
    <col min="515" max="515" width="15.44140625" style="222" customWidth="1"/>
    <col min="516" max="516" width="17.5546875" style="222" customWidth="1"/>
    <col min="517" max="517" width="19.44140625" style="222" customWidth="1"/>
    <col min="518" max="519" width="18.44140625" style="222" customWidth="1"/>
    <col min="520" max="520" width="22.5546875" style="222" customWidth="1"/>
    <col min="521" max="521" width="21.5546875" style="222" customWidth="1"/>
    <col min="522" max="522" width="26" style="222" customWidth="1"/>
    <col min="523" max="523" width="20.5546875" style="222" customWidth="1"/>
    <col min="524" max="524" width="14.109375" style="222" bestFit="1" customWidth="1"/>
    <col min="525" max="768" width="9.109375" style="222"/>
    <col min="769" max="769" width="40.44140625" style="222" customWidth="1"/>
    <col min="770" max="770" width="14.5546875" style="222" customWidth="1"/>
    <col min="771" max="771" width="15.44140625" style="222" customWidth="1"/>
    <col min="772" max="772" width="17.5546875" style="222" customWidth="1"/>
    <col min="773" max="773" width="19.44140625" style="222" customWidth="1"/>
    <col min="774" max="775" width="18.44140625" style="222" customWidth="1"/>
    <col min="776" max="776" width="22.5546875" style="222" customWidth="1"/>
    <col min="777" max="777" width="21.5546875" style="222" customWidth="1"/>
    <col min="778" max="778" width="26" style="222" customWidth="1"/>
    <col min="779" max="779" width="20.5546875" style="222" customWidth="1"/>
    <col min="780" max="780" width="14.109375" style="222" bestFit="1" customWidth="1"/>
    <col min="781" max="1024" width="9.109375" style="222"/>
    <col min="1025" max="1025" width="40.44140625" style="222" customWidth="1"/>
    <col min="1026" max="1026" width="14.5546875" style="222" customWidth="1"/>
    <col min="1027" max="1027" width="15.44140625" style="222" customWidth="1"/>
    <col min="1028" max="1028" width="17.5546875" style="222" customWidth="1"/>
    <col min="1029" max="1029" width="19.44140625" style="222" customWidth="1"/>
    <col min="1030" max="1031" width="18.44140625" style="222" customWidth="1"/>
    <col min="1032" max="1032" width="22.5546875" style="222" customWidth="1"/>
    <col min="1033" max="1033" width="21.5546875" style="222" customWidth="1"/>
    <col min="1034" max="1034" width="26" style="222" customWidth="1"/>
    <col min="1035" max="1035" width="20.5546875" style="222" customWidth="1"/>
    <col min="1036" max="1036" width="14.109375" style="222" bestFit="1" customWidth="1"/>
    <col min="1037" max="1280" width="9.109375" style="222"/>
    <col min="1281" max="1281" width="40.44140625" style="222" customWidth="1"/>
    <col min="1282" max="1282" width="14.5546875" style="222" customWidth="1"/>
    <col min="1283" max="1283" width="15.44140625" style="222" customWidth="1"/>
    <col min="1284" max="1284" width="17.5546875" style="222" customWidth="1"/>
    <col min="1285" max="1285" width="19.44140625" style="222" customWidth="1"/>
    <col min="1286" max="1287" width="18.44140625" style="222" customWidth="1"/>
    <col min="1288" max="1288" width="22.5546875" style="222" customWidth="1"/>
    <col min="1289" max="1289" width="21.5546875" style="222" customWidth="1"/>
    <col min="1290" max="1290" width="26" style="222" customWidth="1"/>
    <col min="1291" max="1291" width="20.5546875" style="222" customWidth="1"/>
    <col min="1292" max="1292" width="14.109375" style="222" bestFit="1" customWidth="1"/>
    <col min="1293" max="1536" width="9.109375" style="222"/>
    <col min="1537" max="1537" width="40.44140625" style="222" customWidth="1"/>
    <col min="1538" max="1538" width="14.5546875" style="222" customWidth="1"/>
    <col min="1539" max="1539" width="15.44140625" style="222" customWidth="1"/>
    <col min="1540" max="1540" width="17.5546875" style="222" customWidth="1"/>
    <col min="1541" max="1541" width="19.44140625" style="222" customWidth="1"/>
    <col min="1542" max="1543" width="18.44140625" style="222" customWidth="1"/>
    <col min="1544" max="1544" width="22.5546875" style="222" customWidth="1"/>
    <col min="1545" max="1545" width="21.5546875" style="222" customWidth="1"/>
    <col min="1546" max="1546" width="26" style="222" customWidth="1"/>
    <col min="1547" max="1547" width="20.5546875" style="222" customWidth="1"/>
    <col min="1548" max="1548" width="14.109375" style="222" bestFit="1" customWidth="1"/>
    <col min="1549" max="1792" width="9.109375" style="222"/>
    <col min="1793" max="1793" width="40.44140625" style="222" customWidth="1"/>
    <col min="1794" max="1794" width="14.5546875" style="222" customWidth="1"/>
    <col min="1795" max="1795" width="15.44140625" style="222" customWidth="1"/>
    <col min="1796" max="1796" width="17.5546875" style="222" customWidth="1"/>
    <col min="1797" max="1797" width="19.44140625" style="222" customWidth="1"/>
    <col min="1798" max="1799" width="18.44140625" style="222" customWidth="1"/>
    <col min="1800" max="1800" width="22.5546875" style="222" customWidth="1"/>
    <col min="1801" max="1801" width="21.5546875" style="222" customWidth="1"/>
    <col min="1802" max="1802" width="26" style="222" customWidth="1"/>
    <col min="1803" max="1803" width="20.5546875" style="222" customWidth="1"/>
    <col min="1804" max="1804" width="14.109375" style="222" bestFit="1" customWidth="1"/>
    <col min="1805" max="2048" width="9.109375" style="222"/>
    <col min="2049" max="2049" width="40.44140625" style="222" customWidth="1"/>
    <col min="2050" max="2050" width="14.5546875" style="222" customWidth="1"/>
    <col min="2051" max="2051" width="15.44140625" style="222" customWidth="1"/>
    <col min="2052" max="2052" width="17.5546875" style="222" customWidth="1"/>
    <col min="2053" max="2053" width="19.44140625" style="222" customWidth="1"/>
    <col min="2054" max="2055" width="18.44140625" style="222" customWidth="1"/>
    <col min="2056" max="2056" width="22.5546875" style="222" customWidth="1"/>
    <col min="2057" max="2057" width="21.5546875" style="222" customWidth="1"/>
    <col min="2058" max="2058" width="26" style="222" customWidth="1"/>
    <col min="2059" max="2059" width="20.5546875" style="222" customWidth="1"/>
    <col min="2060" max="2060" width="14.109375" style="222" bestFit="1" customWidth="1"/>
    <col min="2061" max="2304" width="9.109375" style="222"/>
    <col min="2305" max="2305" width="40.44140625" style="222" customWidth="1"/>
    <col min="2306" max="2306" width="14.5546875" style="222" customWidth="1"/>
    <col min="2307" max="2307" width="15.44140625" style="222" customWidth="1"/>
    <col min="2308" max="2308" width="17.5546875" style="222" customWidth="1"/>
    <col min="2309" max="2309" width="19.44140625" style="222" customWidth="1"/>
    <col min="2310" max="2311" width="18.44140625" style="222" customWidth="1"/>
    <col min="2312" max="2312" width="22.5546875" style="222" customWidth="1"/>
    <col min="2313" max="2313" width="21.5546875" style="222" customWidth="1"/>
    <col min="2314" max="2314" width="26" style="222" customWidth="1"/>
    <col min="2315" max="2315" width="20.5546875" style="222" customWidth="1"/>
    <col min="2316" max="2316" width="14.109375" style="222" bestFit="1" customWidth="1"/>
    <col min="2317" max="2560" width="9.109375" style="222"/>
    <col min="2561" max="2561" width="40.44140625" style="222" customWidth="1"/>
    <col min="2562" max="2562" width="14.5546875" style="222" customWidth="1"/>
    <col min="2563" max="2563" width="15.44140625" style="222" customWidth="1"/>
    <col min="2564" max="2564" width="17.5546875" style="222" customWidth="1"/>
    <col min="2565" max="2565" width="19.44140625" style="222" customWidth="1"/>
    <col min="2566" max="2567" width="18.44140625" style="222" customWidth="1"/>
    <col min="2568" max="2568" width="22.5546875" style="222" customWidth="1"/>
    <col min="2569" max="2569" width="21.5546875" style="222" customWidth="1"/>
    <col min="2570" max="2570" width="26" style="222" customWidth="1"/>
    <col min="2571" max="2571" width="20.5546875" style="222" customWidth="1"/>
    <col min="2572" max="2572" width="14.109375" style="222" bestFit="1" customWidth="1"/>
    <col min="2573" max="2816" width="9.109375" style="222"/>
    <col min="2817" max="2817" width="40.44140625" style="222" customWidth="1"/>
    <col min="2818" max="2818" width="14.5546875" style="222" customWidth="1"/>
    <col min="2819" max="2819" width="15.44140625" style="222" customWidth="1"/>
    <col min="2820" max="2820" width="17.5546875" style="222" customWidth="1"/>
    <col min="2821" max="2821" width="19.44140625" style="222" customWidth="1"/>
    <col min="2822" max="2823" width="18.44140625" style="222" customWidth="1"/>
    <col min="2824" max="2824" width="22.5546875" style="222" customWidth="1"/>
    <col min="2825" max="2825" width="21.5546875" style="222" customWidth="1"/>
    <col min="2826" max="2826" width="26" style="222" customWidth="1"/>
    <col min="2827" max="2827" width="20.5546875" style="222" customWidth="1"/>
    <col min="2828" max="2828" width="14.109375" style="222" bestFit="1" customWidth="1"/>
    <col min="2829" max="3072" width="9.109375" style="222"/>
    <col min="3073" max="3073" width="40.44140625" style="222" customWidth="1"/>
    <col min="3074" max="3074" width="14.5546875" style="222" customWidth="1"/>
    <col min="3075" max="3075" width="15.44140625" style="222" customWidth="1"/>
    <col min="3076" max="3076" width="17.5546875" style="222" customWidth="1"/>
    <col min="3077" max="3077" width="19.44140625" style="222" customWidth="1"/>
    <col min="3078" max="3079" width="18.44140625" style="222" customWidth="1"/>
    <col min="3080" max="3080" width="22.5546875" style="222" customWidth="1"/>
    <col min="3081" max="3081" width="21.5546875" style="222" customWidth="1"/>
    <col min="3082" max="3082" width="26" style="222" customWidth="1"/>
    <col min="3083" max="3083" width="20.5546875" style="222" customWidth="1"/>
    <col min="3084" max="3084" width="14.109375" style="222" bestFit="1" customWidth="1"/>
    <col min="3085" max="3328" width="9.109375" style="222"/>
    <col min="3329" max="3329" width="40.44140625" style="222" customWidth="1"/>
    <col min="3330" max="3330" width="14.5546875" style="222" customWidth="1"/>
    <col min="3331" max="3331" width="15.44140625" style="222" customWidth="1"/>
    <col min="3332" max="3332" width="17.5546875" style="222" customWidth="1"/>
    <col min="3333" max="3333" width="19.44140625" style="222" customWidth="1"/>
    <col min="3334" max="3335" width="18.44140625" style="222" customWidth="1"/>
    <col min="3336" max="3336" width="22.5546875" style="222" customWidth="1"/>
    <col min="3337" max="3337" width="21.5546875" style="222" customWidth="1"/>
    <col min="3338" max="3338" width="26" style="222" customWidth="1"/>
    <col min="3339" max="3339" width="20.5546875" style="222" customWidth="1"/>
    <col min="3340" max="3340" width="14.109375" style="222" bestFit="1" customWidth="1"/>
    <col min="3341" max="3584" width="9.109375" style="222"/>
    <col min="3585" max="3585" width="40.44140625" style="222" customWidth="1"/>
    <col min="3586" max="3586" width="14.5546875" style="222" customWidth="1"/>
    <col min="3587" max="3587" width="15.44140625" style="222" customWidth="1"/>
    <col min="3588" max="3588" width="17.5546875" style="222" customWidth="1"/>
    <col min="3589" max="3589" width="19.44140625" style="222" customWidth="1"/>
    <col min="3590" max="3591" width="18.44140625" style="222" customWidth="1"/>
    <col min="3592" max="3592" width="22.5546875" style="222" customWidth="1"/>
    <col min="3593" max="3593" width="21.5546875" style="222" customWidth="1"/>
    <col min="3594" max="3594" width="26" style="222" customWidth="1"/>
    <col min="3595" max="3595" width="20.5546875" style="222" customWidth="1"/>
    <col min="3596" max="3596" width="14.109375" style="222" bestFit="1" customWidth="1"/>
    <col min="3597" max="3840" width="9.109375" style="222"/>
    <col min="3841" max="3841" width="40.44140625" style="222" customWidth="1"/>
    <col min="3842" max="3842" width="14.5546875" style="222" customWidth="1"/>
    <col min="3843" max="3843" width="15.44140625" style="222" customWidth="1"/>
    <col min="3844" max="3844" width="17.5546875" style="222" customWidth="1"/>
    <col min="3845" max="3845" width="19.44140625" style="222" customWidth="1"/>
    <col min="3846" max="3847" width="18.44140625" style="222" customWidth="1"/>
    <col min="3848" max="3848" width="22.5546875" style="222" customWidth="1"/>
    <col min="3849" max="3849" width="21.5546875" style="222" customWidth="1"/>
    <col min="3850" max="3850" width="26" style="222" customWidth="1"/>
    <col min="3851" max="3851" width="20.5546875" style="222" customWidth="1"/>
    <col min="3852" max="3852" width="14.109375" style="222" bestFit="1" customWidth="1"/>
    <col min="3853" max="4096" width="9.109375" style="222"/>
    <col min="4097" max="4097" width="40.44140625" style="222" customWidth="1"/>
    <col min="4098" max="4098" width="14.5546875" style="222" customWidth="1"/>
    <col min="4099" max="4099" width="15.44140625" style="222" customWidth="1"/>
    <col min="4100" max="4100" width="17.5546875" style="222" customWidth="1"/>
    <col min="4101" max="4101" width="19.44140625" style="222" customWidth="1"/>
    <col min="4102" max="4103" width="18.44140625" style="222" customWidth="1"/>
    <col min="4104" max="4104" width="22.5546875" style="222" customWidth="1"/>
    <col min="4105" max="4105" width="21.5546875" style="222" customWidth="1"/>
    <col min="4106" max="4106" width="26" style="222" customWidth="1"/>
    <col min="4107" max="4107" width="20.5546875" style="222" customWidth="1"/>
    <col min="4108" max="4108" width="14.109375" style="222" bestFit="1" customWidth="1"/>
    <col min="4109" max="4352" width="9.109375" style="222"/>
    <col min="4353" max="4353" width="40.44140625" style="222" customWidth="1"/>
    <col min="4354" max="4354" width="14.5546875" style="222" customWidth="1"/>
    <col min="4355" max="4355" width="15.44140625" style="222" customWidth="1"/>
    <col min="4356" max="4356" width="17.5546875" style="222" customWidth="1"/>
    <col min="4357" max="4357" width="19.44140625" style="222" customWidth="1"/>
    <col min="4358" max="4359" width="18.44140625" style="222" customWidth="1"/>
    <col min="4360" max="4360" width="22.5546875" style="222" customWidth="1"/>
    <col min="4361" max="4361" width="21.5546875" style="222" customWidth="1"/>
    <col min="4362" max="4362" width="26" style="222" customWidth="1"/>
    <col min="4363" max="4363" width="20.5546875" style="222" customWidth="1"/>
    <col min="4364" max="4364" width="14.109375" style="222" bestFit="1" customWidth="1"/>
    <col min="4365" max="4608" width="9.109375" style="222"/>
    <col min="4609" max="4609" width="40.44140625" style="222" customWidth="1"/>
    <col min="4610" max="4610" width="14.5546875" style="222" customWidth="1"/>
    <col min="4611" max="4611" width="15.44140625" style="222" customWidth="1"/>
    <col min="4612" max="4612" width="17.5546875" style="222" customWidth="1"/>
    <col min="4613" max="4613" width="19.44140625" style="222" customWidth="1"/>
    <col min="4614" max="4615" width="18.44140625" style="222" customWidth="1"/>
    <col min="4616" max="4616" width="22.5546875" style="222" customWidth="1"/>
    <col min="4617" max="4617" width="21.5546875" style="222" customWidth="1"/>
    <col min="4618" max="4618" width="26" style="222" customWidth="1"/>
    <col min="4619" max="4619" width="20.5546875" style="222" customWidth="1"/>
    <col min="4620" max="4620" width="14.109375" style="222" bestFit="1" customWidth="1"/>
    <col min="4621" max="4864" width="9.109375" style="222"/>
    <col min="4865" max="4865" width="40.44140625" style="222" customWidth="1"/>
    <col min="4866" max="4866" width="14.5546875" style="222" customWidth="1"/>
    <col min="4867" max="4867" width="15.44140625" style="222" customWidth="1"/>
    <col min="4868" max="4868" width="17.5546875" style="222" customWidth="1"/>
    <col min="4869" max="4869" width="19.44140625" style="222" customWidth="1"/>
    <col min="4870" max="4871" width="18.44140625" style="222" customWidth="1"/>
    <col min="4872" max="4872" width="22.5546875" style="222" customWidth="1"/>
    <col min="4873" max="4873" width="21.5546875" style="222" customWidth="1"/>
    <col min="4874" max="4874" width="26" style="222" customWidth="1"/>
    <col min="4875" max="4875" width="20.5546875" style="222" customWidth="1"/>
    <col min="4876" max="4876" width="14.109375" style="222" bestFit="1" customWidth="1"/>
    <col min="4877" max="5120" width="9.109375" style="222"/>
    <col min="5121" max="5121" width="40.44140625" style="222" customWidth="1"/>
    <col min="5122" max="5122" width="14.5546875" style="222" customWidth="1"/>
    <col min="5123" max="5123" width="15.44140625" style="222" customWidth="1"/>
    <col min="5124" max="5124" width="17.5546875" style="222" customWidth="1"/>
    <col min="5125" max="5125" width="19.44140625" style="222" customWidth="1"/>
    <col min="5126" max="5127" width="18.44140625" style="222" customWidth="1"/>
    <col min="5128" max="5128" width="22.5546875" style="222" customWidth="1"/>
    <col min="5129" max="5129" width="21.5546875" style="222" customWidth="1"/>
    <col min="5130" max="5130" width="26" style="222" customWidth="1"/>
    <col min="5131" max="5131" width="20.5546875" style="222" customWidth="1"/>
    <col min="5132" max="5132" width="14.109375" style="222" bestFit="1" customWidth="1"/>
    <col min="5133" max="5376" width="9.109375" style="222"/>
    <col min="5377" max="5377" width="40.44140625" style="222" customWidth="1"/>
    <col min="5378" max="5378" width="14.5546875" style="222" customWidth="1"/>
    <col min="5379" max="5379" width="15.44140625" style="222" customWidth="1"/>
    <col min="5380" max="5380" width="17.5546875" style="222" customWidth="1"/>
    <col min="5381" max="5381" width="19.44140625" style="222" customWidth="1"/>
    <col min="5382" max="5383" width="18.44140625" style="222" customWidth="1"/>
    <col min="5384" max="5384" width="22.5546875" style="222" customWidth="1"/>
    <col min="5385" max="5385" width="21.5546875" style="222" customWidth="1"/>
    <col min="5386" max="5386" width="26" style="222" customWidth="1"/>
    <col min="5387" max="5387" width="20.5546875" style="222" customWidth="1"/>
    <col min="5388" max="5388" width="14.109375" style="222" bestFit="1" customWidth="1"/>
    <col min="5389" max="5632" width="9.109375" style="222"/>
    <col min="5633" max="5633" width="40.44140625" style="222" customWidth="1"/>
    <col min="5634" max="5634" width="14.5546875" style="222" customWidth="1"/>
    <col min="5635" max="5635" width="15.44140625" style="222" customWidth="1"/>
    <col min="5636" max="5636" width="17.5546875" style="222" customWidth="1"/>
    <col min="5637" max="5637" width="19.44140625" style="222" customWidth="1"/>
    <col min="5638" max="5639" width="18.44140625" style="222" customWidth="1"/>
    <col min="5640" max="5640" width="22.5546875" style="222" customWidth="1"/>
    <col min="5641" max="5641" width="21.5546875" style="222" customWidth="1"/>
    <col min="5642" max="5642" width="26" style="222" customWidth="1"/>
    <col min="5643" max="5643" width="20.5546875" style="222" customWidth="1"/>
    <col min="5644" max="5644" width="14.109375" style="222" bestFit="1" customWidth="1"/>
    <col min="5645" max="5888" width="9.109375" style="222"/>
    <col min="5889" max="5889" width="40.44140625" style="222" customWidth="1"/>
    <col min="5890" max="5890" width="14.5546875" style="222" customWidth="1"/>
    <col min="5891" max="5891" width="15.44140625" style="222" customWidth="1"/>
    <col min="5892" max="5892" width="17.5546875" style="222" customWidth="1"/>
    <col min="5893" max="5893" width="19.44140625" style="222" customWidth="1"/>
    <col min="5894" max="5895" width="18.44140625" style="222" customWidth="1"/>
    <col min="5896" max="5896" width="22.5546875" style="222" customWidth="1"/>
    <col min="5897" max="5897" width="21.5546875" style="222" customWidth="1"/>
    <col min="5898" max="5898" width="26" style="222" customWidth="1"/>
    <col min="5899" max="5899" width="20.5546875" style="222" customWidth="1"/>
    <col min="5900" max="5900" width="14.109375" style="222" bestFit="1" customWidth="1"/>
    <col min="5901" max="6144" width="9.109375" style="222"/>
    <col min="6145" max="6145" width="40.44140625" style="222" customWidth="1"/>
    <col min="6146" max="6146" width="14.5546875" style="222" customWidth="1"/>
    <col min="6147" max="6147" width="15.44140625" style="222" customWidth="1"/>
    <col min="6148" max="6148" width="17.5546875" style="222" customWidth="1"/>
    <col min="6149" max="6149" width="19.44140625" style="222" customWidth="1"/>
    <col min="6150" max="6151" width="18.44140625" style="222" customWidth="1"/>
    <col min="6152" max="6152" width="22.5546875" style="222" customWidth="1"/>
    <col min="6153" max="6153" width="21.5546875" style="222" customWidth="1"/>
    <col min="6154" max="6154" width="26" style="222" customWidth="1"/>
    <col min="6155" max="6155" width="20.5546875" style="222" customWidth="1"/>
    <col min="6156" max="6156" width="14.109375" style="222" bestFit="1" customWidth="1"/>
    <col min="6157" max="6400" width="9.109375" style="222"/>
    <col min="6401" max="6401" width="40.44140625" style="222" customWidth="1"/>
    <col min="6402" max="6402" width="14.5546875" style="222" customWidth="1"/>
    <col min="6403" max="6403" width="15.44140625" style="222" customWidth="1"/>
    <col min="6404" max="6404" width="17.5546875" style="222" customWidth="1"/>
    <col min="6405" max="6405" width="19.44140625" style="222" customWidth="1"/>
    <col min="6406" max="6407" width="18.44140625" style="222" customWidth="1"/>
    <col min="6408" max="6408" width="22.5546875" style="222" customWidth="1"/>
    <col min="6409" max="6409" width="21.5546875" style="222" customWidth="1"/>
    <col min="6410" max="6410" width="26" style="222" customWidth="1"/>
    <col min="6411" max="6411" width="20.5546875" style="222" customWidth="1"/>
    <col min="6412" max="6412" width="14.109375" style="222" bestFit="1" customWidth="1"/>
    <col min="6413" max="6656" width="9.109375" style="222"/>
    <col min="6657" max="6657" width="40.44140625" style="222" customWidth="1"/>
    <col min="6658" max="6658" width="14.5546875" style="222" customWidth="1"/>
    <col min="6659" max="6659" width="15.44140625" style="222" customWidth="1"/>
    <col min="6660" max="6660" width="17.5546875" style="222" customWidth="1"/>
    <col min="6661" max="6661" width="19.44140625" style="222" customWidth="1"/>
    <col min="6662" max="6663" width="18.44140625" style="222" customWidth="1"/>
    <col min="6664" max="6664" width="22.5546875" style="222" customWidth="1"/>
    <col min="6665" max="6665" width="21.5546875" style="222" customWidth="1"/>
    <col min="6666" max="6666" width="26" style="222" customWidth="1"/>
    <col min="6667" max="6667" width="20.5546875" style="222" customWidth="1"/>
    <col min="6668" max="6668" width="14.109375" style="222" bestFit="1" customWidth="1"/>
    <col min="6669" max="6912" width="9.109375" style="222"/>
    <col min="6913" max="6913" width="40.44140625" style="222" customWidth="1"/>
    <col min="6914" max="6914" width="14.5546875" style="222" customWidth="1"/>
    <col min="6915" max="6915" width="15.44140625" style="222" customWidth="1"/>
    <col min="6916" max="6916" width="17.5546875" style="222" customWidth="1"/>
    <col min="6917" max="6917" width="19.44140625" style="222" customWidth="1"/>
    <col min="6918" max="6919" width="18.44140625" style="222" customWidth="1"/>
    <col min="6920" max="6920" width="22.5546875" style="222" customWidth="1"/>
    <col min="6921" max="6921" width="21.5546875" style="222" customWidth="1"/>
    <col min="6922" max="6922" width="26" style="222" customWidth="1"/>
    <col min="6923" max="6923" width="20.5546875" style="222" customWidth="1"/>
    <col min="6924" max="6924" width="14.109375" style="222" bestFit="1" customWidth="1"/>
    <col min="6925" max="7168" width="9.109375" style="222"/>
    <col min="7169" max="7169" width="40.44140625" style="222" customWidth="1"/>
    <col min="7170" max="7170" width="14.5546875" style="222" customWidth="1"/>
    <col min="7171" max="7171" width="15.44140625" style="222" customWidth="1"/>
    <col min="7172" max="7172" width="17.5546875" style="222" customWidth="1"/>
    <col min="7173" max="7173" width="19.44140625" style="222" customWidth="1"/>
    <col min="7174" max="7175" width="18.44140625" style="222" customWidth="1"/>
    <col min="7176" max="7176" width="22.5546875" style="222" customWidth="1"/>
    <col min="7177" max="7177" width="21.5546875" style="222" customWidth="1"/>
    <col min="7178" max="7178" width="26" style="222" customWidth="1"/>
    <col min="7179" max="7179" width="20.5546875" style="222" customWidth="1"/>
    <col min="7180" max="7180" width="14.109375" style="222" bestFit="1" customWidth="1"/>
    <col min="7181" max="7424" width="9.109375" style="222"/>
    <col min="7425" max="7425" width="40.44140625" style="222" customWidth="1"/>
    <col min="7426" max="7426" width="14.5546875" style="222" customWidth="1"/>
    <col min="7427" max="7427" width="15.44140625" style="222" customWidth="1"/>
    <col min="7428" max="7428" width="17.5546875" style="222" customWidth="1"/>
    <col min="7429" max="7429" width="19.44140625" style="222" customWidth="1"/>
    <col min="7430" max="7431" width="18.44140625" style="222" customWidth="1"/>
    <col min="7432" max="7432" width="22.5546875" style="222" customWidth="1"/>
    <col min="7433" max="7433" width="21.5546875" style="222" customWidth="1"/>
    <col min="7434" max="7434" width="26" style="222" customWidth="1"/>
    <col min="7435" max="7435" width="20.5546875" style="222" customWidth="1"/>
    <col min="7436" max="7436" width="14.109375" style="222" bestFit="1" customWidth="1"/>
    <col min="7437" max="7680" width="9.109375" style="222"/>
    <col min="7681" max="7681" width="40.44140625" style="222" customWidth="1"/>
    <col min="7682" max="7682" width="14.5546875" style="222" customWidth="1"/>
    <col min="7683" max="7683" width="15.44140625" style="222" customWidth="1"/>
    <col min="7684" max="7684" width="17.5546875" style="222" customWidth="1"/>
    <col min="7685" max="7685" width="19.44140625" style="222" customWidth="1"/>
    <col min="7686" max="7687" width="18.44140625" style="222" customWidth="1"/>
    <col min="7688" max="7688" width="22.5546875" style="222" customWidth="1"/>
    <col min="7689" max="7689" width="21.5546875" style="222" customWidth="1"/>
    <col min="7690" max="7690" width="26" style="222" customWidth="1"/>
    <col min="7691" max="7691" width="20.5546875" style="222" customWidth="1"/>
    <col min="7692" max="7692" width="14.109375" style="222" bestFit="1" customWidth="1"/>
    <col min="7693" max="7936" width="9.109375" style="222"/>
    <col min="7937" max="7937" width="40.44140625" style="222" customWidth="1"/>
    <col min="7938" max="7938" width="14.5546875" style="222" customWidth="1"/>
    <col min="7939" max="7939" width="15.44140625" style="222" customWidth="1"/>
    <col min="7940" max="7940" width="17.5546875" style="222" customWidth="1"/>
    <col min="7941" max="7941" width="19.44140625" style="222" customWidth="1"/>
    <col min="7942" max="7943" width="18.44140625" style="222" customWidth="1"/>
    <col min="7944" max="7944" width="22.5546875" style="222" customWidth="1"/>
    <col min="7945" max="7945" width="21.5546875" style="222" customWidth="1"/>
    <col min="7946" max="7946" width="26" style="222" customWidth="1"/>
    <col min="7947" max="7947" width="20.5546875" style="222" customWidth="1"/>
    <col min="7948" max="7948" width="14.109375" style="222" bestFit="1" customWidth="1"/>
    <col min="7949" max="8192" width="9.109375" style="222"/>
    <col min="8193" max="8193" width="40.44140625" style="222" customWidth="1"/>
    <col min="8194" max="8194" width="14.5546875" style="222" customWidth="1"/>
    <col min="8195" max="8195" width="15.44140625" style="222" customWidth="1"/>
    <col min="8196" max="8196" width="17.5546875" style="222" customWidth="1"/>
    <col min="8197" max="8197" width="19.44140625" style="222" customWidth="1"/>
    <col min="8198" max="8199" width="18.44140625" style="222" customWidth="1"/>
    <col min="8200" max="8200" width="22.5546875" style="222" customWidth="1"/>
    <col min="8201" max="8201" width="21.5546875" style="222" customWidth="1"/>
    <col min="8202" max="8202" width="26" style="222" customWidth="1"/>
    <col min="8203" max="8203" width="20.5546875" style="222" customWidth="1"/>
    <col min="8204" max="8204" width="14.109375" style="222" bestFit="1" customWidth="1"/>
    <col min="8205" max="8448" width="9.109375" style="222"/>
    <col min="8449" max="8449" width="40.44140625" style="222" customWidth="1"/>
    <col min="8450" max="8450" width="14.5546875" style="222" customWidth="1"/>
    <col min="8451" max="8451" width="15.44140625" style="222" customWidth="1"/>
    <col min="8452" max="8452" width="17.5546875" style="222" customWidth="1"/>
    <col min="8453" max="8453" width="19.44140625" style="222" customWidth="1"/>
    <col min="8454" max="8455" width="18.44140625" style="222" customWidth="1"/>
    <col min="8456" max="8456" width="22.5546875" style="222" customWidth="1"/>
    <col min="8457" max="8457" width="21.5546875" style="222" customWidth="1"/>
    <col min="8458" max="8458" width="26" style="222" customWidth="1"/>
    <col min="8459" max="8459" width="20.5546875" style="222" customWidth="1"/>
    <col min="8460" max="8460" width="14.109375" style="222" bestFit="1" customWidth="1"/>
    <col min="8461" max="8704" width="9.109375" style="222"/>
    <col min="8705" max="8705" width="40.44140625" style="222" customWidth="1"/>
    <col min="8706" max="8706" width="14.5546875" style="222" customWidth="1"/>
    <col min="8707" max="8707" width="15.44140625" style="222" customWidth="1"/>
    <col min="8708" max="8708" width="17.5546875" style="222" customWidth="1"/>
    <col min="8709" max="8709" width="19.44140625" style="222" customWidth="1"/>
    <col min="8710" max="8711" width="18.44140625" style="222" customWidth="1"/>
    <col min="8712" max="8712" width="22.5546875" style="222" customWidth="1"/>
    <col min="8713" max="8713" width="21.5546875" style="222" customWidth="1"/>
    <col min="8714" max="8714" width="26" style="222" customWidth="1"/>
    <col min="8715" max="8715" width="20.5546875" style="222" customWidth="1"/>
    <col min="8716" max="8716" width="14.109375" style="222" bestFit="1" customWidth="1"/>
    <col min="8717" max="8960" width="9.109375" style="222"/>
    <col min="8961" max="8961" width="40.44140625" style="222" customWidth="1"/>
    <col min="8962" max="8962" width="14.5546875" style="222" customWidth="1"/>
    <col min="8963" max="8963" width="15.44140625" style="222" customWidth="1"/>
    <col min="8964" max="8964" width="17.5546875" style="222" customWidth="1"/>
    <col min="8965" max="8965" width="19.44140625" style="222" customWidth="1"/>
    <col min="8966" max="8967" width="18.44140625" style="222" customWidth="1"/>
    <col min="8968" max="8968" width="22.5546875" style="222" customWidth="1"/>
    <col min="8969" max="8969" width="21.5546875" style="222" customWidth="1"/>
    <col min="8970" max="8970" width="26" style="222" customWidth="1"/>
    <col min="8971" max="8971" width="20.5546875" style="222" customWidth="1"/>
    <col min="8972" max="8972" width="14.109375" style="222" bestFit="1" customWidth="1"/>
    <col min="8973" max="9216" width="9.109375" style="222"/>
    <col min="9217" max="9217" width="40.44140625" style="222" customWidth="1"/>
    <col min="9218" max="9218" width="14.5546875" style="222" customWidth="1"/>
    <col min="9219" max="9219" width="15.44140625" style="222" customWidth="1"/>
    <col min="9220" max="9220" width="17.5546875" style="222" customWidth="1"/>
    <col min="9221" max="9221" width="19.44140625" style="222" customWidth="1"/>
    <col min="9222" max="9223" width="18.44140625" style="222" customWidth="1"/>
    <col min="9224" max="9224" width="22.5546875" style="222" customWidth="1"/>
    <col min="9225" max="9225" width="21.5546875" style="222" customWidth="1"/>
    <col min="9226" max="9226" width="26" style="222" customWidth="1"/>
    <col min="9227" max="9227" width="20.5546875" style="222" customWidth="1"/>
    <col min="9228" max="9228" width="14.109375" style="222" bestFit="1" customWidth="1"/>
    <col min="9229" max="9472" width="9.109375" style="222"/>
    <col min="9473" max="9473" width="40.44140625" style="222" customWidth="1"/>
    <col min="9474" max="9474" width="14.5546875" style="222" customWidth="1"/>
    <col min="9475" max="9475" width="15.44140625" style="222" customWidth="1"/>
    <col min="9476" max="9476" width="17.5546875" style="222" customWidth="1"/>
    <col min="9477" max="9477" width="19.44140625" style="222" customWidth="1"/>
    <col min="9478" max="9479" width="18.44140625" style="222" customWidth="1"/>
    <col min="9480" max="9480" width="22.5546875" style="222" customWidth="1"/>
    <col min="9481" max="9481" width="21.5546875" style="222" customWidth="1"/>
    <col min="9482" max="9482" width="26" style="222" customWidth="1"/>
    <col min="9483" max="9483" width="20.5546875" style="222" customWidth="1"/>
    <col min="9484" max="9484" width="14.109375" style="222" bestFit="1" customWidth="1"/>
    <col min="9485" max="9728" width="9.109375" style="222"/>
    <col min="9729" max="9729" width="40.44140625" style="222" customWidth="1"/>
    <col min="9730" max="9730" width="14.5546875" style="222" customWidth="1"/>
    <col min="9731" max="9731" width="15.44140625" style="222" customWidth="1"/>
    <col min="9732" max="9732" width="17.5546875" style="222" customWidth="1"/>
    <col min="9733" max="9733" width="19.44140625" style="222" customWidth="1"/>
    <col min="9734" max="9735" width="18.44140625" style="222" customWidth="1"/>
    <col min="9736" max="9736" width="22.5546875" style="222" customWidth="1"/>
    <col min="9737" max="9737" width="21.5546875" style="222" customWidth="1"/>
    <col min="9738" max="9738" width="26" style="222" customWidth="1"/>
    <col min="9739" max="9739" width="20.5546875" style="222" customWidth="1"/>
    <col min="9740" max="9740" width="14.109375" style="222" bestFit="1" customWidth="1"/>
    <col min="9741" max="9984" width="9.109375" style="222"/>
    <col min="9985" max="9985" width="40.44140625" style="222" customWidth="1"/>
    <col min="9986" max="9986" width="14.5546875" style="222" customWidth="1"/>
    <col min="9987" max="9987" width="15.44140625" style="222" customWidth="1"/>
    <col min="9988" max="9988" width="17.5546875" style="222" customWidth="1"/>
    <col min="9989" max="9989" width="19.44140625" style="222" customWidth="1"/>
    <col min="9990" max="9991" width="18.44140625" style="222" customWidth="1"/>
    <col min="9992" max="9992" width="22.5546875" style="222" customWidth="1"/>
    <col min="9993" max="9993" width="21.5546875" style="222" customWidth="1"/>
    <col min="9994" max="9994" width="26" style="222" customWidth="1"/>
    <col min="9995" max="9995" width="20.5546875" style="222" customWidth="1"/>
    <col min="9996" max="9996" width="14.109375" style="222" bestFit="1" customWidth="1"/>
    <col min="9997" max="10240" width="9.109375" style="222"/>
    <col min="10241" max="10241" width="40.44140625" style="222" customWidth="1"/>
    <col min="10242" max="10242" width="14.5546875" style="222" customWidth="1"/>
    <col min="10243" max="10243" width="15.44140625" style="222" customWidth="1"/>
    <col min="10244" max="10244" width="17.5546875" style="222" customWidth="1"/>
    <col min="10245" max="10245" width="19.44140625" style="222" customWidth="1"/>
    <col min="10246" max="10247" width="18.44140625" style="222" customWidth="1"/>
    <col min="10248" max="10248" width="22.5546875" style="222" customWidth="1"/>
    <col min="10249" max="10249" width="21.5546875" style="222" customWidth="1"/>
    <col min="10250" max="10250" width="26" style="222" customWidth="1"/>
    <col min="10251" max="10251" width="20.5546875" style="222" customWidth="1"/>
    <col min="10252" max="10252" width="14.109375" style="222" bestFit="1" customWidth="1"/>
    <col min="10253" max="10496" width="9.109375" style="222"/>
    <col min="10497" max="10497" width="40.44140625" style="222" customWidth="1"/>
    <col min="10498" max="10498" width="14.5546875" style="222" customWidth="1"/>
    <col min="10499" max="10499" width="15.44140625" style="222" customWidth="1"/>
    <col min="10500" max="10500" width="17.5546875" style="222" customWidth="1"/>
    <col min="10501" max="10501" width="19.44140625" style="222" customWidth="1"/>
    <col min="10502" max="10503" width="18.44140625" style="222" customWidth="1"/>
    <col min="10504" max="10504" width="22.5546875" style="222" customWidth="1"/>
    <col min="10505" max="10505" width="21.5546875" style="222" customWidth="1"/>
    <col min="10506" max="10506" width="26" style="222" customWidth="1"/>
    <col min="10507" max="10507" width="20.5546875" style="222" customWidth="1"/>
    <col min="10508" max="10508" width="14.109375" style="222" bestFit="1" customWidth="1"/>
    <col min="10509" max="10752" width="9.109375" style="222"/>
    <col min="10753" max="10753" width="40.44140625" style="222" customWidth="1"/>
    <col min="10754" max="10754" width="14.5546875" style="222" customWidth="1"/>
    <col min="10755" max="10755" width="15.44140625" style="222" customWidth="1"/>
    <col min="10756" max="10756" width="17.5546875" style="222" customWidth="1"/>
    <col min="10757" max="10757" width="19.44140625" style="222" customWidth="1"/>
    <col min="10758" max="10759" width="18.44140625" style="222" customWidth="1"/>
    <col min="10760" max="10760" width="22.5546875" style="222" customWidth="1"/>
    <col min="10761" max="10761" width="21.5546875" style="222" customWidth="1"/>
    <col min="10762" max="10762" width="26" style="222" customWidth="1"/>
    <col min="10763" max="10763" width="20.5546875" style="222" customWidth="1"/>
    <col min="10764" max="10764" width="14.109375" style="222" bestFit="1" customWidth="1"/>
    <col min="10765" max="11008" width="9.109375" style="222"/>
    <col min="11009" max="11009" width="40.44140625" style="222" customWidth="1"/>
    <col min="11010" max="11010" width="14.5546875" style="222" customWidth="1"/>
    <col min="11011" max="11011" width="15.44140625" style="222" customWidth="1"/>
    <col min="11012" max="11012" width="17.5546875" style="222" customWidth="1"/>
    <col min="11013" max="11013" width="19.44140625" style="222" customWidth="1"/>
    <col min="11014" max="11015" width="18.44140625" style="222" customWidth="1"/>
    <col min="11016" max="11016" width="22.5546875" style="222" customWidth="1"/>
    <col min="11017" max="11017" width="21.5546875" style="222" customWidth="1"/>
    <col min="11018" max="11018" width="26" style="222" customWidth="1"/>
    <col min="11019" max="11019" width="20.5546875" style="222" customWidth="1"/>
    <col min="11020" max="11020" width="14.109375" style="222" bestFit="1" customWidth="1"/>
    <col min="11021" max="11264" width="9.109375" style="222"/>
    <col min="11265" max="11265" width="40.44140625" style="222" customWidth="1"/>
    <col min="11266" max="11266" width="14.5546875" style="222" customWidth="1"/>
    <col min="11267" max="11267" width="15.44140625" style="222" customWidth="1"/>
    <col min="11268" max="11268" width="17.5546875" style="222" customWidth="1"/>
    <col min="11269" max="11269" width="19.44140625" style="222" customWidth="1"/>
    <col min="11270" max="11271" width="18.44140625" style="222" customWidth="1"/>
    <col min="11272" max="11272" width="22.5546875" style="222" customWidth="1"/>
    <col min="11273" max="11273" width="21.5546875" style="222" customWidth="1"/>
    <col min="11274" max="11274" width="26" style="222" customWidth="1"/>
    <col min="11275" max="11275" width="20.5546875" style="222" customWidth="1"/>
    <col min="11276" max="11276" width="14.109375" style="222" bestFit="1" customWidth="1"/>
    <col min="11277" max="11520" width="9.109375" style="222"/>
    <col min="11521" max="11521" width="40.44140625" style="222" customWidth="1"/>
    <col min="11522" max="11522" width="14.5546875" style="222" customWidth="1"/>
    <col min="11523" max="11523" width="15.44140625" style="222" customWidth="1"/>
    <col min="11524" max="11524" width="17.5546875" style="222" customWidth="1"/>
    <col min="11525" max="11525" width="19.44140625" style="222" customWidth="1"/>
    <col min="11526" max="11527" width="18.44140625" style="222" customWidth="1"/>
    <col min="11528" max="11528" width="22.5546875" style="222" customWidth="1"/>
    <col min="11529" max="11529" width="21.5546875" style="222" customWidth="1"/>
    <col min="11530" max="11530" width="26" style="222" customWidth="1"/>
    <col min="11531" max="11531" width="20.5546875" style="222" customWidth="1"/>
    <col min="11532" max="11532" width="14.109375" style="222" bestFit="1" customWidth="1"/>
    <col min="11533" max="11776" width="9.109375" style="222"/>
    <col min="11777" max="11777" width="40.44140625" style="222" customWidth="1"/>
    <col min="11778" max="11778" width="14.5546875" style="222" customWidth="1"/>
    <col min="11779" max="11779" width="15.44140625" style="222" customWidth="1"/>
    <col min="11780" max="11780" width="17.5546875" style="222" customWidth="1"/>
    <col min="11781" max="11781" width="19.44140625" style="222" customWidth="1"/>
    <col min="11782" max="11783" width="18.44140625" style="222" customWidth="1"/>
    <col min="11784" max="11784" width="22.5546875" style="222" customWidth="1"/>
    <col min="11785" max="11785" width="21.5546875" style="222" customWidth="1"/>
    <col min="11786" max="11786" width="26" style="222" customWidth="1"/>
    <col min="11787" max="11787" width="20.5546875" style="222" customWidth="1"/>
    <col min="11788" max="11788" width="14.109375" style="222" bestFit="1" customWidth="1"/>
    <col min="11789" max="12032" width="9.109375" style="222"/>
    <col min="12033" max="12033" width="40.44140625" style="222" customWidth="1"/>
    <col min="12034" max="12034" width="14.5546875" style="222" customWidth="1"/>
    <col min="12035" max="12035" width="15.44140625" style="222" customWidth="1"/>
    <col min="12036" max="12036" width="17.5546875" style="222" customWidth="1"/>
    <col min="12037" max="12037" width="19.44140625" style="222" customWidth="1"/>
    <col min="12038" max="12039" width="18.44140625" style="222" customWidth="1"/>
    <col min="12040" max="12040" width="22.5546875" style="222" customWidth="1"/>
    <col min="12041" max="12041" width="21.5546875" style="222" customWidth="1"/>
    <col min="12042" max="12042" width="26" style="222" customWidth="1"/>
    <col min="12043" max="12043" width="20.5546875" style="222" customWidth="1"/>
    <col min="12044" max="12044" width="14.109375" style="222" bestFit="1" customWidth="1"/>
    <col min="12045" max="12288" width="9.109375" style="222"/>
    <col min="12289" max="12289" width="40.44140625" style="222" customWidth="1"/>
    <col min="12290" max="12290" width="14.5546875" style="222" customWidth="1"/>
    <col min="12291" max="12291" width="15.44140625" style="222" customWidth="1"/>
    <col min="12292" max="12292" width="17.5546875" style="222" customWidth="1"/>
    <col min="12293" max="12293" width="19.44140625" style="222" customWidth="1"/>
    <col min="12294" max="12295" width="18.44140625" style="222" customWidth="1"/>
    <col min="12296" max="12296" width="22.5546875" style="222" customWidth="1"/>
    <col min="12297" max="12297" width="21.5546875" style="222" customWidth="1"/>
    <col min="12298" max="12298" width="26" style="222" customWidth="1"/>
    <col min="12299" max="12299" width="20.5546875" style="222" customWidth="1"/>
    <col min="12300" max="12300" width="14.109375" style="222" bestFit="1" customWidth="1"/>
    <col min="12301" max="12544" width="9.109375" style="222"/>
    <col min="12545" max="12545" width="40.44140625" style="222" customWidth="1"/>
    <col min="12546" max="12546" width="14.5546875" style="222" customWidth="1"/>
    <col min="12547" max="12547" width="15.44140625" style="222" customWidth="1"/>
    <col min="12548" max="12548" width="17.5546875" style="222" customWidth="1"/>
    <col min="12549" max="12549" width="19.44140625" style="222" customWidth="1"/>
    <col min="12550" max="12551" width="18.44140625" style="222" customWidth="1"/>
    <col min="12552" max="12552" width="22.5546875" style="222" customWidth="1"/>
    <col min="12553" max="12553" width="21.5546875" style="222" customWidth="1"/>
    <col min="12554" max="12554" width="26" style="222" customWidth="1"/>
    <col min="12555" max="12555" width="20.5546875" style="222" customWidth="1"/>
    <col min="12556" max="12556" width="14.109375" style="222" bestFit="1" customWidth="1"/>
    <col min="12557" max="12800" width="9.109375" style="222"/>
    <col min="12801" max="12801" width="40.44140625" style="222" customWidth="1"/>
    <col min="12802" max="12802" width="14.5546875" style="222" customWidth="1"/>
    <col min="12803" max="12803" width="15.44140625" style="222" customWidth="1"/>
    <col min="12804" max="12804" width="17.5546875" style="222" customWidth="1"/>
    <col min="12805" max="12805" width="19.44140625" style="222" customWidth="1"/>
    <col min="12806" max="12807" width="18.44140625" style="222" customWidth="1"/>
    <col min="12808" max="12808" width="22.5546875" style="222" customWidth="1"/>
    <col min="12809" max="12809" width="21.5546875" style="222" customWidth="1"/>
    <col min="12810" max="12810" width="26" style="222" customWidth="1"/>
    <col min="12811" max="12811" width="20.5546875" style="222" customWidth="1"/>
    <col min="12812" max="12812" width="14.109375" style="222" bestFit="1" customWidth="1"/>
    <col min="12813" max="13056" width="9.109375" style="222"/>
    <col min="13057" max="13057" width="40.44140625" style="222" customWidth="1"/>
    <col min="13058" max="13058" width="14.5546875" style="222" customWidth="1"/>
    <col min="13059" max="13059" width="15.44140625" style="222" customWidth="1"/>
    <col min="13060" max="13060" width="17.5546875" style="222" customWidth="1"/>
    <col min="13061" max="13061" width="19.44140625" style="222" customWidth="1"/>
    <col min="13062" max="13063" width="18.44140625" style="222" customWidth="1"/>
    <col min="13064" max="13064" width="22.5546875" style="222" customWidth="1"/>
    <col min="13065" max="13065" width="21.5546875" style="222" customWidth="1"/>
    <col min="13066" max="13066" width="26" style="222" customWidth="1"/>
    <col min="13067" max="13067" width="20.5546875" style="222" customWidth="1"/>
    <col min="13068" max="13068" width="14.109375" style="222" bestFit="1" customWidth="1"/>
    <col min="13069" max="13312" width="9.109375" style="222"/>
    <col min="13313" max="13313" width="40.44140625" style="222" customWidth="1"/>
    <col min="13314" max="13314" width="14.5546875" style="222" customWidth="1"/>
    <col min="13315" max="13315" width="15.44140625" style="222" customWidth="1"/>
    <col min="13316" max="13316" width="17.5546875" style="222" customWidth="1"/>
    <col min="13317" max="13317" width="19.44140625" style="222" customWidth="1"/>
    <col min="13318" max="13319" width="18.44140625" style="222" customWidth="1"/>
    <col min="13320" max="13320" width="22.5546875" style="222" customWidth="1"/>
    <col min="13321" max="13321" width="21.5546875" style="222" customWidth="1"/>
    <col min="13322" max="13322" width="26" style="222" customWidth="1"/>
    <col min="13323" max="13323" width="20.5546875" style="222" customWidth="1"/>
    <col min="13324" max="13324" width="14.109375" style="222" bestFit="1" customWidth="1"/>
    <col min="13325" max="13568" width="9.109375" style="222"/>
    <col min="13569" max="13569" width="40.44140625" style="222" customWidth="1"/>
    <col min="13570" max="13570" width="14.5546875" style="222" customWidth="1"/>
    <col min="13571" max="13571" width="15.44140625" style="222" customWidth="1"/>
    <col min="13572" max="13572" width="17.5546875" style="222" customWidth="1"/>
    <col min="13573" max="13573" width="19.44140625" style="222" customWidth="1"/>
    <col min="13574" max="13575" width="18.44140625" style="222" customWidth="1"/>
    <col min="13576" max="13576" width="22.5546875" style="222" customWidth="1"/>
    <col min="13577" max="13577" width="21.5546875" style="222" customWidth="1"/>
    <col min="13578" max="13578" width="26" style="222" customWidth="1"/>
    <col min="13579" max="13579" width="20.5546875" style="222" customWidth="1"/>
    <col min="13580" max="13580" width="14.109375" style="222" bestFit="1" customWidth="1"/>
    <col min="13581" max="13824" width="9.109375" style="222"/>
    <col min="13825" max="13825" width="40.44140625" style="222" customWidth="1"/>
    <col min="13826" max="13826" width="14.5546875" style="222" customWidth="1"/>
    <col min="13827" max="13827" width="15.44140625" style="222" customWidth="1"/>
    <col min="13828" max="13828" width="17.5546875" style="222" customWidth="1"/>
    <col min="13829" max="13829" width="19.44140625" style="222" customWidth="1"/>
    <col min="13830" max="13831" width="18.44140625" style="222" customWidth="1"/>
    <col min="13832" max="13832" width="22.5546875" style="222" customWidth="1"/>
    <col min="13833" max="13833" width="21.5546875" style="222" customWidth="1"/>
    <col min="13834" max="13834" width="26" style="222" customWidth="1"/>
    <col min="13835" max="13835" width="20.5546875" style="222" customWidth="1"/>
    <col min="13836" max="13836" width="14.109375" style="222" bestFit="1" customWidth="1"/>
    <col min="13837" max="14080" width="9.109375" style="222"/>
    <col min="14081" max="14081" width="40.44140625" style="222" customWidth="1"/>
    <col min="14082" max="14082" width="14.5546875" style="222" customWidth="1"/>
    <col min="14083" max="14083" width="15.44140625" style="222" customWidth="1"/>
    <col min="14084" max="14084" width="17.5546875" style="222" customWidth="1"/>
    <col min="14085" max="14085" width="19.44140625" style="222" customWidth="1"/>
    <col min="14086" max="14087" width="18.44140625" style="222" customWidth="1"/>
    <col min="14088" max="14088" width="22.5546875" style="222" customWidth="1"/>
    <col min="14089" max="14089" width="21.5546875" style="222" customWidth="1"/>
    <col min="14090" max="14090" width="26" style="222" customWidth="1"/>
    <col min="14091" max="14091" width="20.5546875" style="222" customWidth="1"/>
    <col min="14092" max="14092" width="14.109375" style="222" bestFit="1" customWidth="1"/>
    <col min="14093" max="14336" width="9.109375" style="222"/>
    <col min="14337" max="14337" width="40.44140625" style="222" customWidth="1"/>
    <col min="14338" max="14338" width="14.5546875" style="222" customWidth="1"/>
    <col min="14339" max="14339" width="15.44140625" style="222" customWidth="1"/>
    <col min="14340" max="14340" width="17.5546875" style="222" customWidth="1"/>
    <col min="14341" max="14341" width="19.44140625" style="222" customWidth="1"/>
    <col min="14342" max="14343" width="18.44140625" style="222" customWidth="1"/>
    <col min="14344" max="14344" width="22.5546875" style="222" customWidth="1"/>
    <col min="14345" max="14345" width="21.5546875" style="222" customWidth="1"/>
    <col min="14346" max="14346" width="26" style="222" customWidth="1"/>
    <col min="14347" max="14347" width="20.5546875" style="222" customWidth="1"/>
    <col min="14348" max="14348" width="14.109375" style="222" bestFit="1" customWidth="1"/>
    <col min="14349" max="14592" width="9.109375" style="222"/>
    <col min="14593" max="14593" width="40.44140625" style="222" customWidth="1"/>
    <col min="14594" max="14594" width="14.5546875" style="222" customWidth="1"/>
    <col min="14595" max="14595" width="15.44140625" style="222" customWidth="1"/>
    <col min="14596" max="14596" width="17.5546875" style="222" customWidth="1"/>
    <col min="14597" max="14597" width="19.44140625" style="222" customWidth="1"/>
    <col min="14598" max="14599" width="18.44140625" style="222" customWidth="1"/>
    <col min="14600" max="14600" width="22.5546875" style="222" customWidth="1"/>
    <col min="14601" max="14601" width="21.5546875" style="222" customWidth="1"/>
    <col min="14602" max="14602" width="26" style="222" customWidth="1"/>
    <col min="14603" max="14603" width="20.5546875" style="222" customWidth="1"/>
    <col min="14604" max="14604" width="14.109375" style="222" bestFit="1" customWidth="1"/>
    <col min="14605" max="14848" width="9.109375" style="222"/>
    <col min="14849" max="14849" width="40.44140625" style="222" customWidth="1"/>
    <col min="14850" max="14850" width="14.5546875" style="222" customWidth="1"/>
    <col min="14851" max="14851" width="15.44140625" style="222" customWidth="1"/>
    <col min="14852" max="14852" width="17.5546875" style="222" customWidth="1"/>
    <col min="14853" max="14853" width="19.44140625" style="222" customWidth="1"/>
    <col min="14854" max="14855" width="18.44140625" style="222" customWidth="1"/>
    <col min="14856" max="14856" width="22.5546875" style="222" customWidth="1"/>
    <col min="14857" max="14857" width="21.5546875" style="222" customWidth="1"/>
    <col min="14858" max="14858" width="26" style="222" customWidth="1"/>
    <col min="14859" max="14859" width="20.5546875" style="222" customWidth="1"/>
    <col min="14860" max="14860" width="14.109375" style="222" bestFit="1" customWidth="1"/>
    <col min="14861" max="15104" width="9.109375" style="222"/>
    <col min="15105" max="15105" width="40.44140625" style="222" customWidth="1"/>
    <col min="15106" max="15106" width="14.5546875" style="222" customWidth="1"/>
    <col min="15107" max="15107" width="15.44140625" style="222" customWidth="1"/>
    <col min="15108" max="15108" width="17.5546875" style="222" customWidth="1"/>
    <col min="15109" max="15109" width="19.44140625" style="222" customWidth="1"/>
    <col min="15110" max="15111" width="18.44140625" style="222" customWidth="1"/>
    <col min="15112" max="15112" width="22.5546875" style="222" customWidth="1"/>
    <col min="15113" max="15113" width="21.5546875" style="222" customWidth="1"/>
    <col min="15114" max="15114" width="26" style="222" customWidth="1"/>
    <col min="15115" max="15115" width="20.5546875" style="222" customWidth="1"/>
    <col min="15116" max="15116" width="14.109375" style="222" bestFit="1" customWidth="1"/>
    <col min="15117" max="15360" width="9.109375" style="222"/>
    <col min="15361" max="15361" width="40.44140625" style="222" customWidth="1"/>
    <col min="15362" max="15362" width="14.5546875" style="222" customWidth="1"/>
    <col min="15363" max="15363" width="15.44140625" style="222" customWidth="1"/>
    <col min="15364" max="15364" width="17.5546875" style="222" customWidth="1"/>
    <col min="15365" max="15365" width="19.44140625" style="222" customWidth="1"/>
    <col min="15366" max="15367" width="18.44140625" style="222" customWidth="1"/>
    <col min="15368" max="15368" width="22.5546875" style="222" customWidth="1"/>
    <col min="15369" max="15369" width="21.5546875" style="222" customWidth="1"/>
    <col min="15370" max="15370" width="26" style="222" customWidth="1"/>
    <col min="15371" max="15371" width="20.5546875" style="222" customWidth="1"/>
    <col min="15372" max="15372" width="14.109375" style="222" bestFit="1" customWidth="1"/>
    <col min="15373" max="15616" width="9.109375" style="222"/>
    <col min="15617" max="15617" width="40.44140625" style="222" customWidth="1"/>
    <col min="15618" max="15618" width="14.5546875" style="222" customWidth="1"/>
    <col min="15619" max="15619" width="15.44140625" style="222" customWidth="1"/>
    <col min="15620" max="15620" width="17.5546875" style="222" customWidth="1"/>
    <col min="15621" max="15621" width="19.44140625" style="222" customWidth="1"/>
    <col min="15622" max="15623" width="18.44140625" style="222" customWidth="1"/>
    <col min="15624" max="15624" width="22.5546875" style="222" customWidth="1"/>
    <col min="15625" max="15625" width="21.5546875" style="222" customWidth="1"/>
    <col min="15626" max="15626" width="26" style="222" customWidth="1"/>
    <col min="15627" max="15627" width="20.5546875" style="222" customWidth="1"/>
    <col min="15628" max="15628" width="14.109375" style="222" bestFit="1" customWidth="1"/>
    <col min="15629" max="15872" width="9.109375" style="222"/>
    <col min="15873" max="15873" width="40.44140625" style="222" customWidth="1"/>
    <col min="15874" max="15874" width="14.5546875" style="222" customWidth="1"/>
    <col min="15875" max="15875" width="15.44140625" style="222" customWidth="1"/>
    <col min="15876" max="15876" width="17.5546875" style="222" customWidth="1"/>
    <col min="15877" max="15877" width="19.44140625" style="222" customWidth="1"/>
    <col min="15878" max="15879" width="18.44140625" style="222" customWidth="1"/>
    <col min="15880" max="15880" width="22.5546875" style="222" customWidth="1"/>
    <col min="15881" max="15881" width="21.5546875" style="222" customWidth="1"/>
    <col min="15882" max="15882" width="26" style="222" customWidth="1"/>
    <col min="15883" max="15883" width="20.5546875" style="222" customWidth="1"/>
    <col min="15884" max="15884" width="14.109375" style="222" bestFit="1" customWidth="1"/>
    <col min="15885" max="16128" width="9.109375" style="222"/>
    <col min="16129" max="16129" width="40.44140625" style="222" customWidth="1"/>
    <col min="16130" max="16130" width="14.5546875" style="222" customWidth="1"/>
    <col min="16131" max="16131" width="15.44140625" style="222" customWidth="1"/>
    <col min="16132" max="16132" width="17.5546875" style="222" customWidth="1"/>
    <col min="16133" max="16133" width="19.44140625" style="222" customWidth="1"/>
    <col min="16134" max="16135" width="18.44140625" style="222" customWidth="1"/>
    <col min="16136" max="16136" width="22.5546875" style="222" customWidth="1"/>
    <col min="16137" max="16137" width="21.5546875" style="222" customWidth="1"/>
    <col min="16138" max="16138" width="26" style="222" customWidth="1"/>
    <col min="16139" max="16139" width="20.5546875" style="222" customWidth="1"/>
    <col min="16140" max="16140" width="14.109375" style="222" bestFit="1" customWidth="1"/>
    <col min="16141" max="16384" width="9.109375" style="222"/>
  </cols>
  <sheetData>
    <row r="1" spans="1:10" ht="18" customHeight="1">
      <c r="A1" s="1026" t="s">
        <v>777</v>
      </c>
      <c r="B1" s="1026"/>
      <c r="C1" s="1026"/>
      <c r="D1" s="1026"/>
      <c r="E1" s="1026"/>
      <c r="F1" s="1026"/>
      <c r="G1" s="1026"/>
      <c r="H1" s="1026"/>
      <c r="I1" s="1026"/>
      <c r="J1" s="1026"/>
    </row>
    <row r="2" spans="1:10" ht="5.0999999999999996" customHeight="1">
      <c r="A2" s="473"/>
      <c r="B2" s="474"/>
      <c r="C2" s="473"/>
    </row>
    <row r="3" spans="1:10" ht="17.399999999999999">
      <c r="A3" s="1027" t="s">
        <v>1350</v>
      </c>
      <c r="B3" s="1027"/>
      <c r="C3" s="1027"/>
      <c r="D3" s="1027"/>
      <c r="E3" s="1027"/>
      <c r="F3" s="1027"/>
      <c r="G3" s="1027"/>
      <c r="H3" s="1027"/>
      <c r="I3" s="1027"/>
      <c r="J3" s="1027"/>
    </row>
    <row r="4" spans="1:10" ht="5.0999999999999996" customHeight="1">
      <c r="A4" s="453"/>
      <c r="B4" s="454"/>
      <c r="C4" s="453"/>
    </row>
    <row r="5" spans="1:10" ht="15.6">
      <c r="A5" s="1007" t="s">
        <v>778</v>
      </c>
      <c r="B5" s="1007"/>
      <c r="C5" s="1007"/>
      <c r="D5" s="1007"/>
      <c r="E5" s="1007"/>
      <c r="F5" s="1007"/>
      <c r="G5" s="1007"/>
      <c r="H5" s="1007"/>
      <c r="I5" s="1007"/>
      <c r="J5" s="1007"/>
    </row>
    <row r="6" spans="1:10">
      <c r="A6" s="1008" t="s">
        <v>1351</v>
      </c>
      <c r="B6" s="1008"/>
      <c r="C6" s="1008"/>
      <c r="D6" s="1008"/>
      <c r="E6" s="1008"/>
      <c r="F6" s="1008"/>
      <c r="G6" s="1008"/>
      <c r="H6" s="1008"/>
      <c r="I6" s="1008"/>
      <c r="J6" s="1008"/>
    </row>
    <row r="7" spans="1:10" ht="5.0999999999999996" customHeight="1">
      <c r="A7" s="455"/>
      <c r="C7" s="456"/>
      <c r="D7" s="457"/>
      <c r="E7" s="457"/>
      <c r="F7" s="457"/>
    </row>
    <row r="8" spans="1:10" ht="30" customHeight="1">
      <c r="A8" s="347" t="s">
        <v>1352</v>
      </c>
      <c r="B8" s="348"/>
      <c r="C8" s="347" t="s">
        <v>779</v>
      </c>
      <c r="D8" s="349"/>
      <c r="E8" s="349"/>
      <c r="F8" s="346"/>
    </row>
    <row r="9" spans="1:10" ht="13.8" thickBot="1">
      <c r="A9" s="455"/>
      <c r="C9" s="456"/>
      <c r="D9" s="457"/>
      <c r="E9" s="457"/>
      <c r="F9" s="457"/>
    </row>
    <row r="10" spans="1:10" ht="20.100000000000001" customHeight="1" thickBot="1">
      <c r="A10" s="1009" t="s">
        <v>700</v>
      </c>
      <c r="B10" s="1012" t="s">
        <v>701</v>
      </c>
      <c r="C10" s="1013"/>
      <c r="D10" s="1014" t="s">
        <v>702</v>
      </c>
      <c r="E10" s="1012"/>
      <c r="F10" s="1012"/>
      <c r="G10" s="1013"/>
      <c r="H10" s="1015" t="s">
        <v>703</v>
      </c>
      <c r="I10" s="1015" t="s">
        <v>704</v>
      </c>
      <c r="J10" s="1000" t="s">
        <v>705</v>
      </c>
    </row>
    <row r="11" spans="1:10" ht="20.100000000000001" customHeight="1">
      <c r="A11" s="1010"/>
      <c r="B11" s="1002" t="s">
        <v>706</v>
      </c>
      <c r="C11" s="1003" t="s">
        <v>707</v>
      </c>
      <c r="D11" s="1004" t="s">
        <v>708</v>
      </c>
      <c r="E11" s="1004" t="s">
        <v>711</v>
      </c>
      <c r="F11" s="1004" t="s">
        <v>712</v>
      </c>
      <c r="G11" s="1015" t="s">
        <v>713</v>
      </c>
      <c r="H11" s="1004"/>
      <c r="I11" s="1004"/>
      <c r="J11" s="1001"/>
    </row>
    <row r="12" spans="1:10" ht="20.100000000000001" customHeight="1" thickBot="1">
      <c r="A12" s="1011"/>
      <c r="B12" s="1003"/>
      <c r="C12" s="1003"/>
      <c r="D12" s="1004" t="s">
        <v>707</v>
      </c>
      <c r="E12" s="1004" t="s">
        <v>707</v>
      </c>
      <c r="F12" s="1004"/>
      <c r="G12" s="1004"/>
      <c r="H12" s="1004"/>
      <c r="I12" s="1004"/>
      <c r="J12" s="1001"/>
    </row>
    <row r="13" spans="1:10" ht="30" customHeight="1">
      <c r="A13" s="373" t="s">
        <v>780</v>
      </c>
      <c r="B13" s="374">
        <v>1</v>
      </c>
      <c r="C13" s="374"/>
      <c r="D13" s="375">
        <v>30000</v>
      </c>
      <c r="E13" s="376">
        <f>D13*12</f>
        <v>360000</v>
      </c>
      <c r="F13" s="375">
        <v>15030.78</v>
      </c>
      <c r="G13" s="377">
        <f>F13*12</f>
        <v>180369.36000000002</v>
      </c>
      <c r="H13" s="220">
        <f>D13*25%</f>
        <v>7500</v>
      </c>
      <c r="I13" s="377">
        <f>D13*1.5</f>
        <v>45000</v>
      </c>
      <c r="J13" s="1028" t="s">
        <v>781</v>
      </c>
    </row>
    <row r="14" spans="1:10" ht="30" customHeight="1">
      <c r="A14" s="378" t="s">
        <v>782</v>
      </c>
      <c r="B14" s="379">
        <v>1</v>
      </c>
      <c r="C14" s="379"/>
      <c r="D14" s="380">
        <v>6000</v>
      </c>
      <c r="E14" s="381">
        <f>D14*12</f>
        <v>72000</v>
      </c>
      <c r="F14" s="380">
        <v>2883.88</v>
      </c>
      <c r="G14" s="382">
        <f>F14*12</f>
        <v>34606.559999999998</v>
      </c>
      <c r="H14" s="340">
        <f>D14*25%</f>
        <v>1500</v>
      </c>
      <c r="I14" s="382">
        <f>D14*1.5</f>
        <v>9000</v>
      </c>
      <c r="J14" s="1025"/>
    </row>
    <row r="15" spans="1:10" ht="30" customHeight="1">
      <c r="A15" s="383" t="s">
        <v>783</v>
      </c>
      <c r="B15" s="384">
        <v>1</v>
      </c>
      <c r="C15" s="384"/>
      <c r="D15" s="227">
        <v>10000</v>
      </c>
      <c r="E15" s="381">
        <f t="shared" ref="E15:E25" si="0">D15*12</f>
        <v>120000</v>
      </c>
      <c r="F15" s="227">
        <v>4596.28</v>
      </c>
      <c r="G15" s="382">
        <f t="shared" ref="G15:G25" si="1">F15*12</f>
        <v>55155.360000000001</v>
      </c>
      <c r="H15" s="340">
        <f t="shared" ref="H15:H25" si="2">D15*25%</f>
        <v>2500</v>
      </c>
      <c r="I15" s="382">
        <f t="shared" ref="I15:I25" si="3">D15*1.5</f>
        <v>15000</v>
      </c>
      <c r="J15" s="1025"/>
    </row>
    <row r="16" spans="1:10" ht="30" customHeight="1">
      <c r="A16" s="383" t="s">
        <v>783</v>
      </c>
      <c r="B16" s="384">
        <v>1</v>
      </c>
      <c r="C16" s="384"/>
      <c r="D16" s="227">
        <v>10000</v>
      </c>
      <c r="E16" s="381">
        <f t="shared" si="0"/>
        <v>120000</v>
      </c>
      <c r="F16" s="227">
        <v>2083.88</v>
      </c>
      <c r="G16" s="382">
        <f t="shared" si="1"/>
        <v>25006.560000000001</v>
      </c>
      <c r="H16" s="340">
        <f t="shared" si="2"/>
        <v>2500</v>
      </c>
      <c r="I16" s="382">
        <f t="shared" si="3"/>
        <v>15000</v>
      </c>
      <c r="J16" s="1025"/>
    </row>
    <row r="17" spans="1:19" ht="30" customHeight="1">
      <c r="A17" s="383" t="s">
        <v>783</v>
      </c>
      <c r="B17" s="384">
        <v>1</v>
      </c>
      <c r="C17" s="384"/>
      <c r="D17" s="227">
        <v>8000</v>
      </c>
      <c r="E17" s="381">
        <f t="shared" si="0"/>
        <v>96000</v>
      </c>
      <c r="F17" s="227">
        <v>4083.88</v>
      </c>
      <c r="G17" s="382">
        <f t="shared" si="1"/>
        <v>49006.559999999998</v>
      </c>
      <c r="H17" s="340">
        <f t="shared" si="2"/>
        <v>2000</v>
      </c>
      <c r="I17" s="382">
        <f t="shared" si="3"/>
        <v>12000</v>
      </c>
      <c r="J17" s="1025"/>
    </row>
    <row r="18" spans="1:19" ht="30" customHeight="1">
      <c r="A18" s="383" t="s">
        <v>783</v>
      </c>
      <c r="B18" s="387">
        <v>2</v>
      </c>
      <c r="C18" s="388"/>
      <c r="D18" s="388">
        <v>16000</v>
      </c>
      <c r="E18" s="381">
        <f t="shared" si="0"/>
        <v>192000</v>
      </c>
      <c r="F18" s="227">
        <v>6167.76</v>
      </c>
      <c r="G18" s="382">
        <f t="shared" si="1"/>
        <v>74013.119999999995</v>
      </c>
      <c r="H18" s="340">
        <f t="shared" si="2"/>
        <v>4000</v>
      </c>
      <c r="I18" s="382">
        <f t="shared" si="3"/>
        <v>24000</v>
      </c>
      <c r="J18" s="1025"/>
    </row>
    <row r="19" spans="1:19" ht="30" customHeight="1">
      <c r="A19" s="383" t="s">
        <v>783</v>
      </c>
      <c r="B19" s="387">
        <v>26</v>
      </c>
      <c r="C19" s="388"/>
      <c r="D19" s="388">
        <v>208000</v>
      </c>
      <c r="E19" s="381">
        <f t="shared" si="0"/>
        <v>2496000</v>
      </c>
      <c r="F19" s="227">
        <v>54180.88</v>
      </c>
      <c r="G19" s="382">
        <f t="shared" si="1"/>
        <v>650170.55999999994</v>
      </c>
      <c r="H19" s="340">
        <f t="shared" si="2"/>
        <v>52000</v>
      </c>
      <c r="I19" s="382">
        <f t="shared" si="3"/>
        <v>312000</v>
      </c>
      <c r="J19" s="1025"/>
    </row>
    <row r="20" spans="1:19" ht="30" customHeight="1">
      <c r="A20" s="383" t="s">
        <v>783</v>
      </c>
      <c r="B20" s="387">
        <v>1</v>
      </c>
      <c r="C20" s="388"/>
      <c r="D20" s="388">
        <v>8000</v>
      </c>
      <c r="E20" s="381">
        <f t="shared" si="0"/>
        <v>96000</v>
      </c>
      <c r="F20" s="227">
        <v>2050.54</v>
      </c>
      <c r="G20" s="382">
        <f t="shared" si="1"/>
        <v>24606.48</v>
      </c>
      <c r="H20" s="340">
        <f t="shared" si="2"/>
        <v>2000</v>
      </c>
      <c r="I20" s="382">
        <f t="shared" si="3"/>
        <v>12000</v>
      </c>
      <c r="J20" s="1025"/>
    </row>
    <row r="21" spans="1:19" ht="30" customHeight="1">
      <c r="A21" s="383" t="s">
        <v>722</v>
      </c>
      <c r="B21" s="387">
        <v>1</v>
      </c>
      <c r="C21" s="390"/>
      <c r="D21" s="388">
        <v>5000</v>
      </c>
      <c r="E21" s="381">
        <f t="shared" si="0"/>
        <v>60000</v>
      </c>
      <c r="F21" s="388">
        <v>0</v>
      </c>
      <c r="G21" s="382">
        <f t="shared" si="1"/>
        <v>0</v>
      </c>
      <c r="H21" s="340">
        <f t="shared" si="2"/>
        <v>1250</v>
      </c>
      <c r="I21" s="382">
        <f t="shared" si="3"/>
        <v>7500</v>
      </c>
      <c r="J21" s="1025"/>
      <c r="K21" s="338">
        <f>E26+G26+H26+I26</f>
        <v>5585197.6799999997</v>
      </c>
    </row>
    <row r="22" spans="1:19" ht="30" customHeight="1">
      <c r="A22" s="383" t="s">
        <v>744</v>
      </c>
      <c r="B22" s="387">
        <v>1</v>
      </c>
      <c r="C22" s="390"/>
      <c r="D22" s="388">
        <v>6000</v>
      </c>
      <c r="E22" s="381">
        <f t="shared" si="0"/>
        <v>72000</v>
      </c>
      <c r="F22" s="388">
        <v>2083.88</v>
      </c>
      <c r="G22" s="382">
        <f t="shared" si="1"/>
        <v>25006.560000000001</v>
      </c>
      <c r="H22" s="340">
        <f t="shared" si="2"/>
        <v>1500</v>
      </c>
      <c r="I22" s="382">
        <f t="shared" si="3"/>
        <v>9000</v>
      </c>
      <c r="J22" s="1025"/>
      <c r="K22" s="338">
        <f>K21*2%</f>
        <v>111703.95359999999</v>
      </c>
    </row>
    <row r="23" spans="1:19" ht="30" customHeight="1">
      <c r="A23" s="383" t="s">
        <v>744</v>
      </c>
      <c r="B23" s="387">
        <v>1</v>
      </c>
      <c r="C23" s="390"/>
      <c r="D23" s="390">
        <v>5200</v>
      </c>
      <c r="E23" s="381">
        <f t="shared" si="0"/>
        <v>62400</v>
      </c>
      <c r="F23" s="389"/>
      <c r="G23" s="382">
        <f t="shared" si="1"/>
        <v>0</v>
      </c>
      <c r="H23" s="340">
        <f t="shared" si="2"/>
        <v>1300</v>
      </c>
      <c r="I23" s="382">
        <f t="shared" si="3"/>
        <v>7800</v>
      </c>
      <c r="J23" s="1025"/>
      <c r="K23" s="338">
        <f>K22*45%</f>
        <v>50266.779119999999</v>
      </c>
    </row>
    <row r="24" spans="1:19" ht="30" customHeight="1">
      <c r="A24" s="383" t="s">
        <v>814</v>
      </c>
      <c r="B24" s="387">
        <v>1</v>
      </c>
      <c r="C24" s="390"/>
      <c r="D24" s="390">
        <v>4000</v>
      </c>
      <c r="E24" s="388">
        <f t="shared" si="0"/>
        <v>48000</v>
      </c>
      <c r="F24" s="390"/>
      <c r="G24" s="382">
        <f t="shared" si="1"/>
        <v>0</v>
      </c>
      <c r="H24" s="340">
        <f t="shared" si="2"/>
        <v>1000</v>
      </c>
      <c r="I24" s="382">
        <f t="shared" si="3"/>
        <v>6000</v>
      </c>
      <c r="J24" s="1025"/>
      <c r="K24" s="338">
        <f>SUM(K22:K23)</f>
        <v>161970.73272</v>
      </c>
    </row>
    <row r="25" spans="1:19" ht="30" customHeight="1" thickBot="1">
      <c r="A25" s="383" t="s">
        <v>719</v>
      </c>
      <c r="B25" s="408">
        <v>1</v>
      </c>
      <c r="C25" s="409"/>
      <c r="D25" s="410">
        <v>6000</v>
      </c>
      <c r="E25" s="416">
        <f t="shared" si="0"/>
        <v>72000</v>
      </c>
      <c r="F25" s="410">
        <v>3083.88</v>
      </c>
      <c r="G25" s="411">
        <f t="shared" si="1"/>
        <v>37006.559999999998</v>
      </c>
      <c r="H25" s="412">
        <f t="shared" si="2"/>
        <v>1500</v>
      </c>
      <c r="I25" s="413">
        <f t="shared" si="3"/>
        <v>9000</v>
      </c>
      <c r="J25" s="1020"/>
    </row>
    <row r="26" spans="1:19" s="458" customFormat="1" ht="30" customHeight="1" thickBot="1">
      <c r="A26" s="76"/>
      <c r="B26" s="414">
        <f>SUM(B13:B25)</f>
        <v>39</v>
      </c>
      <c r="C26" s="414">
        <f t="shared" ref="C26:I26" si="4">SUM(C13:C25)</f>
        <v>0</v>
      </c>
      <c r="D26" s="415">
        <f t="shared" si="4"/>
        <v>322200</v>
      </c>
      <c r="E26" s="415">
        <f t="shared" si="4"/>
        <v>3866400</v>
      </c>
      <c r="F26" s="415">
        <f t="shared" si="4"/>
        <v>96245.64</v>
      </c>
      <c r="G26" s="415">
        <f t="shared" si="4"/>
        <v>1154947.6800000002</v>
      </c>
      <c r="H26" s="415">
        <f t="shared" si="4"/>
        <v>80550</v>
      </c>
      <c r="I26" s="415">
        <f t="shared" si="4"/>
        <v>483300</v>
      </c>
      <c r="J26" s="265"/>
    </row>
    <row r="28" spans="1:19" ht="30.45" customHeight="1"/>
    <row r="29" spans="1:19" ht="30.45" customHeight="1">
      <c r="S29" s="338"/>
    </row>
    <row r="30" spans="1:19" ht="30.45" customHeight="1"/>
    <row r="31" spans="1:19" ht="30.45" customHeight="1"/>
    <row r="32" spans="1:19" ht="30.45" customHeight="1"/>
    <row r="33" spans="1:10" ht="30.45" customHeight="1"/>
    <row r="34" spans="1:10" ht="30.45" customHeight="1"/>
    <row r="35" spans="1:10" ht="30.45" customHeight="1"/>
    <row r="36" spans="1:10" ht="30.45" customHeight="1"/>
    <row r="37" spans="1:10" ht="30.45" customHeight="1"/>
    <row r="38" spans="1:10" ht="30" customHeight="1">
      <c r="A38" s="347" t="s">
        <v>1353</v>
      </c>
      <c r="B38" s="348"/>
      <c r="C38" s="347" t="s">
        <v>784</v>
      </c>
      <c r="D38" s="352"/>
      <c r="E38" s="346"/>
      <c r="F38" s="346"/>
    </row>
    <row r="39" spans="1:10" ht="13.8" thickBot="1">
      <c r="A39" s="455"/>
      <c r="C39" s="456"/>
      <c r="D39" s="457"/>
      <c r="E39" s="457"/>
      <c r="F39" s="457"/>
    </row>
    <row r="40" spans="1:10" ht="20.100000000000001" customHeight="1" thickBot="1">
      <c r="A40" s="1009" t="s">
        <v>700</v>
      </c>
      <c r="B40" s="1012" t="s">
        <v>701</v>
      </c>
      <c r="C40" s="1013"/>
      <c r="D40" s="1014" t="s">
        <v>702</v>
      </c>
      <c r="E40" s="1012"/>
      <c r="F40" s="1012"/>
      <c r="G40" s="1013"/>
      <c r="H40" s="1015" t="s">
        <v>703</v>
      </c>
      <c r="I40" s="1015" t="s">
        <v>704</v>
      </c>
      <c r="J40" s="1000" t="s">
        <v>705</v>
      </c>
    </row>
    <row r="41" spans="1:10" ht="20.100000000000001" customHeight="1">
      <c r="A41" s="1010"/>
      <c r="B41" s="1002" t="s">
        <v>706</v>
      </c>
      <c r="C41" s="1003" t="s">
        <v>707</v>
      </c>
      <c r="D41" s="1004" t="s">
        <v>708</v>
      </c>
      <c r="E41" s="1004" t="s">
        <v>711</v>
      </c>
      <c r="F41" s="1004" t="s">
        <v>712</v>
      </c>
      <c r="G41" s="1015" t="s">
        <v>713</v>
      </c>
      <c r="H41" s="1004"/>
      <c r="I41" s="1004"/>
      <c r="J41" s="1001"/>
    </row>
    <row r="42" spans="1:10" ht="20.100000000000001" customHeight="1" thickBot="1">
      <c r="A42" s="1011"/>
      <c r="B42" s="1003"/>
      <c r="C42" s="1003"/>
      <c r="D42" s="1004" t="s">
        <v>707</v>
      </c>
      <c r="E42" s="1004" t="s">
        <v>707</v>
      </c>
      <c r="F42" s="1004"/>
      <c r="G42" s="1004"/>
      <c r="H42" s="1004"/>
      <c r="I42" s="1004"/>
      <c r="J42" s="1001"/>
    </row>
    <row r="43" spans="1:10" ht="30" customHeight="1">
      <c r="A43" s="373" t="s">
        <v>733</v>
      </c>
      <c r="B43" s="391">
        <v>1</v>
      </c>
      <c r="C43" s="392"/>
      <c r="D43" s="220">
        <v>8000</v>
      </c>
      <c r="E43" s="376">
        <f>D43*12</f>
        <v>96000</v>
      </c>
      <c r="F43" s="220">
        <v>2596.2800000000002</v>
      </c>
      <c r="G43" s="377">
        <f>F43*12</f>
        <v>31155.360000000001</v>
      </c>
      <c r="H43" s="220">
        <f>D43*25%</f>
        <v>2000</v>
      </c>
      <c r="I43" s="377">
        <f>D43*1.5</f>
        <v>12000</v>
      </c>
      <c r="J43" s="1028" t="s">
        <v>781</v>
      </c>
    </row>
    <row r="44" spans="1:10" ht="30" customHeight="1">
      <c r="A44" s="383" t="s">
        <v>785</v>
      </c>
      <c r="B44" s="387">
        <v>1</v>
      </c>
      <c r="C44" s="385"/>
      <c r="D44" s="388">
        <v>5000</v>
      </c>
      <c r="E44" s="385">
        <f>D44*12</f>
        <v>60000</v>
      </c>
      <c r="F44" s="388">
        <v>0</v>
      </c>
      <c r="G44" s="386">
        <f t="shared" ref="G44:G46" si="5">F44*12</f>
        <v>0</v>
      </c>
      <c r="H44" s="227">
        <f t="shared" ref="H44:H46" si="6">D44*25%</f>
        <v>1250</v>
      </c>
      <c r="I44" s="386">
        <f t="shared" ref="I44:I46" si="7">D44*1.5</f>
        <v>7500</v>
      </c>
      <c r="J44" s="1025"/>
    </row>
    <row r="45" spans="1:10" ht="30" customHeight="1">
      <c r="A45" s="383" t="s">
        <v>785</v>
      </c>
      <c r="B45" s="387">
        <v>1</v>
      </c>
      <c r="C45" s="393"/>
      <c r="D45" s="388">
        <v>4600</v>
      </c>
      <c r="E45" s="385">
        <f t="shared" ref="E45:E46" si="8">D45*12</f>
        <v>55200</v>
      </c>
      <c r="F45" s="388">
        <v>0</v>
      </c>
      <c r="G45" s="386">
        <f t="shared" si="5"/>
        <v>0</v>
      </c>
      <c r="H45" s="227">
        <f t="shared" si="6"/>
        <v>1150</v>
      </c>
      <c r="I45" s="386">
        <f t="shared" si="7"/>
        <v>6900</v>
      </c>
      <c r="J45" s="1025"/>
    </row>
    <row r="46" spans="1:10" ht="30" customHeight="1">
      <c r="A46" s="383" t="s">
        <v>785</v>
      </c>
      <c r="B46" s="387">
        <v>8</v>
      </c>
      <c r="C46" s="385"/>
      <c r="D46" s="388">
        <v>32000</v>
      </c>
      <c r="E46" s="385">
        <f t="shared" si="8"/>
        <v>384000</v>
      </c>
      <c r="F46" s="388">
        <v>16000</v>
      </c>
      <c r="G46" s="386">
        <f t="shared" si="5"/>
        <v>192000</v>
      </c>
      <c r="H46" s="227">
        <f t="shared" si="6"/>
        <v>8000</v>
      </c>
      <c r="I46" s="386">
        <f t="shared" si="7"/>
        <v>48000</v>
      </c>
      <c r="J46" s="1020"/>
    </row>
    <row r="47" spans="1:10" ht="30" customHeight="1">
      <c r="A47" s="419"/>
      <c r="B47" s="421"/>
      <c r="C47" s="425"/>
      <c r="D47" s="424"/>
      <c r="E47" s="424"/>
      <c r="F47" s="424"/>
      <c r="G47" s="427"/>
      <c r="H47" s="252"/>
      <c r="I47" s="427"/>
      <c r="J47" s="366"/>
    </row>
    <row r="48" spans="1:10" ht="30" customHeight="1">
      <c r="A48" s="240"/>
      <c r="B48" s="400"/>
      <c r="C48" s="402"/>
      <c r="D48" s="402"/>
      <c r="E48" s="402"/>
      <c r="F48" s="402"/>
      <c r="G48" s="274"/>
      <c r="H48" s="274"/>
      <c r="I48" s="274"/>
      <c r="J48" s="370"/>
    </row>
    <row r="49" spans="1:11" ht="30" customHeight="1">
      <c r="A49" s="399"/>
      <c r="B49" s="400"/>
      <c r="C49" s="423"/>
      <c r="D49" s="402"/>
      <c r="E49" s="402"/>
      <c r="F49" s="402"/>
      <c r="G49" s="274"/>
      <c r="H49" s="274"/>
      <c r="I49" s="404"/>
      <c r="J49" s="370"/>
    </row>
    <row r="50" spans="1:11" ht="30" customHeight="1">
      <c r="A50" s="240"/>
      <c r="B50" s="400"/>
      <c r="C50" s="401"/>
      <c r="D50" s="402"/>
      <c r="E50" s="402"/>
      <c r="F50" s="402"/>
      <c r="G50" s="274"/>
      <c r="H50" s="274"/>
      <c r="I50" s="274"/>
      <c r="J50" s="370"/>
    </row>
    <row r="51" spans="1:11" ht="30" customHeight="1">
      <c r="A51" s="253"/>
      <c r="B51" s="234"/>
      <c r="C51" s="235"/>
      <c r="D51" s="402"/>
      <c r="E51" s="402"/>
      <c r="F51" s="402"/>
      <c r="G51" s="305"/>
      <c r="H51" s="274"/>
      <c r="I51" s="274"/>
      <c r="J51" s="370"/>
      <c r="K51" s="338">
        <f>E56+G56+H56+I56</f>
        <v>905155.36</v>
      </c>
    </row>
    <row r="52" spans="1:11" ht="30" customHeight="1">
      <c r="A52" s="253"/>
      <c r="B52" s="234"/>
      <c r="C52" s="235"/>
      <c r="D52" s="402"/>
      <c r="E52" s="402"/>
      <c r="F52" s="402"/>
      <c r="G52" s="291"/>
      <c r="H52" s="274"/>
      <c r="I52" s="274"/>
      <c r="J52" s="370"/>
      <c r="K52" s="338">
        <f>K51*2%</f>
        <v>18103.107199999999</v>
      </c>
    </row>
    <row r="53" spans="1:11" ht="30" customHeight="1">
      <c r="A53" s="240"/>
      <c r="B53" s="400"/>
      <c r="C53" s="401"/>
      <c r="D53" s="402"/>
      <c r="E53" s="403"/>
      <c r="F53" s="402"/>
      <c r="G53" s="274"/>
      <c r="H53" s="274"/>
      <c r="I53" s="274"/>
      <c r="J53" s="370"/>
      <c r="K53" s="338">
        <f>K52*45%</f>
        <v>8146.3982399999995</v>
      </c>
    </row>
    <row r="54" spans="1:11" ht="30" customHeight="1">
      <c r="A54" s="399"/>
      <c r="B54" s="400"/>
      <c r="C54" s="423"/>
      <c r="D54" s="402"/>
      <c r="E54" s="402"/>
      <c r="F54" s="402"/>
      <c r="G54" s="274"/>
      <c r="H54" s="274"/>
      <c r="I54" s="274"/>
      <c r="J54" s="370"/>
      <c r="K54" s="338">
        <f>SUM(K52:K53)</f>
        <v>26249.505439999997</v>
      </c>
    </row>
    <row r="55" spans="1:11" ht="30" customHeight="1" thickBot="1">
      <c r="A55" s="420"/>
      <c r="B55" s="422"/>
      <c r="C55" s="422"/>
      <c r="D55" s="426"/>
      <c r="E55" s="426"/>
      <c r="F55" s="426"/>
      <c r="G55" s="426"/>
      <c r="H55" s="426"/>
      <c r="I55" s="428"/>
      <c r="J55" s="394"/>
      <c r="K55" s="475"/>
    </row>
    <row r="56" spans="1:11" s="458" customFormat="1" ht="30" customHeight="1" thickBot="1">
      <c r="A56" s="72"/>
      <c r="B56" s="417">
        <f t="shared" ref="B56:I56" si="9">SUM(B43:B55)</f>
        <v>11</v>
      </c>
      <c r="C56" s="417">
        <f t="shared" si="9"/>
        <v>0</v>
      </c>
      <c r="D56" s="418">
        <f t="shared" si="9"/>
        <v>49600</v>
      </c>
      <c r="E56" s="418">
        <f t="shared" si="9"/>
        <v>595200</v>
      </c>
      <c r="F56" s="418">
        <f t="shared" si="9"/>
        <v>18596.28</v>
      </c>
      <c r="G56" s="418">
        <f t="shared" si="9"/>
        <v>223155.36</v>
      </c>
      <c r="H56" s="418">
        <f t="shared" si="9"/>
        <v>12400</v>
      </c>
      <c r="I56" s="418">
        <f t="shared" si="9"/>
        <v>74400</v>
      </c>
      <c r="J56" s="398"/>
    </row>
    <row r="58" spans="1:11" ht="26.7" customHeight="1"/>
    <row r="59" spans="1:11" ht="26.7" customHeight="1"/>
    <row r="60" spans="1:11" ht="26.7" customHeight="1"/>
    <row r="61" spans="1:11" ht="26.7" customHeight="1"/>
    <row r="62" spans="1:11" ht="26.7" customHeight="1"/>
    <row r="63" spans="1:11" ht="26.7" customHeight="1"/>
    <row r="64" spans="1:11" ht="26.7" customHeight="1"/>
    <row r="65" spans="1:10" ht="26.7" customHeight="1"/>
    <row r="66" spans="1:10" ht="26.7" customHeight="1"/>
    <row r="67" spans="1:10" ht="26.7" customHeight="1"/>
    <row r="68" spans="1:10" ht="26.7" customHeight="1"/>
    <row r="69" spans="1:10" ht="30" customHeight="1">
      <c r="A69" s="347" t="s">
        <v>1354</v>
      </c>
      <c r="B69" s="348"/>
      <c r="C69" s="347" t="s">
        <v>786</v>
      </c>
      <c r="D69" s="352"/>
      <c r="E69" s="346"/>
      <c r="F69" s="346"/>
    </row>
    <row r="70" spans="1:10" ht="13.8" thickBot="1"/>
    <row r="71" spans="1:10" ht="20.100000000000001" customHeight="1" thickBot="1">
      <c r="A71" s="1009" t="s">
        <v>700</v>
      </c>
      <c r="B71" s="1012" t="s">
        <v>701</v>
      </c>
      <c r="C71" s="1013"/>
      <c r="D71" s="1014" t="s">
        <v>702</v>
      </c>
      <c r="E71" s="1012"/>
      <c r="F71" s="1012"/>
      <c r="G71" s="1013"/>
      <c r="H71" s="1015" t="s">
        <v>703</v>
      </c>
      <c r="I71" s="1015" t="s">
        <v>704</v>
      </c>
      <c r="J71" s="1000" t="s">
        <v>705</v>
      </c>
    </row>
    <row r="72" spans="1:10" ht="20.100000000000001" customHeight="1">
      <c r="A72" s="1010"/>
      <c r="B72" s="1002" t="s">
        <v>706</v>
      </c>
      <c r="C72" s="1003" t="s">
        <v>707</v>
      </c>
      <c r="D72" s="1004" t="s">
        <v>708</v>
      </c>
      <c r="E72" s="1004" t="s">
        <v>711</v>
      </c>
      <c r="F72" s="1004" t="s">
        <v>712</v>
      </c>
      <c r="G72" s="1015" t="s">
        <v>713</v>
      </c>
      <c r="H72" s="1004"/>
      <c r="I72" s="1004"/>
      <c r="J72" s="1001"/>
    </row>
    <row r="73" spans="1:10" ht="20.100000000000001" customHeight="1" thickBot="1">
      <c r="A73" s="1011"/>
      <c r="B73" s="1003"/>
      <c r="C73" s="1003"/>
      <c r="D73" s="1004" t="s">
        <v>707</v>
      </c>
      <c r="E73" s="1004" t="s">
        <v>707</v>
      </c>
      <c r="F73" s="1004"/>
      <c r="G73" s="1004"/>
      <c r="H73" s="1004"/>
      <c r="I73" s="1004"/>
      <c r="J73" s="1001"/>
    </row>
    <row r="74" spans="1:10" ht="30" customHeight="1">
      <c r="A74" s="373" t="s">
        <v>1355</v>
      </c>
      <c r="B74" s="391">
        <v>1</v>
      </c>
      <c r="C74" s="376"/>
      <c r="D74" s="375">
        <v>6000</v>
      </c>
      <c r="E74" s="376">
        <f>D74*12</f>
        <v>72000</v>
      </c>
      <c r="F74" s="375">
        <v>2083.88</v>
      </c>
      <c r="G74" s="377">
        <f>F74*12</f>
        <v>25006.560000000001</v>
      </c>
      <c r="H74" s="220">
        <f>D74*25%</f>
        <v>1500</v>
      </c>
      <c r="I74" s="377">
        <f>D74*1.5</f>
        <v>9000</v>
      </c>
      <c r="J74" s="1028" t="s">
        <v>781</v>
      </c>
    </row>
    <row r="75" spans="1:10" ht="30" customHeight="1">
      <c r="A75" s="383" t="s">
        <v>3</v>
      </c>
      <c r="B75" s="387">
        <v>1</v>
      </c>
      <c r="C75" s="385"/>
      <c r="D75" s="388">
        <v>5600</v>
      </c>
      <c r="E75" s="385">
        <f>D75*12</f>
        <v>67200</v>
      </c>
      <c r="F75" s="388">
        <v>40.36</v>
      </c>
      <c r="G75" s="386">
        <f>F75*12</f>
        <v>484.32</v>
      </c>
      <c r="H75" s="227">
        <f t="shared" ref="H75:H76" si="10">D75*25%</f>
        <v>1400</v>
      </c>
      <c r="I75" s="386">
        <f>D75*1.5</f>
        <v>8400</v>
      </c>
      <c r="J75" s="1025"/>
    </row>
    <row r="76" spans="1:10" ht="30" customHeight="1">
      <c r="A76" s="383" t="s">
        <v>3</v>
      </c>
      <c r="B76" s="387">
        <v>4</v>
      </c>
      <c r="C76" s="385"/>
      <c r="D76" s="388">
        <v>18400</v>
      </c>
      <c r="E76" s="385">
        <f t="shared" ref="E76:E78" si="11">D76*12</f>
        <v>220800</v>
      </c>
      <c r="F76" s="388">
        <v>0</v>
      </c>
      <c r="G76" s="386">
        <f t="shared" ref="G76:G78" si="12">F76*12</f>
        <v>0</v>
      </c>
      <c r="H76" s="227">
        <f t="shared" si="10"/>
        <v>4600</v>
      </c>
      <c r="I76" s="386">
        <f t="shared" ref="I76" si="13">D76*1.5</f>
        <v>27600</v>
      </c>
      <c r="J76" s="1025"/>
    </row>
    <row r="77" spans="1:10" ht="30" customHeight="1">
      <c r="A77" s="383" t="s">
        <v>722</v>
      </c>
      <c r="B77" s="387">
        <v>1</v>
      </c>
      <c r="C77" s="385"/>
      <c r="D77" s="388">
        <v>4000</v>
      </c>
      <c r="E77" s="385">
        <f t="shared" si="11"/>
        <v>48000</v>
      </c>
      <c r="F77" s="388">
        <v>2000</v>
      </c>
      <c r="G77" s="386">
        <f t="shared" si="12"/>
        <v>24000</v>
      </c>
      <c r="H77" s="227">
        <f t="shared" ref="H77:H78" si="14">D77*25%</f>
        <v>1000</v>
      </c>
      <c r="I77" s="386">
        <f t="shared" ref="I77:I78" si="15">D77*1.5</f>
        <v>6000</v>
      </c>
      <c r="J77" s="1025"/>
    </row>
    <row r="78" spans="1:10" ht="30" customHeight="1">
      <c r="A78" s="383" t="s">
        <v>722</v>
      </c>
      <c r="B78" s="387">
        <v>1</v>
      </c>
      <c r="C78" s="385"/>
      <c r="D78" s="388">
        <v>5000</v>
      </c>
      <c r="E78" s="385">
        <f t="shared" si="11"/>
        <v>60000</v>
      </c>
      <c r="F78" s="388">
        <v>0</v>
      </c>
      <c r="G78" s="386">
        <f t="shared" si="12"/>
        <v>0</v>
      </c>
      <c r="H78" s="227">
        <f t="shared" si="14"/>
        <v>1250</v>
      </c>
      <c r="I78" s="386">
        <f t="shared" si="15"/>
        <v>7500</v>
      </c>
      <c r="J78" s="1020"/>
    </row>
    <row r="79" spans="1:10" ht="30" customHeight="1">
      <c r="A79" s="399"/>
      <c r="B79" s="400"/>
      <c r="C79" s="401"/>
      <c r="D79" s="402"/>
      <c r="E79" s="403"/>
      <c r="F79" s="402"/>
      <c r="G79" s="404"/>
      <c r="H79" s="274"/>
      <c r="I79" s="404"/>
      <c r="J79" s="274"/>
    </row>
    <row r="80" spans="1:10" ht="30" customHeight="1">
      <c r="A80" s="399"/>
      <c r="B80" s="400"/>
      <c r="C80" s="401"/>
      <c r="D80" s="402"/>
      <c r="E80" s="403"/>
      <c r="F80" s="402"/>
      <c r="G80" s="404"/>
      <c r="H80" s="274"/>
      <c r="I80" s="404"/>
      <c r="J80" s="274"/>
    </row>
    <row r="81" spans="1:11" ht="30" customHeight="1">
      <c r="A81" s="399"/>
      <c r="B81" s="400"/>
      <c r="C81" s="401"/>
      <c r="D81" s="402"/>
      <c r="E81" s="403"/>
      <c r="F81" s="402"/>
      <c r="G81" s="404"/>
      <c r="H81" s="274"/>
      <c r="I81" s="404"/>
      <c r="J81" s="274"/>
    </row>
    <row r="82" spans="1:11" ht="30" customHeight="1">
      <c r="A82" s="399"/>
      <c r="B82" s="400"/>
      <c r="C82" s="405"/>
      <c r="D82" s="274"/>
      <c r="E82" s="404"/>
      <c r="F82" s="274"/>
      <c r="G82" s="404"/>
      <c r="H82" s="274"/>
      <c r="I82" s="404"/>
      <c r="J82" s="274"/>
    </row>
    <row r="83" spans="1:11" ht="30" customHeight="1">
      <c r="A83" s="399"/>
      <c r="B83" s="400"/>
      <c r="C83" s="405"/>
      <c r="D83" s="274"/>
      <c r="E83" s="404"/>
      <c r="F83" s="274"/>
      <c r="G83" s="404"/>
      <c r="H83" s="274"/>
      <c r="I83" s="404"/>
      <c r="J83" s="274"/>
      <c r="K83" s="338">
        <f>E87+G87+H87+I87</f>
        <v>585740.88</v>
      </c>
    </row>
    <row r="84" spans="1:11" ht="30" customHeight="1">
      <c r="A84" s="399"/>
      <c r="B84" s="400"/>
      <c r="C84" s="405"/>
      <c r="D84" s="274"/>
      <c r="E84" s="404"/>
      <c r="F84" s="274"/>
      <c r="G84" s="404"/>
      <c r="H84" s="274"/>
      <c r="I84" s="404"/>
      <c r="J84" s="274"/>
      <c r="K84" s="338">
        <f>K83*2%</f>
        <v>11714.8176</v>
      </c>
    </row>
    <row r="85" spans="1:11" ht="30" customHeight="1">
      <c r="A85" s="399"/>
      <c r="B85" s="400"/>
      <c r="C85" s="405"/>
      <c r="D85" s="274"/>
      <c r="E85" s="404"/>
      <c r="F85" s="274"/>
      <c r="G85" s="404"/>
      <c r="H85" s="274"/>
      <c r="I85" s="404"/>
      <c r="J85" s="274"/>
      <c r="K85" s="338">
        <f>K84*45%</f>
        <v>5271.6679199999999</v>
      </c>
    </row>
    <row r="86" spans="1:11" ht="30" customHeight="1" thickBot="1">
      <c r="A86" s="399"/>
      <c r="B86" s="77"/>
      <c r="C86" s="429"/>
      <c r="D86" s="407"/>
      <c r="E86" s="406"/>
      <c r="F86" s="407"/>
      <c r="G86" s="406"/>
      <c r="H86" s="407"/>
      <c r="I86" s="430"/>
      <c r="J86" s="274"/>
      <c r="K86" s="338">
        <f>SUM(K84:K85)</f>
        <v>16986.485520000002</v>
      </c>
    </row>
    <row r="87" spans="1:11" ht="30" customHeight="1" thickBot="1">
      <c r="A87" s="76"/>
      <c r="B87" s="431">
        <f>SUM(B74:B86)</f>
        <v>8</v>
      </c>
      <c r="C87" s="431">
        <f t="shared" ref="C87:I87" si="16">SUM(C74:C86)</f>
        <v>0</v>
      </c>
      <c r="D87" s="432">
        <f t="shared" si="16"/>
        <v>39000</v>
      </c>
      <c r="E87" s="432">
        <f t="shared" si="16"/>
        <v>468000</v>
      </c>
      <c r="F87" s="432">
        <f t="shared" si="16"/>
        <v>4124.24</v>
      </c>
      <c r="G87" s="432">
        <f t="shared" si="16"/>
        <v>49490.880000000005</v>
      </c>
      <c r="H87" s="432">
        <f t="shared" si="16"/>
        <v>9750</v>
      </c>
      <c r="I87" s="432">
        <f t="shared" si="16"/>
        <v>58500</v>
      </c>
      <c r="J87" s="265"/>
    </row>
    <row r="90" spans="1:11">
      <c r="K90" s="338"/>
    </row>
    <row r="91" spans="1:11">
      <c r="K91" s="338"/>
    </row>
    <row r="92" spans="1:11">
      <c r="K92" s="338"/>
    </row>
    <row r="93" spans="1:11">
      <c r="K93" s="338"/>
    </row>
    <row r="94" spans="1:11">
      <c r="K94" s="338"/>
    </row>
    <row r="95" spans="1:11">
      <c r="K95" s="338"/>
    </row>
    <row r="96" spans="1:11">
      <c r="K96" s="338"/>
    </row>
    <row r="97" spans="11:11">
      <c r="K97" s="338"/>
    </row>
    <row r="98" spans="11:11">
      <c r="K98" s="338"/>
    </row>
    <row r="99" spans="11:11">
      <c r="K99" s="338"/>
    </row>
    <row r="100" spans="11:11">
      <c r="K100" s="338"/>
    </row>
    <row r="101" spans="11:11">
      <c r="K101" s="338"/>
    </row>
    <row r="102" spans="11:11">
      <c r="K102" s="338"/>
    </row>
    <row r="103" spans="11:11">
      <c r="K103" s="338"/>
    </row>
    <row r="104" spans="11:11">
      <c r="K104" s="338"/>
    </row>
    <row r="105" spans="11:11">
      <c r="K105" s="338"/>
    </row>
    <row r="106" spans="11:11">
      <c r="K106" s="338"/>
    </row>
    <row r="107" spans="11:11">
      <c r="K107" s="338"/>
    </row>
    <row r="108" spans="11:11">
      <c r="K108" s="338"/>
    </row>
    <row r="109" spans="11:11">
      <c r="K109" s="338"/>
    </row>
    <row r="110" spans="11:11">
      <c r="K110" s="338"/>
    </row>
    <row r="111" spans="11:11">
      <c r="K111" s="338"/>
    </row>
    <row r="113" spans="1:10" ht="30" customHeight="1">
      <c r="A113" s="347" t="s">
        <v>1356</v>
      </c>
      <c r="B113" s="348"/>
      <c r="C113" s="347" t="s">
        <v>815</v>
      </c>
      <c r="D113" s="352"/>
      <c r="E113" s="352"/>
      <c r="F113" s="352"/>
    </row>
    <row r="114" spans="1:10" ht="13.8" thickBot="1"/>
    <row r="115" spans="1:10" ht="20.100000000000001" customHeight="1" thickBot="1">
      <c r="A115" s="1009" t="s">
        <v>700</v>
      </c>
      <c r="B115" s="1012" t="s">
        <v>701</v>
      </c>
      <c r="C115" s="1013"/>
      <c r="D115" s="1014" t="s">
        <v>702</v>
      </c>
      <c r="E115" s="1012"/>
      <c r="F115" s="1012"/>
      <c r="G115" s="1013"/>
      <c r="H115" s="1015" t="s">
        <v>703</v>
      </c>
      <c r="I115" s="1015" t="s">
        <v>704</v>
      </c>
      <c r="J115" s="1000" t="s">
        <v>705</v>
      </c>
    </row>
    <row r="116" spans="1:10" ht="20.100000000000001" customHeight="1">
      <c r="A116" s="1010"/>
      <c r="B116" s="1002" t="s">
        <v>706</v>
      </c>
      <c r="C116" s="1003" t="s">
        <v>707</v>
      </c>
      <c r="D116" s="1004" t="s">
        <v>708</v>
      </c>
      <c r="E116" s="1004" t="s">
        <v>711</v>
      </c>
      <c r="F116" s="1004" t="s">
        <v>712</v>
      </c>
      <c r="G116" s="1015" t="s">
        <v>713</v>
      </c>
      <c r="H116" s="1004"/>
      <c r="I116" s="1004"/>
      <c r="J116" s="1001"/>
    </row>
    <row r="117" spans="1:10" ht="20.100000000000001" customHeight="1" thickBot="1">
      <c r="A117" s="1011"/>
      <c r="B117" s="1003"/>
      <c r="C117" s="1003"/>
      <c r="D117" s="1004" t="s">
        <v>707</v>
      </c>
      <c r="E117" s="1004" t="s">
        <v>707</v>
      </c>
      <c r="F117" s="1004"/>
      <c r="G117" s="1004"/>
      <c r="H117" s="1004"/>
      <c r="I117" s="1004"/>
      <c r="J117" s="1001"/>
    </row>
    <row r="118" spans="1:10" ht="30" customHeight="1">
      <c r="A118" s="373" t="s">
        <v>738</v>
      </c>
      <c r="B118" s="391">
        <v>1</v>
      </c>
      <c r="C118" s="376"/>
      <c r="D118" s="375">
        <v>6000</v>
      </c>
      <c r="E118" s="376">
        <f>D118*12</f>
        <v>72000</v>
      </c>
      <c r="F118" s="375">
        <v>3083.88</v>
      </c>
      <c r="G118" s="377">
        <f>F118*12</f>
        <v>37006.559999999998</v>
      </c>
      <c r="H118" s="220">
        <f>D118*25%</f>
        <v>1500</v>
      </c>
      <c r="I118" s="377">
        <f>D118*1.5</f>
        <v>9000</v>
      </c>
      <c r="J118" s="1028" t="s">
        <v>781</v>
      </c>
    </row>
    <row r="119" spans="1:10" ht="30" customHeight="1">
      <c r="A119" s="383" t="s">
        <v>743</v>
      </c>
      <c r="B119" s="387">
        <v>1</v>
      </c>
      <c r="C119" s="385"/>
      <c r="D119" s="388">
        <v>4000</v>
      </c>
      <c r="E119" s="385">
        <f>+D119*12</f>
        <v>48000</v>
      </c>
      <c r="F119" s="388">
        <v>3000</v>
      </c>
      <c r="G119" s="386">
        <f>+F119*12</f>
        <v>36000</v>
      </c>
      <c r="H119" s="227">
        <f>+D119*25%</f>
        <v>1000</v>
      </c>
      <c r="I119" s="386">
        <f>+D119*1.5</f>
        <v>6000</v>
      </c>
      <c r="J119" s="1020"/>
    </row>
    <row r="120" spans="1:10" ht="30" customHeight="1">
      <c r="A120" s="419"/>
      <c r="B120" s="421"/>
      <c r="C120" s="424"/>
      <c r="D120" s="424"/>
      <c r="E120" s="424"/>
      <c r="F120" s="424"/>
      <c r="G120" s="427"/>
      <c r="H120" s="252"/>
      <c r="I120" s="252"/>
      <c r="J120" s="366"/>
    </row>
    <row r="121" spans="1:10" ht="30" customHeight="1">
      <c r="A121" s="240"/>
      <c r="B121" s="400"/>
      <c r="C121" s="403"/>
      <c r="D121" s="402"/>
      <c r="E121" s="402"/>
      <c r="F121" s="402"/>
      <c r="G121" s="274"/>
      <c r="H121" s="274"/>
      <c r="I121" s="404"/>
      <c r="J121" s="370"/>
    </row>
    <row r="122" spans="1:10" ht="30" customHeight="1">
      <c r="A122" s="240"/>
      <c r="B122" s="400"/>
      <c r="C122" s="402"/>
      <c r="D122" s="402"/>
      <c r="E122" s="402"/>
      <c r="F122" s="402"/>
      <c r="G122" s="274"/>
      <c r="H122" s="274"/>
      <c r="I122" s="274"/>
      <c r="J122" s="370"/>
    </row>
    <row r="123" spans="1:10" ht="30" customHeight="1">
      <c r="A123" s="240"/>
      <c r="B123" s="400"/>
      <c r="C123" s="402"/>
      <c r="D123" s="402"/>
      <c r="E123" s="403"/>
      <c r="F123" s="402"/>
      <c r="G123" s="404"/>
      <c r="H123" s="274"/>
      <c r="I123" s="274"/>
      <c r="J123" s="370"/>
    </row>
    <row r="124" spans="1:10" ht="30" customHeight="1">
      <c r="A124" s="399"/>
      <c r="B124" s="400"/>
      <c r="C124" s="402"/>
      <c r="D124" s="402"/>
      <c r="E124" s="402"/>
      <c r="F124" s="402"/>
      <c r="G124" s="274"/>
      <c r="H124" s="274"/>
      <c r="I124" s="274"/>
      <c r="J124" s="370"/>
    </row>
    <row r="125" spans="1:10" ht="30" customHeight="1">
      <c r="A125" s="240"/>
      <c r="B125" s="400"/>
      <c r="C125" s="402"/>
      <c r="D125" s="402"/>
      <c r="E125" s="402"/>
      <c r="F125" s="402"/>
      <c r="G125" s="404"/>
      <c r="H125" s="274"/>
      <c r="I125" s="274"/>
      <c r="J125" s="370"/>
    </row>
    <row r="126" spans="1:10" ht="30" customHeight="1">
      <c r="A126" s="240"/>
      <c r="B126" s="400"/>
      <c r="C126" s="402"/>
      <c r="D126" s="402"/>
      <c r="E126" s="403"/>
      <c r="F126" s="402"/>
      <c r="G126" s="274"/>
      <c r="H126" s="274"/>
      <c r="I126" s="274"/>
      <c r="J126" s="370"/>
    </row>
    <row r="127" spans="1:10" ht="30" customHeight="1">
      <c r="A127" s="399"/>
      <c r="B127" s="400"/>
      <c r="C127" s="423"/>
      <c r="D127" s="402"/>
      <c r="E127" s="402"/>
      <c r="F127" s="402"/>
      <c r="G127" s="404"/>
      <c r="H127" s="274"/>
      <c r="I127" s="274"/>
      <c r="J127" s="274"/>
    </row>
    <row r="128" spans="1:10" ht="30" customHeight="1">
      <c r="A128" s="399"/>
      <c r="B128" s="400"/>
      <c r="C128" s="401"/>
      <c r="D128" s="402"/>
      <c r="E128" s="403"/>
      <c r="F128" s="402"/>
      <c r="G128" s="404"/>
      <c r="H128" s="274"/>
      <c r="I128" s="404"/>
      <c r="J128" s="274"/>
    </row>
    <row r="129" spans="1:19" ht="30" customHeight="1">
      <c r="A129" s="399"/>
      <c r="B129" s="400"/>
      <c r="C129" s="401"/>
      <c r="D129" s="402"/>
      <c r="E129" s="403"/>
      <c r="F129" s="402"/>
      <c r="G129" s="404"/>
      <c r="H129" s="274"/>
      <c r="I129" s="404"/>
      <c r="J129" s="274"/>
    </row>
    <row r="130" spans="1:19" ht="30" customHeight="1">
      <c r="A130" s="399"/>
      <c r="B130" s="400"/>
      <c r="C130" s="405"/>
      <c r="D130" s="274"/>
      <c r="E130" s="404"/>
      <c r="F130" s="274"/>
      <c r="G130" s="404"/>
      <c r="H130" s="274"/>
      <c r="I130" s="404"/>
      <c r="J130" s="274"/>
      <c r="K130" s="338">
        <f>E135+G135+H135+I135</f>
        <v>210506.56</v>
      </c>
    </row>
    <row r="131" spans="1:19" ht="30" customHeight="1">
      <c r="A131" s="399"/>
      <c r="B131" s="400"/>
      <c r="C131" s="405"/>
      <c r="D131" s="274"/>
      <c r="E131" s="404"/>
      <c r="F131" s="274"/>
      <c r="G131" s="404"/>
      <c r="H131" s="274"/>
      <c r="I131" s="404"/>
      <c r="J131" s="274"/>
      <c r="K131" s="338">
        <f>K130*2%</f>
        <v>4210.1311999999998</v>
      </c>
    </row>
    <row r="132" spans="1:19" ht="30" customHeight="1">
      <c r="A132" s="399"/>
      <c r="B132" s="400"/>
      <c r="C132" s="405"/>
      <c r="D132" s="274"/>
      <c r="E132" s="404"/>
      <c r="F132" s="274"/>
      <c r="G132" s="404"/>
      <c r="H132" s="274"/>
      <c r="I132" s="404"/>
      <c r="J132" s="274"/>
      <c r="K132" s="338">
        <f>K131*45%</f>
        <v>1894.5590399999999</v>
      </c>
    </row>
    <row r="133" spans="1:19" ht="30" customHeight="1">
      <c r="A133" s="399"/>
      <c r="B133" s="400"/>
      <c r="C133" s="405"/>
      <c r="D133" s="274"/>
      <c r="E133" s="404"/>
      <c r="F133" s="274"/>
      <c r="G133" s="404"/>
      <c r="H133" s="274"/>
      <c r="I133" s="404"/>
      <c r="J133" s="274"/>
      <c r="K133" s="338">
        <f>SUM(K131:K132)</f>
        <v>6104.6902399999999</v>
      </c>
    </row>
    <row r="134" spans="1:19" ht="30" customHeight="1" thickBot="1">
      <c r="A134" s="399"/>
      <c r="B134" s="77"/>
      <c r="C134" s="429"/>
      <c r="D134" s="407"/>
      <c r="E134" s="406"/>
      <c r="F134" s="407"/>
      <c r="G134" s="406"/>
      <c r="H134" s="407"/>
      <c r="I134" s="430"/>
      <c r="J134" s="274"/>
    </row>
    <row r="135" spans="1:19" ht="30" customHeight="1" thickBot="1">
      <c r="A135" s="76"/>
      <c r="B135" s="431">
        <f>SUM(B118:B134)</f>
        <v>2</v>
      </c>
      <c r="C135" s="431">
        <f t="shared" ref="C135:I135" si="17">SUM(C118:C134)</f>
        <v>0</v>
      </c>
      <c r="D135" s="432">
        <f t="shared" si="17"/>
        <v>10000</v>
      </c>
      <c r="E135" s="432">
        <f t="shared" si="17"/>
        <v>120000</v>
      </c>
      <c r="F135" s="432">
        <f t="shared" si="17"/>
        <v>6083.88</v>
      </c>
      <c r="G135" s="432">
        <f t="shared" si="17"/>
        <v>73006.559999999998</v>
      </c>
      <c r="H135" s="432">
        <f t="shared" si="17"/>
        <v>2500</v>
      </c>
      <c r="I135" s="432">
        <f t="shared" si="17"/>
        <v>15000</v>
      </c>
      <c r="J135" s="265"/>
      <c r="S135" s="338"/>
    </row>
    <row r="139" spans="1:19">
      <c r="B139" s="272">
        <f>B26+B56+B87+B135</f>
        <v>60</v>
      </c>
      <c r="C139" s="272">
        <f t="shared" ref="C139:I139" si="18">C26+C56+C87+C135</f>
        <v>0</v>
      </c>
      <c r="D139" s="476">
        <f t="shared" si="18"/>
        <v>420800</v>
      </c>
      <c r="E139" s="476">
        <f t="shared" si="18"/>
        <v>5049600</v>
      </c>
      <c r="F139" s="476">
        <f t="shared" si="18"/>
        <v>125050.04000000001</v>
      </c>
      <c r="G139" s="476">
        <f t="shared" si="18"/>
        <v>1500600.48</v>
      </c>
      <c r="H139" s="476">
        <f t="shared" si="18"/>
        <v>105200</v>
      </c>
      <c r="I139" s="476">
        <f t="shared" si="18"/>
        <v>631200</v>
      </c>
    </row>
    <row r="143" spans="1:19">
      <c r="J143" s="222">
        <v>11400000</v>
      </c>
    </row>
    <row r="144" spans="1:19">
      <c r="J144" s="338">
        <f>E139+G139+H139+I139</f>
        <v>7286600.4800000004</v>
      </c>
    </row>
    <row r="145" spans="10:10">
      <c r="J145" s="477">
        <f>J144/J143*100</f>
        <v>63.917548070175442</v>
      </c>
    </row>
  </sheetData>
  <mergeCells count="56">
    <mergeCell ref="J13:J25"/>
    <mergeCell ref="J43:J46"/>
    <mergeCell ref="J74:J78"/>
    <mergeCell ref="J118:J119"/>
    <mergeCell ref="A115:A117"/>
    <mergeCell ref="B115:C115"/>
    <mergeCell ref="D115:G115"/>
    <mergeCell ref="H115:H117"/>
    <mergeCell ref="I115:I117"/>
    <mergeCell ref="J115:J117"/>
    <mergeCell ref="B116:B117"/>
    <mergeCell ref="C116:C117"/>
    <mergeCell ref="D116:D117"/>
    <mergeCell ref="E116:E117"/>
    <mergeCell ref="F116:F117"/>
    <mergeCell ref="G116:G117"/>
    <mergeCell ref="I71:I73"/>
    <mergeCell ref="J71:J73"/>
    <mergeCell ref="B72:B73"/>
    <mergeCell ref="C72:C73"/>
    <mergeCell ref="D72:D73"/>
    <mergeCell ref="E72:E73"/>
    <mergeCell ref="F72:F73"/>
    <mergeCell ref="G72:G73"/>
    <mergeCell ref="H71:H73"/>
    <mergeCell ref="A71:A73"/>
    <mergeCell ref="B71:C71"/>
    <mergeCell ref="D71:G71"/>
    <mergeCell ref="A40:A42"/>
    <mergeCell ref="B40:C40"/>
    <mergeCell ref="D40:G40"/>
    <mergeCell ref="H40:H42"/>
    <mergeCell ref="I40:I42"/>
    <mergeCell ref="J40:J42"/>
    <mergeCell ref="B41:B42"/>
    <mergeCell ref="C41:C42"/>
    <mergeCell ref="D41:D42"/>
    <mergeCell ref="E41:E42"/>
    <mergeCell ref="F41:F42"/>
    <mergeCell ref="G41:G42"/>
    <mergeCell ref="G11:G12"/>
    <mergeCell ref="A1:J1"/>
    <mergeCell ref="A3:J3"/>
    <mergeCell ref="A5:J5"/>
    <mergeCell ref="A6:J6"/>
    <mergeCell ref="A10:A12"/>
    <mergeCell ref="B10:C10"/>
    <mergeCell ref="D10:G10"/>
    <mergeCell ref="H10:H12"/>
    <mergeCell ref="I10:I12"/>
    <mergeCell ref="J10:J12"/>
    <mergeCell ref="B11:B12"/>
    <mergeCell ref="C11:C12"/>
    <mergeCell ref="D11:D12"/>
    <mergeCell ref="E11:E12"/>
    <mergeCell ref="F11:F12"/>
  </mergeCells>
  <pageMargins left="0.70866141732283472" right="0.70866141732283472" top="0.74803149606299213" bottom="0.74803149606299213" header="0.31496062992125984" footer="0.31496062992125984"/>
  <pageSetup scale="57" fitToHeight="0" orientation="landscape"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25"/>
  <sheetViews>
    <sheetView view="pageBreakPreview" topLeftCell="A1809" zoomScale="106" zoomScaleNormal="100" zoomScaleSheetLayoutView="106" workbookViewId="0">
      <selection activeCell="B1900" sqref="B1900"/>
    </sheetView>
  </sheetViews>
  <sheetFormatPr baseColWidth="10" defaultColWidth="62.44140625" defaultRowHeight="13.8"/>
  <cols>
    <col min="1" max="1" width="69.5546875" style="482" customWidth="1"/>
    <col min="2" max="2" width="62.44140625" style="686"/>
    <col min="3" max="3" width="15.5546875" style="482" customWidth="1"/>
    <col min="4" max="4" width="62.44140625" style="938"/>
    <col min="5" max="16384" width="62.44140625" style="482"/>
  </cols>
  <sheetData>
    <row r="1" spans="1:4">
      <c r="A1" s="981" t="s">
        <v>1257</v>
      </c>
      <c r="B1" s="981"/>
      <c r="C1" s="981"/>
      <c r="D1" s="935"/>
    </row>
    <row r="2" spans="1:4" ht="15" customHeight="1">
      <c r="A2" s="982" t="s">
        <v>1258</v>
      </c>
      <c r="B2" s="982"/>
      <c r="C2" s="982"/>
      <c r="D2" s="936"/>
    </row>
    <row r="3" spans="1:4" ht="15" customHeight="1">
      <c r="A3" s="983" t="s">
        <v>807</v>
      </c>
      <c r="B3" s="983"/>
      <c r="C3" s="983"/>
      <c r="D3" s="937"/>
    </row>
    <row r="4" spans="1:4" ht="15" customHeight="1">
      <c r="A4" s="982" t="s">
        <v>4099</v>
      </c>
      <c r="B4" s="982"/>
      <c r="C4" s="982"/>
      <c r="D4" s="937"/>
    </row>
    <row r="5" spans="1:4" ht="15" customHeight="1">
      <c r="A5" s="982" t="s">
        <v>4100</v>
      </c>
      <c r="B5" s="982"/>
      <c r="C5" s="982"/>
      <c r="D5" s="936"/>
    </row>
    <row r="6" spans="1:4" ht="15" customHeight="1">
      <c r="A6" s="982"/>
      <c r="B6" s="982"/>
      <c r="C6" s="982"/>
    </row>
    <row r="7" spans="1:4">
      <c r="A7" s="677"/>
      <c r="B7" s="683"/>
      <c r="C7" s="677"/>
    </row>
    <row r="8" spans="1:4">
      <c r="A8" s="978" t="s">
        <v>822</v>
      </c>
      <c r="B8" s="978" t="s">
        <v>1475</v>
      </c>
      <c r="C8" s="978" t="s">
        <v>2602</v>
      </c>
    </row>
    <row r="9" spans="1:4">
      <c r="A9" s="979"/>
      <c r="B9" s="979"/>
      <c r="C9" s="979"/>
    </row>
    <row r="10" spans="1:4">
      <c r="A10" s="980" t="s">
        <v>2603</v>
      </c>
      <c r="B10" s="980" t="s">
        <v>1260</v>
      </c>
      <c r="C10" s="980"/>
    </row>
    <row r="11" spans="1:4">
      <c r="A11" s="977"/>
      <c r="B11" s="977"/>
      <c r="C11" s="678"/>
    </row>
    <row r="12" spans="1:4">
      <c r="A12" s="707" t="s">
        <v>2604</v>
      </c>
      <c r="B12" s="708"/>
      <c r="C12" s="835">
        <f>C13</f>
        <v>37959571.066490002</v>
      </c>
    </row>
    <row r="13" spans="1:4">
      <c r="A13" s="679" t="s">
        <v>1491</v>
      </c>
      <c r="B13" s="684" t="s">
        <v>1492</v>
      </c>
      <c r="C13" s="680">
        <f>C14</f>
        <v>37959571.066490002</v>
      </c>
    </row>
    <row r="14" spans="1:4">
      <c r="A14" s="679" t="s">
        <v>1493</v>
      </c>
      <c r="B14" s="684" t="s">
        <v>1494</v>
      </c>
      <c r="C14" s="680">
        <f>C15</f>
        <v>37959571.066490002</v>
      </c>
    </row>
    <row r="15" spans="1:4">
      <c r="A15" s="679" t="s">
        <v>1495</v>
      </c>
      <c r="B15" s="684" t="s">
        <v>1496</v>
      </c>
      <c r="C15" s="680">
        <f>C16</f>
        <v>37959571.066490002</v>
      </c>
    </row>
    <row r="16" spans="1:4">
      <c r="A16" s="679" t="s">
        <v>1497</v>
      </c>
      <c r="B16" s="684" t="s">
        <v>1498</v>
      </c>
      <c r="C16" s="680">
        <f>C17+C99+C166+C240+C293+C346+C406+C466+C519+C637+C690+C765+C818+C871+C975+C1035+C1088+C1277+C1337+C1405+C1458+C1547+C1689+C1763</f>
        <v>37959571.066490002</v>
      </c>
    </row>
    <row r="17" spans="1:3">
      <c r="A17" s="700" t="s">
        <v>1514</v>
      </c>
      <c r="B17" s="701" t="s">
        <v>1515</v>
      </c>
      <c r="C17" s="702">
        <f>C18</f>
        <v>1890179.1555050001</v>
      </c>
    </row>
    <row r="18" spans="1:3">
      <c r="A18" s="679" t="s">
        <v>1516</v>
      </c>
      <c r="B18" s="684" t="s">
        <v>1517</v>
      </c>
      <c r="C18" s="680">
        <f>C19</f>
        <v>1890179.1555050001</v>
      </c>
    </row>
    <row r="19" spans="1:3">
      <c r="A19" s="679" t="s">
        <v>1518</v>
      </c>
      <c r="B19" s="684" t="s">
        <v>1499</v>
      </c>
      <c r="C19" s="680">
        <f>C20</f>
        <v>1890179.1555050001</v>
      </c>
    </row>
    <row r="20" spans="1:3">
      <c r="A20" s="703" t="s">
        <v>1519</v>
      </c>
      <c r="B20" s="697" t="s">
        <v>807</v>
      </c>
      <c r="C20" s="692">
        <f>C21+C28+C35+C42+C49+C56+C63+C71+C78+C85+C92</f>
        <v>1890179.1555050001</v>
      </c>
    </row>
    <row r="21" spans="1:3">
      <c r="A21" s="679" t="s">
        <v>1520</v>
      </c>
      <c r="B21" s="684" t="s">
        <v>1500</v>
      </c>
      <c r="C21" s="680">
        <f t="shared" ref="C21:C26" si="0">C22</f>
        <v>777502.32000000007</v>
      </c>
    </row>
    <row r="22" spans="1:3">
      <c r="A22" s="679" t="s">
        <v>1521</v>
      </c>
      <c r="B22" s="684" t="s">
        <v>1501</v>
      </c>
      <c r="C22" s="680">
        <f t="shared" si="0"/>
        <v>777502.32000000007</v>
      </c>
    </row>
    <row r="23" spans="1:3">
      <c r="A23" s="679" t="s">
        <v>1522</v>
      </c>
      <c r="B23" s="684" t="s">
        <v>1502</v>
      </c>
      <c r="C23" s="680">
        <f t="shared" si="0"/>
        <v>777502.32000000007</v>
      </c>
    </row>
    <row r="24" spans="1:3">
      <c r="A24" s="679" t="s">
        <v>4220</v>
      </c>
      <c r="B24" s="684" t="s">
        <v>2929</v>
      </c>
      <c r="C24" s="680">
        <f t="shared" si="0"/>
        <v>777502.32000000007</v>
      </c>
    </row>
    <row r="25" spans="1:3" ht="27.6">
      <c r="A25" s="679" t="s">
        <v>4221</v>
      </c>
      <c r="B25" s="684" t="s">
        <v>1525</v>
      </c>
      <c r="C25" s="680">
        <f t="shared" si="0"/>
        <v>777502.32000000007</v>
      </c>
    </row>
    <row r="26" spans="1:3">
      <c r="A26" s="679" t="s">
        <v>4222</v>
      </c>
      <c r="B26" s="684" t="s">
        <v>807</v>
      </c>
      <c r="C26" s="680">
        <f t="shared" si="0"/>
        <v>777502.32000000007</v>
      </c>
    </row>
    <row r="27" spans="1:3">
      <c r="A27" s="909" t="s">
        <v>4223</v>
      </c>
      <c r="B27" s="910" t="s">
        <v>1504</v>
      </c>
      <c r="C27" s="911">
        <f>'C. OBJETO DEL GASTO'!AE16</f>
        <v>777502.32000000007</v>
      </c>
    </row>
    <row r="28" spans="1:3">
      <c r="A28" s="679" t="s">
        <v>1528</v>
      </c>
      <c r="B28" s="684" t="s">
        <v>1505</v>
      </c>
      <c r="C28" s="680">
        <f t="shared" ref="C28:C33" si="1">C29</f>
        <v>434400</v>
      </c>
    </row>
    <row r="29" spans="1:3">
      <c r="A29" s="679" t="s">
        <v>1529</v>
      </c>
      <c r="B29" s="684" t="s">
        <v>1501</v>
      </c>
      <c r="C29" s="680">
        <f t="shared" si="1"/>
        <v>434400</v>
      </c>
    </row>
    <row r="30" spans="1:3">
      <c r="A30" s="679" t="s">
        <v>1530</v>
      </c>
      <c r="B30" s="684" t="s">
        <v>1502</v>
      </c>
      <c r="C30" s="680">
        <f t="shared" si="1"/>
        <v>434400</v>
      </c>
    </row>
    <row r="31" spans="1:3">
      <c r="A31" s="679" t="s">
        <v>4224</v>
      </c>
      <c r="B31" s="684" t="s">
        <v>2929</v>
      </c>
      <c r="C31" s="680">
        <f t="shared" si="1"/>
        <v>434400</v>
      </c>
    </row>
    <row r="32" spans="1:3">
      <c r="A32" s="679" t="s">
        <v>4225</v>
      </c>
      <c r="B32" s="684" t="s">
        <v>1533</v>
      </c>
      <c r="C32" s="680">
        <f t="shared" si="1"/>
        <v>434400</v>
      </c>
    </row>
    <row r="33" spans="1:3">
      <c r="A33" s="679" t="s">
        <v>4226</v>
      </c>
      <c r="B33" s="684" t="s">
        <v>807</v>
      </c>
      <c r="C33" s="680">
        <f t="shared" si="1"/>
        <v>434400</v>
      </c>
    </row>
    <row r="34" spans="1:3">
      <c r="A34" s="909" t="s">
        <v>4227</v>
      </c>
      <c r="B34" s="910" t="s">
        <v>1505</v>
      </c>
      <c r="C34" s="911">
        <f>'C. OBJETO DEL GASTO'!AE17</f>
        <v>434400</v>
      </c>
    </row>
    <row r="35" spans="1:3">
      <c r="A35" s="679" t="s">
        <v>1535</v>
      </c>
      <c r="B35" s="684" t="s">
        <v>1506</v>
      </c>
      <c r="C35" s="680">
        <f t="shared" ref="C35:C40" si="2">C36</f>
        <v>25247.965000000004</v>
      </c>
    </row>
    <row r="36" spans="1:3">
      <c r="A36" s="679" t="s">
        <v>1536</v>
      </c>
      <c r="B36" s="684" t="s">
        <v>1501</v>
      </c>
      <c r="C36" s="680">
        <f t="shared" si="2"/>
        <v>25247.965000000004</v>
      </c>
    </row>
    <row r="37" spans="1:3">
      <c r="A37" s="679" t="s">
        <v>1537</v>
      </c>
      <c r="B37" s="684" t="s">
        <v>1502</v>
      </c>
      <c r="C37" s="680">
        <f t="shared" si="2"/>
        <v>25247.965000000004</v>
      </c>
    </row>
    <row r="38" spans="1:3">
      <c r="A38" s="679" t="s">
        <v>4228</v>
      </c>
      <c r="B38" s="684" t="s">
        <v>2929</v>
      </c>
      <c r="C38" s="680">
        <f t="shared" si="2"/>
        <v>25247.965000000004</v>
      </c>
    </row>
    <row r="39" spans="1:3" ht="27.6">
      <c r="A39" s="679" t="s">
        <v>4229</v>
      </c>
      <c r="B39" s="684" t="s">
        <v>1540</v>
      </c>
      <c r="C39" s="680">
        <f t="shared" si="2"/>
        <v>25247.965000000004</v>
      </c>
    </row>
    <row r="40" spans="1:3">
      <c r="A40" s="679" t="s">
        <v>4230</v>
      </c>
      <c r="B40" s="684" t="s">
        <v>807</v>
      </c>
      <c r="C40" s="680">
        <f t="shared" si="2"/>
        <v>25247.965000000004</v>
      </c>
    </row>
    <row r="41" spans="1:3">
      <c r="A41" s="909" t="s">
        <v>4231</v>
      </c>
      <c r="B41" s="910" t="s">
        <v>1507</v>
      </c>
      <c r="C41" s="911">
        <f>'C. OBJETO DEL GASTO'!AE34</f>
        <v>25247.965000000004</v>
      </c>
    </row>
    <row r="42" spans="1:3">
      <c r="A42" s="679" t="s">
        <v>1543</v>
      </c>
      <c r="B42" s="684" t="s">
        <v>1508</v>
      </c>
      <c r="C42" s="680">
        <f t="shared" ref="C42:C47" si="3">C43</f>
        <v>230575.58000000002</v>
      </c>
    </row>
    <row r="43" spans="1:3">
      <c r="A43" s="679" t="s">
        <v>1544</v>
      </c>
      <c r="B43" s="684" t="s">
        <v>1501</v>
      </c>
      <c r="C43" s="680">
        <f t="shared" si="3"/>
        <v>230575.58000000002</v>
      </c>
    </row>
    <row r="44" spans="1:3">
      <c r="A44" s="679" t="s">
        <v>1545</v>
      </c>
      <c r="B44" s="684" t="s">
        <v>1502</v>
      </c>
      <c r="C44" s="680">
        <f t="shared" si="3"/>
        <v>230575.58000000002</v>
      </c>
    </row>
    <row r="45" spans="1:3">
      <c r="A45" s="679" t="s">
        <v>4232</v>
      </c>
      <c r="B45" s="684" t="s">
        <v>2929</v>
      </c>
      <c r="C45" s="680">
        <f t="shared" si="3"/>
        <v>230575.58000000002</v>
      </c>
    </row>
    <row r="46" spans="1:3">
      <c r="A46" s="679" t="s">
        <v>4233</v>
      </c>
      <c r="B46" s="684" t="s">
        <v>1548</v>
      </c>
      <c r="C46" s="680">
        <f t="shared" si="3"/>
        <v>230575.58000000002</v>
      </c>
    </row>
    <row r="47" spans="1:3">
      <c r="A47" s="679" t="s">
        <v>4234</v>
      </c>
      <c r="B47" s="684" t="s">
        <v>807</v>
      </c>
      <c r="C47" s="680">
        <f t="shared" si="3"/>
        <v>230575.58000000002</v>
      </c>
    </row>
    <row r="48" spans="1:3">
      <c r="A48" s="909" t="s">
        <v>4235</v>
      </c>
      <c r="B48" s="910" t="s">
        <v>1509</v>
      </c>
      <c r="C48" s="911">
        <f>'C. OBJETO DEL GASTO'!AE35</f>
        <v>230575.58000000002</v>
      </c>
    </row>
    <row r="49" spans="1:3">
      <c r="A49" s="679" t="s">
        <v>1551</v>
      </c>
      <c r="B49" s="684" t="s">
        <v>1510</v>
      </c>
      <c r="C49" s="680">
        <f t="shared" ref="C49:C54" si="4">C50</f>
        <v>69275.280000000013</v>
      </c>
    </row>
    <row r="50" spans="1:3">
      <c r="A50" s="679" t="s">
        <v>1552</v>
      </c>
      <c r="B50" s="684" t="s">
        <v>1501</v>
      </c>
      <c r="C50" s="680">
        <f t="shared" si="4"/>
        <v>69275.280000000013</v>
      </c>
    </row>
    <row r="51" spans="1:3">
      <c r="A51" s="679" t="s">
        <v>1553</v>
      </c>
      <c r="B51" s="684" t="s">
        <v>1502</v>
      </c>
      <c r="C51" s="680">
        <f t="shared" si="4"/>
        <v>69275.280000000013</v>
      </c>
    </row>
    <row r="52" spans="1:3">
      <c r="A52" s="679" t="s">
        <v>4236</v>
      </c>
      <c r="B52" s="684" t="s">
        <v>2929</v>
      </c>
      <c r="C52" s="680">
        <f t="shared" si="4"/>
        <v>69275.280000000013</v>
      </c>
    </row>
    <row r="53" spans="1:3" ht="27.6">
      <c r="A53" s="679" t="s">
        <v>4237</v>
      </c>
      <c r="B53" s="684" t="s">
        <v>1525</v>
      </c>
      <c r="C53" s="680">
        <f t="shared" si="4"/>
        <v>69275.280000000013</v>
      </c>
    </row>
    <row r="54" spans="1:3">
      <c r="A54" s="679" t="s">
        <v>4238</v>
      </c>
      <c r="B54" s="684" t="s">
        <v>807</v>
      </c>
      <c r="C54" s="680">
        <f t="shared" si="4"/>
        <v>69275.280000000013</v>
      </c>
    </row>
    <row r="55" spans="1:3">
      <c r="A55" s="909" t="s">
        <v>4239</v>
      </c>
      <c r="B55" s="910" t="s">
        <v>1511</v>
      </c>
      <c r="C55" s="911">
        <f>'C. OBJETO DEL GASTO'!AE41</f>
        <v>69275.280000000013</v>
      </c>
    </row>
    <row r="56" spans="1:3">
      <c r="A56" s="687" t="s">
        <v>3866</v>
      </c>
      <c r="B56" s="687" t="s">
        <v>2560</v>
      </c>
      <c r="C56" s="680">
        <f t="shared" ref="C56:C61" si="5">C57</f>
        <v>189838.9773</v>
      </c>
    </row>
    <row r="57" spans="1:3">
      <c r="A57" s="687" t="s">
        <v>3867</v>
      </c>
      <c r="B57" s="687" t="s">
        <v>1501</v>
      </c>
      <c r="C57" s="680">
        <f t="shared" si="5"/>
        <v>189838.9773</v>
      </c>
    </row>
    <row r="58" spans="1:3">
      <c r="A58" s="687" t="s">
        <v>3868</v>
      </c>
      <c r="B58" s="687" t="s">
        <v>1502</v>
      </c>
      <c r="C58" s="680">
        <f t="shared" si="5"/>
        <v>189838.9773</v>
      </c>
    </row>
    <row r="59" spans="1:3">
      <c r="A59" s="687" t="s">
        <v>4240</v>
      </c>
      <c r="B59" s="687" t="s">
        <v>2929</v>
      </c>
      <c r="C59" s="680">
        <f t="shared" si="5"/>
        <v>189838.9773</v>
      </c>
    </row>
    <row r="60" spans="1:3" ht="27.6">
      <c r="A60" s="687" t="s">
        <v>4241</v>
      </c>
      <c r="B60" s="684" t="s">
        <v>1525</v>
      </c>
      <c r="C60" s="680">
        <f t="shared" si="5"/>
        <v>189838.9773</v>
      </c>
    </row>
    <row r="61" spans="1:3">
      <c r="A61" s="687" t="s">
        <v>4242</v>
      </c>
      <c r="B61" s="687" t="s">
        <v>807</v>
      </c>
      <c r="C61" s="680">
        <f t="shared" si="5"/>
        <v>189838.9773</v>
      </c>
    </row>
    <row r="62" spans="1:3">
      <c r="A62" s="688" t="s">
        <v>4243</v>
      </c>
      <c r="B62" s="688" t="s">
        <v>2562</v>
      </c>
      <c r="C62" s="682">
        <f>'C. OBJETO DEL GASTO'!AE57</f>
        <v>189838.9773</v>
      </c>
    </row>
    <row r="63" spans="1:3">
      <c r="A63" s="687" t="s">
        <v>3870</v>
      </c>
      <c r="B63" s="687" t="s">
        <v>3128</v>
      </c>
      <c r="C63" s="680">
        <f>C64</f>
        <v>54000</v>
      </c>
    </row>
    <row r="64" spans="1:3">
      <c r="A64" s="687" t="s">
        <v>3871</v>
      </c>
      <c r="B64" s="687" t="s">
        <v>1501</v>
      </c>
      <c r="C64" s="680">
        <f>C65</f>
        <v>54000</v>
      </c>
    </row>
    <row r="65" spans="1:3">
      <c r="A65" s="687" t="s">
        <v>3872</v>
      </c>
      <c r="B65" s="687" t="s">
        <v>1502</v>
      </c>
      <c r="C65" s="680">
        <f>C66</f>
        <v>54000</v>
      </c>
    </row>
    <row r="66" spans="1:3">
      <c r="A66" s="687" t="s">
        <v>3873</v>
      </c>
      <c r="B66" s="687" t="s">
        <v>2929</v>
      </c>
      <c r="C66" s="680">
        <f>C67</f>
        <v>54000</v>
      </c>
    </row>
    <row r="67" spans="1:3" ht="27.6">
      <c r="A67" s="687" t="s">
        <v>3877</v>
      </c>
      <c r="B67" s="684" t="s">
        <v>1525</v>
      </c>
      <c r="C67" s="680">
        <f>C68</f>
        <v>54000</v>
      </c>
    </row>
    <row r="68" spans="1:3">
      <c r="A68" s="687" t="s">
        <v>3880</v>
      </c>
      <c r="B68" s="687" t="s">
        <v>807</v>
      </c>
      <c r="C68" s="680">
        <f>SUBTOTAL(9,C69:C70)</f>
        <v>54000</v>
      </c>
    </row>
    <row r="69" spans="1:3">
      <c r="A69" s="912" t="s">
        <v>3878</v>
      </c>
      <c r="B69" s="912" t="s">
        <v>3132</v>
      </c>
      <c r="C69" s="911">
        <f>'C. OBJETO DEL GASTO'!AE87</f>
        <v>27000</v>
      </c>
    </row>
    <row r="70" spans="1:3">
      <c r="A70" s="912" t="s">
        <v>3879</v>
      </c>
      <c r="B70" s="912" t="s">
        <v>3133</v>
      </c>
      <c r="C70" s="911">
        <f>'C. OBJETO DEL GASTO'!AE86</f>
        <v>27000</v>
      </c>
    </row>
    <row r="71" spans="1:3" ht="27.6">
      <c r="A71" s="679" t="s">
        <v>3881</v>
      </c>
      <c r="B71" s="684" t="s">
        <v>3032</v>
      </c>
      <c r="C71" s="680">
        <f t="shared" ref="C71:C76" si="6">C72</f>
        <v>46139.033205000014</v>
      </c>
    </row>
    <row r="72" spans="1:3">
      <c r="A72" s="679" t="s">
        <v>3882</v>
      </c>
      <c r="B72" s="684" t="s">
        <v>1501</v>
      </c>
      <c r="C72" s="680">
        <f t="shared" si="6"/>
        <v>46139.033205000014</v>
      </c>
    </row>
    <row r="73" spans="1:3">
      <c r="A73" s="679" t="s">
        <v>3883</v>
      </c>
      <c r="B73" s="684" t="s">
        <v>1502</v>
      </c>
      <c r="C73" s="680">
        <f t="shared" si="6"/>
        <v>46139.033205000014</v>
      </c>
    </row>
    <row r="74" spans="1:3">
      <c r="A74" s="679" t="s">
        <v>3884</v>
      </c>
      <c r="B74" s="684" t="s">
        <v>2929</v>
      </c>
      <c r="C74" s="680">
        <f t="shared" si="6"/>
        <v>46139.033205000014</v>
      </c>
    </row>
    <row r="75" spans="1:3" ht="27.6">
      <c r="A75" s="689" t="s">
        <v>3885</v>
      </c>
      <c r="B75" s="684" t="s">
        <v>1525</v>
      </c>
      <c r="C75" s="680">
        <f t="shared" si="6"/>
        <v>46139.033205000014</v>
      </c>
    </row>
    <row r="76" spans="1:3">
      <c r="A76" s="679" t="s">
        <v>3886</v>
      </c>
      <c r="B76" s="684" t="s">
        <v>807</v>
      </c>
      <c r="C76" s="680">
        <f t="shared" si="6"/>
        <v>46139.033205000014</v>
      </c>
    </row>
    <row r="77" spans="1:3">
      <c r="A77" s="681" t="s">
        <v>3887</v>
      </c>
      <c r="B77" s="685" t="s">
        <v>90</v>
      </c>
      <c r="C77" s="682">
        <f>'C. OBJETO DEL GASTO'!AE100</f>
        <v>46139.033205000014</v>
      </c>
    </row>
    <row r="78" spans="1:3">
      <c r="A78" s="687" t="s">
        <v>3888</v>
      </c>
      <c r="B78" s="687" t="s">
        <v>1608</v>
      </c>
      <c r="C78" s="680">
        <f t="shared" ref="C78:C83" si="7">C79</f>
        <v>2000</v>
      </c>
    </row>
    <row r="79" spans="1:3">
      <c r="A79" s="687" t="s">
        <v>3889</v>
      </c>
      <c r="B79" s="687" t="s">
        <v>1501</v>
      </c>
      <c r="C79" s="680">
        <f t="shared" si="7"/>
        <v>2000</v>
      </c>
    </row>
    <row r="80" spans="1:3">
      <c r="A80" s="687" t="s">
        <v>3890</v>
      </c>
      <c r="B80" s="687" t="s">
        <v>1513</v>
      </c>
      <c r="C80" s="680">
        <f t="shared" si="7"/>
        <v>2000</v>
      </c>
    </row>
    <row r="81" spans="1:3">
      <c r="A81" s="687" t="s">
        <v>4244</v>
      </c>
      <c r="B81" s="687" t="s">
        <v>2929</v>
      </c>
      <c r="C81" s="680">
        <f t="shared" si="7"/>
        <v>2000</v>
      </c>
    </row>
    <row r="82" spans="1:3" ht="27.6">
      <c r="A82" s="687" t="s">
        <v>4245</v>
      </c>
      <c r="B82" s="684" t="s">
        <v>1525</v>
      </c>
      <c r="C82" s="680">
        <f t="shared" si="7"/>
        <v>2000</v>
      </c>
    </row>
    <row r="83" spans="1:3">
      <c r="A83" s="687" t="s">
        <v>4246</v>
      </c>
      <c r="B83" s="687" t="s">
        <v>807</v>
      </c>
      <c r="C83" s="680">
        <f t="shared" si="7"/>
        <v>2000</v>
      </c>
    </row>
    <row r="84" spans="1:3">
      <c r="A84" s="688" t="s">
        <v>4247</v>
      </c>
      <c r="B84" s="688" t="s">
        <v>1608</v>
      </c>
      <c r="C84" s="682">
        <f>'C. OBJETO DEL GASTO'!AE105</f>
        <v>2000</v>
      </c>
    </row>
    <row r="85" spans="1:3" ht="27.6">
      <c r="A85" s="679" t="s">
        <v>1559</v>
      </c>
      <c r="B85" s="684" t="s">
        <v>1560</v>
      </c>
      <c r="C85" s="680">
        <f t="shared" ref="C85:C90" si="8">C86</f>
        <v>1200</v>
      </c>
    </row>
    <row r="86" spans="1:3">
      <c r="A86" s="679" t="s">
        <v>1561</v>
      </c>
      <c r="B86" s="684" t="s">
        <v>1501</v>
      </c>
      <c r="C86" s="680">
        <f t="shared" si="8"/>
        <v>1200</v>
      </c>
    </row>
    <row r="87" spans="1:3">
      <c r="A87" s="679" t="s">
        <v>1562</v>
      </c>
      <c r="B87" s="684" t="s">
        <v>1513</v>
      </c>
      <c r="C87" s="680">
        <f t="shared" si="8"/>
        <v>1200</v>
      </c>
    </row>
    <row r="88" spans="1:3">
      <c r="A88" s="679" t="s">
        <v>4248</v>
      </c>
      <c r="B88" s="684" t="s">
        <v>2929</v>
      </c>
      <c r="C88" s="680">
        <f t="shared" si="8"/>
        <v>1200</v>
      </c>
    </row>
    <row r="89" spans="1:3" ht="27.6">
      <c r="A89" s="679" t="s">
        <v>4249</v>
      </c>
      <c r="B89" s="684" t="s">
        <v>1525</v>
      </c>
      <c r="C89" s="680">
        <f t="shared" si="8"/>
        <v>1200</v>
      </c>
    </row>
    <row r="90" spans="1:3">
      <c r="A90" s="679" t="s">
        <v>4250</v>
      </c>
      <c r="B90" s="684" t="s">
        <v>807</v>
      </c>
      <c r="C90" s="680">
        <f t="shared" si="8"/>
        <v>1200</v>
      </c>
    </row>
    <row r="91" spans="1:3">
      <c r="A91" s="681" t="s">
        <v>4251</v>
      </c>
      <c r="B91" s="685" t="s">
        <v>1564</v>
      </c>
      <c r="C91" s="682">
        <f>'C. OBJETO DEL GASTO'!AE115</f>
        <v>1200</v>
      </c>
    </row>
    <row r="92" spans="1:3" ht="27.6">
      <c r="A92" s="679" t="s">
        <v>3898</v>
      </c>
      <c r="B92" s="684" t="s">
        <v>3899</v>
      </c>
      <c r="C92" s="680">
        <f t="shared" ref="C92:C97" si="9">C93</f>
        <v>60000</v>
      </c>
    </row>
    <row r="93" spans="1:3">
      <c r="A93" s="679" t="s">
        <v>3900</v>
      </c>
      <c r="B93" s="684" t="s">
        <v>1501</v>
      </c>
      <c r="C93" s="680">
        <f t="shared" si="9"/>
        <v>60000</v>
      </c>
    </row>
    <row r="94" spans="1:3">
      <c r="A94" s="679" t="s">
        <v>3901</v>
      </c>
      <c r="B94" s="684" t="s">
        <v>1513</v>
      </c>
      <c r="C94" s="680">
        <f t="shared" si="9"/>
        <v>60000</v>
      </c>
    </row>
    <row r="95" spans="1:3">
      <c r="A95" s="679" t="s">
        <v>4252</v>
      </c>
      <c r="B95" s="684" t="s">
        <v>2929</v>
      </c>
      <c r="C95" s="680">
        <f t="shared" si="9"/>
        <v>60000</v>
      </c>
    </row>
    <row r="96" spans="1:3">
      <c r="A96" s="679" t="s">
        <v>4253</v>
      </c>
      <c r="B96" s="684" t="s">
        <v>1533</v>
      </c>
      <c r="C96" s="680">
        <f t="shared" si="9"/>
        <v>60000</v>
      </c>
    </row>
    <row r="97" spans="1:3">
      <c r="A97" s="679" t="s">
        <v>4254</v>
      </c>
      <c r="B97" s="684" t="s">
        <v>807</v>
      </c>
      <c r="C97" s="680">
        <f t="shared" si="9"/>
        <v>60000</v>
      </c>
    </row>
    <row r="98" spans="1:3" ht="27.6">
      <c r="A98" s="681" t="s">
        <v>4255</v>
      </c>
      <c r="B98" s="685" t="s">
        <v>3899</v>
      </c>
      <c r="C98" s="682">
        <f>'C. OBJETO DEL GASTO'!AE149</f>
        <v>60000</v>
      </c>
    </row>
    <row r="99" spans="1:3">
      <c r="A99" s="700" t="s">
        <v>1571</v>
      </c>
      <c r="B99" s="701" t="s">
        <v>763</v>
      </c>
      <c r="C99" s="702">
        <f>C100</f>
        <v>228770.25023999999</v>
      </c>
    </row>
    <row r="100" spans="1:3">
      <c r="A100" s="679" t="s">
        <v>1572</v>
      </c>
      <c r="B100" s="684" t="s">
        <v>1573</v>
      </c>
      <c r="C100" s="680">
        <f>C101</f>
        <v>228770.25023999999</v>
      </c>
    </row>
    <row r="101" spans="1:3">
      <c r="A101" s="679" t="s">
        <v>1574</v>
      </c>
      <c r="B101" s="684" t="s">
        <v>1499</v>
      </c>
      <c r="C101" s="680">
        <f>C102</f>
        <v>228770.25023999999</v>
      </c>
    </row>
    <row r="102" spans="1:3">
      <c r="A102" s="703" t="s">
        <v>1575</v>
      </c>
      <c r="B102" s="697" t="s">
        <v>807</v>
      </c>
      <c r="C102" s="692">
        <f>C103+C110+C117+C124+C131+C138+C145+C152+C159</f>
        <v>228770.25023999999</v>
      </c>
    </row>
    <row r="103" spans="1:3">
      <c r="A103" s="679" t="s">
        <v>1577</v>
      </c>
      <c r="B103" s="684" t="s">
        <v>1505</v>
      </c>
      <c r="C103" s="680">
        <f t="shared" ref="C103:C108" si="10">C104</f>
        <v>120000</v>
      </c>
    </row>
    <row r="104" spans="1:3">
      <c r="A104" s="679" t="s">
        <v>1578</v>
      </c>
      <c r="B104" s="684" t="s">
        <v>1501</v>
      </c>
      <c r="C104" s="680">
        <f t="shared" si="10"/>
        <v>120000</v>
      </c>
    </row>
    <row r="105" spans="1:3">
      <c r="A105" s="679" t="s">
        <v>1579</v>
      </c>
      <c r="B105" s="684" t="s">
        <v>1502</v>
      </c>
      <c r="C105" s="680">
        <f t="shared" si="10"/>
        <v>120000</v>
      </c>
    </row>
    <row r="106" spans="1:3">
      <c r="A106" s="679" t="s">
        <v>4256</v>
      </c>
      <c r="B106" s="684" t="s">
        <v>2929</v>
      </c>
      <c r="C106" s="680">
        <f t="shared" si="10"/>
        <v>120000</v>
      </c>
    </row>
    <row r="107" spans="1:3" ht="27.6">
      <c r="A107" s="679" t="s">
        <v>4257</v>
      </c>
      <c r="B107" s="684" t="s">
        <v>1576</v>
      </c>
      <c r="C107" s="680">
        <f t="shared" si="10"/>
        <v>120000</v>
      </c>
    </row>
    <row r="108" spans="1:3">
      <c r="A108" s="679" t="s">
        <v>4258</v>
      </c>
      <c r="B108" s="684" t="s">
        <v>807</v>
      </c>
      <c r="C108" s="680">
        <f t="shared" si="10"/>
        <v>120000</v>
      </c>
    </row>
    <row r="109" spans="1:3">
      <c r="A109" s="909" t="s">
        <v>4259</v>
      </c>
      <c r="B109" s="910" t="s">
        <v>1505</v>
      </c>
      <c r="C109" s="911">
        <f>'C. OBJETO DEL GASTO'!T17</f>
        <v>120000</v>
      </c>
    </row>
    <row r="110" spans="1:3">
      <c r="A110" s="679" t="s">
        <v>1584</v>
      </c>
      <c r="B110" s="684" t="s">
        <v>1506</v>
      </c>
      <c r="C110" s="680">
        <f t="shared" ref="C110:C115" si="11">C111</f>
        <v>2500</v>
      </c>
    </row>
    <row r="111" spans="1:3">
      <c r="A111" s="679" t="s">
        <v>1585</v>
      </c>
      <c r="B111" s="684" t="s">
        <v>1501</v>
      </c>
      <c r="C111" s="680">
        <f t="shared" si="11"/>
        <v>2500</v>
      </c>
    </row>
    <row r="112" spans="1:3">
      <c r="A112" s="679" t="s">
        <v>1586</v>
      </c>
      <c r="B112" s="684" t="s">
        <v>1502</v>
      </c>
      <c r="C112" s="680">
        <f t="shared" si="11"/>
        <v>2500</v>
      </c>
    </row>
    <row r="113" spans="1:3">
      <c r="A113" s="679" t="s">
        <v>4260</v>
      </c>
      <c r="B113" s="684" t="s">
        <v>2929</v>
      </c>
      <c r="C113" s="680">
        <f t="shared" si="11"/>
        <v>2500</v>
      </c>
    </row>
    <row r="114" spans="1:3">
      <c r="A114" s="679" t="s">
        <v>4261</v>
      </c>
      <c r="B114" s="684" t="s">
        <v>1589</v>
      </c>
      <c r="C114" s="680">
        <f t="shared" si="11"/>
        <v>2500</v>
      </c>
    </row>
    <row r="115" spans="1:3">
      <c r="A115" s="679" t="s">
        <v>4262</v>
      </c>
      <c r="B115" s="684" t="s">
        <v>807</v>
      </c>
      <c r="C115" s="680">
        <f t="shared" si="11"/>
        <v>2500</v>
      </c>
    </row>
    <row r="116" spans="1:3">
      <c r="A116" s="909" t="s">
        <v>4263</v>
      </c>
      <c r="B116" s="910" t="s">
        <v>1507</v>
      </c>
      <c r="C116" s="911">
        <f>'C. OBJETO DEL GASTO'!T34</f>
        <v>2500</v>
      </c>
    </row>
    <row r="117" spans="1:3">
      <c r="A117" s="679" t="s">
        <v>1592</v>
      </c>
      <c r="B117" s="684" t="s">
        <v>1508</v>
      </c>
      <c r="C117" s="680">
        <f t="shared" ref="C117:C122" si="12">C118</f>
        <v>10000</v>
      </c>
    </row>
    <row r="118" spans="1:3">
      <c r="A118" s="679" t="s">
        <v>1593</v>
      </c>
      <c r="B118" s="684" t="s">
        <v>1501</v>
      </c>
      <c r="C118" s="680">
        <f t="shared" si="12"/>
        <v>10000</v>
      </c>
    </row>
    <row r="119" spans="1:3">
      <c r="A119" s="679" t="s">
        <v>1594</v>
      </c>
      <c r="B119" s="684" t="s">
        <v>1502</v>
      </c>
      <c r="C119" s="680">
        <f t="shared" si="12"/>
        <v>10000</v>
      </c>
    </row>
    <row r="120" spans="1:3">
      <c r="A120" s="679" t="s">
        <v>4264</v>
      </c>
      <c r="B120" s="684" t="s">
        <v>2929</v>
      </c>
      <c r="C120" s="680">
        <f t="shared" si="12"/>
        <v>10000</v>
      </c>
    </row>
    <row r="121" spans="1:3">
      <c r="A121" s="679" t="s">
        <v>4265</v>
      </c>
      <c r="B121" s="684" t="s">
        <v>1589</v>
      </c>
      <c r="C121" s="680">
        <f t="shared" si="12"/>
        <v>10000</v>
      </c>
    </row>
    <row r="122" spans="1:3">
      <c r="A122" s="679" t="s">
        <v>4266</v>
      </c>
      <c r="B122" s="684" t="s">
        <v>807</v>
      </c>
      <c r="C122" s="680">
        <f t="shared" si="12"/>
        <v>10000</v>
      </c>
    </row>
    <row r="123" spans="1:3">
      <c r="A123" s="909" t="s">
        <v>4267</v>
      </c>
      <c r="B123" s="910" t="s">
        <v>1509</v>
      </c>
      <c r="C123" s="911">
        <f>'C. OBJETO DEL GASTO'!T35</f>
        <v>10000</v>
      </c>
    </row>
    <row r="124" spans="1:3">
      <c r="A124" s="679" t="s">
        <v>1599</v>
      </c>
      <c r="B124" s="684" t="s">
        <v>1510</v>
      </c>
      <c r="C124" s="680">
        <f t="shared" ref="C124:C129" si="13">C125</f>
        <v>49006.559999999998</v>
      </c>
    </row>
    <row r="125" spans="1:3">
      <c r="A125" s="679" t="s">
        <v>1600</v>
      </c>
      <c r="B125" s="684" t="s">
        <v>1501</v>
      </c>
      <c r="C125" s="680">
        <f t="shared" si="13"/>
        <v>49006.559999999998</v>
      </c>
    </row>
    <row r="126" spans="1:3">
      <c r="A126" s="679" t="s">
        <v>1601</v>
      </c>
      <c r="B126" s="684" t="s">
        <v>1502</v>
      </c>
      <c r="C126" s="680">
        <f t="shared" si="13"/>
        <v>49006.559999999998</v>
      </c>
    </row>
    <row r="127" spans="1:3">
      <c r="A127" s="679" t="s">
        <v>4268</v>
      </c>
      <c r="B127" s="684" t="s">
        <v>2929</v>
      </c>
      <c r="C127" s="680">
        <f t="shared" si="13"/>
        <v>49006.559999999998</v>
      </c>
    </row>
    <row r="128" spans="1:3">
      <c r="A128" s="679" t="s">
        <v>4269</v>
      </c>
      <c r="B128" s="684" t="s">
        <v>1604</v>
      </c>
      <c r="C128" s="680">
        <f t="shared" si="13"/>
        <v>49006.559999999998</v>
      </c>
    </row>
    <row r="129" spans="1:3">
      <c r="A129" s="679" t="s">
        <v>4270</v>
      </c>
      <c r="B129" s="684" t="s">
        <v>807</v>
      </c>
      <c r="C129" s="680">
        <f t="shared" si="13"/>
        <v>49006.559999999998</v>
      </c>
    </row>
    <row r="130" spans="1:3">
      <c r="A130" s="909" t="s">
        <v>4271</v>
      </c>
      <c r="B130" s="910" t="s">
        <v>1511</v>
      </c>
      <c r="C130" s="911">
        <f>'C. OBJETO DEL GASTO'!T41</f>
        <v>49006.559999999998</v>
      </c>
    </row>
    <row r="131" spans="1:3" ht="27.6">
      <c r="A131" s="679" t="s">
        <v>3651</v>
      </c>
      <c r="B131" s="684" t="s">
        <v>3032</v>
      </c>
      <c r="C131" s="680">
        <f t="shared" ref="C131:C136" si="14">C132</f>
        <v>5263.6902399999999</v>
      </c>
    </row>
    <row r="132" spans="1:3">
      <c r="A132" s="679" t="s">
        <v>3652</v>
      </c>
      <c r="B132" s="684" t="s">
        <v>1501</v>
      </c>
      <c r="C132" s="680">
        <f t="shared" si="14"/>
        <v>5263.6902399999999</v>
      </c>
    </row>
    <row r="133" spans="1:3">
      <c r="A133" s="679" t="s">
        <v>3653</v>
      </c>
      <c r="B133" s="684" t="s">
        <v>1502</v>
      </c>
      <c r="C133" s="680">
        <f t="shared" si="14"/>
        <v>5263.6902399999999</v>
      </c>
    </row>
    <row r="134" spans="1:3">
      <c r="A134" s="679" t="s">
        <v>3654</v>
      </c>
      <c r="B134" s="684" t="s">
        <v>2929</v>
      </c>
      <c r="C134" s="680">
        <f t="shared" si="14"/>
        <v>5263.6902399999999</v>
      </c>
    </row>
    <row r="135" spans="1:3">
      <c r="A135" s="689" t="s">
        <v>3655</v>
      </c>
      <c r="B135" s="684" t="s">
        <v>1604</v>
      </c>
      <c r="C135" s="680">
        <f t="shared" si="14"/>
        <v>5263.6902399999999</v>
      </c>
    </row>
    <row r="136" spans="1:3">
      <c r="A136" s="679" t="s">
        <v>3656</v>
      </c>
      <c r="B136" s="684" t="s">
        <v>807</v>
      </c>
      <c r="C136" s="680">
        <f t="shared" si="14"/>
        <v>5263.6902399999999</v>
      </c>
    </row>
    <row r="137" spans="1:3">
      <c r="A137" s="681" t="s">
        <v>3657</v>
      </c>
      <c r="B137" s="685" t="s">
        <v>90</v>
      </c>
      <c r="C137" s="682">
        <f>'C. OBJETO DEL GASTO'!T100</f>
        <v>5263.6902399999999</v>
      </c>
    </row>
    <row r="138" spans="1:3">
      <c r="A138" s="679" t="s">
        <v>1607</v>
      </c>
      <c r="B138" s="684" t="s">
        <v>1608</v>
      </c>
      <c r="C138" s="680">
        <f t="shared" ref="C138:C143" si="15">C139</f>
        <v>2000</v>
      </c>
    </row>
    <row r="139" spans="1:3">
      <c r="A139" s="679" t="s">
        <v>1609</v>
      </c>
      <c r="B139" s="684" t="s">
        <v>1501</v>
      </c>
      <c r="C139" s="680">
        <f t="shared" si="15"/>
        <v>2000</v>
      </c>
    </row>
    <row r="140" spans="1:3">
      <c r="A140" s="679" t="s">
        <v>1610</v>
      </c>
      <c r="B140" s="684" t="s">
        <v>1513</v>
      </c>
      <c r="C140" s="680">
        <f t="shared" si="15"/>
        <v>2000</v>
      </c>
    </row>
    <row r="141" spans="1:3">
      <c r="A141" s="679" t="s">
        <v>4272</v>
      </c>
      <c r="B141" s="684" t="s">
        <v>2929</v>
      </c>
      <c r="C141" s="680">
        <f t="shared" si="15"/>
        <v>2000</v>
      </c>
    </row>
    <row r="142" spans="1:3">
      <c r="A142" s="679" t="s">
        <v>4273</v>
      </c>
      <c r="B142" s="684" t="s">
        <v>1604</v>
      </c>
      <c r="C142" s="680">
        <f t="shared" si="15"/>
        <v>2000</v>
      </c>
    </row>
    <row r="143" spans="1:3">
      <c r="A143" s="679" t="s">
        <v>4274</v>
      </c>
      <c r="B143" s="684" t="s">
        <v>807</v>
      </c>
      <c r="C143" s="680">
        <f t="shared" si="15"/>
        <v>2000</v>
      </c>
    </row>
    <row r="144" spans="1:3">
      <c r="A144" s="909" t="s">
        <v>4275</v>
      </c>
      <c r="B144" s="910" t="s">
        <v>1608</v>
      </c>
      <c r="C144" s="911">
        <f>'C. OBJETO DEL GASTO'!T105</f>
        <v>2000</v>
      </c>
    </row>
    <row r="145" spans="1:3">
      <c r="A145" s="687" t="s">
        <v>3658</v>
      </c>
      <c r="B145" s="687" t="s">
        <v>2218</v>
      </c>
      <c r="C145" s="680">
        <f t="shared" ref="C145:C150" si="16">C146</f>
        <v>10000</v>
      </c>
    </row>
    <row r="146" spans="1:3">
      <c r="A146" s="687" t="s">
        <v>3659</v>
      </c>
      <c r="B146" s="687" t="s">
        <v>1501</v>
      </c>
      <c r="C146" s="680">
        <f t="shared" si="16"/>
        <v>10000</v>
      </c>
    </row>
    <row r="147" spans="1:3">
      <c r="A147" s="687" t="s">
        <v>3660</v>
      </c>
      <c r="B147" s="687" t="s">
        <v>1513</v>
      </c>
      <c r="C147" s="680">
        <f t="shared" si="16"/>
        <v>10000</v>
      </c>
    </row>
    <row r="148" spans="1:3">
      <c r="A148" s="687" t="s">
        <v>4276</v>
      </c>
      <c r="B148" s="687" t="s">
        <v>2929</v>
      </c>
      <c r="C148" s="680">
        <f t="shared" si="16"/>
        <v>10000</v>
      </c>
    </row>
    <row r="149" spans="1:3">
      <c r="A149" s="687" t="s">
        <v>4277</v>
      </c>
      <c r="B149" s="684" t="s">
        <v>1604</v>
      </c>
      <c r="C149" s="680">
        <f t="shared" si="16"/>
        <v>10000</v>
      </c>
    </row>
    <row r="150" spans="1:3">
      <c r="A150" s="687" t="s">
        <v>4278</v>
      </c>
      <c r="B150" s="687" t="s">
        <v>807</v>
      </c>
      <c r="C150" s="680">
        <f t="shared" si="16"/>
        <v>10000</v>
      </c>
    </row>
    <row r="151" spans="1:3">
      <c r="A151" s="688" t="s">
        <v>4279</v>
      </c>
      <c r="B151" s="688" t="s">
        <v>2357</v>
      </c>
      <c r="C151" s="682">
        <f>'C. OBJETO DEL GASTO'!T107</f>
        <v>10000</v>
      </c>
    </row>
    <row r="152" spans="1:3" ht="27.6">
      <c r="A152" s="687" t="s">
        <v>3662</v>
      </c>
      <c r="B152" s="687" t="s">
        <v>1560</v>
      </c>
      <c r="C152" s="680">
        <f t="shared" ref="C152:C157" si="17">C153</f>
        <v>10000</v>
      </c>
    </row>
    <row r="153" spans="1:3">
      <c r="A153" s="687" t="s">
        <v>3663</v>
      </c>
      <c r="B153" s="687" t="s">
        <v>1501</v>
      </c>
      <c r="C153" s="680">
        <f t="shared" si="17"/>
        <v>10000</v>
      </c>
    </row>
    <row r="154" spans="1:3">
      <c r="A154" s="687" t="s">
        <v>3664</v>
      </c>
      <c r="B154" s="687" t="s">
        <v>1513</v>
      </c>
      <c r="C154" s="680">
        <f t="shared" si="17"/>
        <v>10000</v>
      </c>
    </row>
    <row r="155" spans="1:3">
      <c r="A155" s="687" t="s">
        <v>4280</v>
      </c>
      <c r="B155" s="687" t="s">
        <v>2929</v>
      </c>
      <c r="C155" s="680">
        <f t="shared" si="17"/>
        <v>10000</v>
      </c>
    </row>
    <row r="156" spans="1:3">
      <c r="A156" s="687" t="s">
        <v>4281</v>
      </c>
      <c r="B156" s="684" t="s">
        <v>1604</v>
      </c>
      <c r="C156" s="680">
        <f t="shared" si="17"/>
        <v>10000</v>
      </c>
    </row>
    <row r="157" spans="1:3">
      <c r="A157" s="687" t="s">
        <v>4282</v>
      </c>
      <c r="B157" s="687" t="s">
        <v>807</v>
      </c>
      <c r="C157" s="680">
        <f t="shared" si="17"/>
        <v>10000</v>
      </c>
    </row>
    <row r="158" spans="1:3" ht="27.6">
      <c r="A158" s="688" t="s">
        <v>4283</v>
      </c>
      <c r="B158" s="688" t="s">
        <v>1560</v>
      </c>
      <c r="C158" s="682">
        <f>'C. OBJETO DEL GASTO'!T115</f>
        <v>10000</v>
      </c>
    </row>
    <row r="159" spans="1:3" ht="27.6">
      <c r="A159" s="687" t="s">
        <v>3666</v>
      </c>
      <c r="B159" s="687" t="s">
        <v>1659</v>
      </c>
      <c r="C159" s="680">
        <f t="shared" ref="C159:C164" si="18">C160</f>
        <v>20000</v>
      </c>
    </row>
    <row r="160" spans="1:3">
      <c r="A160" s="687" t="s">
        <v>3667</v>
      </c>
      <c r="B160" s="687" t="s">
        <v>1501</v>
      </c>
      <c r="C160" s="680">
        <f t="shared" si="18"/>
        <v>20000</v>
      </c>
    </row>
    <row r="161" spans="1:4">
      <c r="A161" s="687" t="s">
        <v>3668</v>
      </c>
      <c r="B161" s="687" t="s">
        <v>1513</v>
      </c>
      <c r="C161" s="680">
        <f t="shared" si="18"/>
        <v>20000</v>
      </c>
    </row>
    <row r="162" spans="1:4">
      <c r="A162" s="687" t="s">
        <v>4284</v>
      </c>
      <c r="B162" s="687" t="s">
        <v>2929</v>
      </c>
      <c r="C162" s="680">
        <f t="shared" si="18"/>
        <v>20000</v>
      </c>
    </row>
    <row r="163" spans="1:4">
      <c r="A163" s="687" t="s">
        <v>4285</v>
      </c>
      <c r="B163" s="684" t="s">
        <v>1604</v>
      </c>
      <c r="C163" s="680">
        <f t="shared" si="18"/>
        <v>20000</v>
      </c>
    </row>
    <row r="164" spans="1:4">
      <c r="A164" s="687" t="s">
        <v>4286</v>
      </c>
      <c r="B164" s="687" t="s">
        <v>807</v>
      </c>
      <c r="C164" s="680">
        <f t="shared" si="18"/>
        <v>20000</v>
      </c>
    </row>
    <row r="165" spans="1:4" ht="27.6">
      <c r="A165" s="688" t="s">
        <v>4287</v>
      </c>
      <c r="B165" s="688" t="s">
        <v>1659</v>
      </c>
      <c r="C165" s="682">
        <f>'C. OBJETO DEL GASTO'!T406</f>
        <v>20000</v>
      </c>
    </row>
    <row r="166" spans="1:4">
      <c r="A166" s="700" t="s">
        <v>1615</v>
      </c>
      <c r="B166" s="701" t="s">
        <v>694</v>
      </c>
      <c r="C166" s="702">
        <f>C167</f>
        <v>225632.86543999999</v>
      </c>
      <c r="D166" s="939"/>
    </row>
    <row r="167" spans="1:4">
      <c r="A167" s="679" t="s">
        <v>1616</v>
      </c>
      <c r="B167" s="684" t="s">
        <v>1617</v>
      </c>
      <c r="C167" s="680">
        <f>C168</f>
        <v>225632.86543999999</v>
      </c>
    </row>
    <row r="168" spans="1:4">
      <c r="A168" s="679" t="s">
        <v>1618</v>
      </c>
      <c r="B168" s="684" t="s">
        <v>1499</v>
      </c>
      <c r="C168" s="680">
        <f>C169</f>
        <v>225632.86543999999</v>
      </c>
    </row>
    <row r="169" spans="1:4">
      <c r="A169" s="703" t="s">
        <v>1619</v>
      </c>
      <c r="B169" s="697" t="s">
        <v>807</v>
      </c>
      <c r="C169" s="692">
        <f>C170+C177+C184+C191+C198+C205+C212+C219+C226+C233</f>
        <v>225632.86543999999</v>
      </c>
    </row>
    <row r="170" spans="1:4">
      <c r="A170" s="679" t="s">
        <v>1621</v>
      </c>
      <c r="B170" s="684" t="s">
        <v>1505</v>
      </c>
      <c r="C170" s="680">
        <f t="shared" ref="C170:C175" si="19">C171</f>
        <v>96000</v>
      </c>
    </row>
    <row r="171" spans="1:4">
      <c r="A171" s="679" t="s">
        <v>1622</v>
      </c>
      <c r="B171" s="684" t="s">
        <v>1501</v>
      </c>
      <c r="C171" s="680">
        <f t="shared" si="19"/>
        <v>96000</v>
      </c>
    </row>
    <row r="172" spans="1:4">
      <c r="A172" s="679" t="s">
        <v>1623</v>
      </c>
      <c r="B172" s="684" t="s">
        <v>1502</v>
      </c>
      <c r="C172" s="680">
        <f t="shared" si="19"/>
        <v>96000</v>
      </c>
    </row>
    <row r="173" spans="1:4">
      <c r="A173" s="679" t="s">
        <v>4288</v>
      </c>
      <c r="B173" s="684" t="s">
        <v>2929</v>
      </c>
      <c r="C173" s="680">
        <f t="shared" si="19"/>
        <v>96000</v>
      </c>
    </row>
    <row r="174" spans="1:4" ht="27.6">
      <c r="A174" s="679" t="s">
        <v>4289</v>
      </c>
      <c r="B174" s="684" t="s">
        <v>1626</v>
      </c>
      <c r="C174" s="680">
        <f t="shared" si="19"/>
        <v>96000</v>
      </c>
    </row>
    <row r="175" spans="1:4">
      <c r="A175" s="679" t="s">
        <v>4290</v>
      </c>
      <c r="B175" s="684" t="s">
        <v>807</v>
      </c>
      <c r="C175" s="680">
        <f t="shared" si="19"/>
        <v>96000</v>
      </c>
    </row>
    <row r="176" spans="1:4">
      <c r="A176" s="909" t="s">
        <v>4291</v>
      </c>
      <c r="B176" s="910" t="s">
        <v>1505</v>
      </c>
      <c r="C176" s="911">
        <f>'C. OBJETO DEL GASTO'!N17</f>
        <v>96000</v>
      </c>
    </row>
    <row r="177" spans="1:3">
      <c r="A177" s="679" t="s">
        <v>1629</v>
      </c>
      <c r="B177" s="684" t="s">
        <v>1506</v>
      </c>
      <c r="C177" s="680">
        <f t="shared" ref="C177:C182" si="20">C178</f>
        <v>2000</v>
      </c>
    </row>
    <row r="178" spans="1:3">
      <c r="A178" s="679" t="s">
        <v>1630</v>
      </c>
      <c r="B178" s="684" t="s">
        <v>1501</v>
      </c>
      <c r="C178" s="680">
        <f t="shared" si="20"/>
        <v>2000</v>
      </c>
    </row>
    <row r="179" spans="1:3">
      <c r="A179" s="679" t="s">
        <v>1631</v>
      </c>
      <c r="B179" s="684" t="s">
        <v>1502</v>
      </c>
      <c r="C179" s="680">
        <f t="shared" si="20"/>
        <v>2000</v>
      </c>
    </row>
    <row r="180" spans="1:3">
      <c r="A180" s="679" t="s">
        <v>4292</v>
      </c>
      <c r="B180" s="684" t="s">
        <v>2929</v>
      </c>
      <c r="C180" s="680">
        <f t="shared" si="20"/>
        <v>2000</v>
      </c>
    </row>
    <row r="181" spans="1:3" ht="27.6">
      <c r="A181" s="679" t="s">
        <v>4293</v>
      </c>
      <c r="B181" s="684" t="s">
        <v>1620</v>
      </c>
      <c r="C181" s="680">
        <f t="shared" si="20"/>
        <v>2000</v>
      </c>
    </row>
    <row r="182" spans="1:3">
      <c r="A182" s="679" t="s">
        <v>4294</v>
      </c>
      <c r="B182" s="684" t="s">
        <v>807</v>
      </c>
      <c r="C182" s="680">
        <f t="shared" si="20"/>
        <v>2000</v>
      </c>
    </row>
    <row r="183" spans="1:3">
      <c r="A183" s="909" t="s">
        <v>4295</v>
      </c>
      <c r="B183" s="910" t="s">
        <v>1507</v>
      </c>
      <c r="C183" s="911">
        <f>'C. OBJETO DEL GASTO'!N34</f>
        <v>2000</v>
      </c>
    </row>
    <row r="184" spans="1:3">
      <c r="A184" s="679" t="s">
        <v>1636</v>
      </c>
      <c r="B184" s="684" t="s">
        <v>1508</v>
      </c>
      <c r="C184" s="680">
        <f t="shared" ref="C184:C189" si="21">C185</f>
        <v>8000</v>
      </c>
    </row>
    <row r="185" spans="1:3">
      <c r="A185" s="679" t="s">
        <v>1637</v>
      </c>
      <c r="B185" s="684" t="s">
        <v>1501</v>
      </c>
      <c r="C185" s="680">
        <f t="shared" si="21"/>
        <v>8000</v>
      </c>
    </row>
    <row r="186" spans="1:3">
      <c r="A186" s="679" t="s">
        <v>1638</v>
      </c>
      <c r="B186" s="684" t="s">
        <v>1502</v>
      </c>
      <c r="C186" s="680">
        <f t="shared" si="21"/>
        <v>8000</v>
      </c>
    </row>
    <row r="187" spans="1:3">
      <c r="A187" s="679" t="s">
        <v>4296</v>
      </c>
      <c r="B187" s="684" t="s">
        <v>2929</v>
      </c>
      <c r="C187" s="680">
        <f t="shared" si="21"/>
        <v>8000</v>
      </c>
    </row>
    <row r="188" spans="1:3" ht="27.6">
      <c r="A188" s="679" t="s">
        <v>4297</v>
      </c>
      <c r="B188" s="684" t="s">
        <v>1626</v>
      </c>
      <c r="C188" s="680">
        <f t="shared" si="21"/>
        <v>8000</v>
      </c>
    </row>
    <row r="189" spans="1:3">
      <c r="A189" s="679" t="s">
        <v>4298</v>
      </c>
      <c r="B189" s="684" t="s">
        <v>807</v>
      </c>
      <c r="C189" s="680">
        <f t="shared" si="21"/>
        <v>8000</v>
      </c>
    </row>
    <row r="190" spans="1:3">
      <c r="A190" s="909" t="s">
        <v>4299</v>
      </c>
      <c r="B190" s="910" t="s">
        <v>1509</v>
      </c>
      <c r="C190" s="911">
        <f>'C. OBJETO DEL GASTO'!N35</f>
        <v>8000</v>
      </c>
    </row>
    <row r="191" spans="1:3">
      <c r="A191" s="679" t="s">
        <v>1643</v>
      </c>
      <c r="B191" s="684" t="s">
        <v>1510</v>
      </c>
      <c r="C191" s="680">
        <f t="shared" ref="C191:C196" si="22">C192</f>
        <v>31155.360000000001</v>
      </c>
    </row>
    <row r="192" spans="1:3">
      <c r="A192" s="679" t="s">
        <v>1644</v>
      </c>
      <c r="B192" s="684" t="s">
        <v>1501</v>
      </c>
      <c r="C192" s="680">
        <f t="shared" si="22"/>
        <v>31155.360000000001</v>
      </c>
    </row>
    <row r="193" spans="1:3">
      <c r="A193" s="679" t="s">
        <v>1645</v>
      </c>
      <c r="B193" s="684" t="s">
        <v>1502</v>
      </c>
      <c r="C193" s="680">
        <f t="shared" si="22"/>
        <v>31155.360000000001</v>
      </c>
    </row>
    <row r="194" spans="1:3">
      <c r="A194" s="679" t="s">
        <v>4300</v>
      </c>
      <c r="B194" s="684" t="s">
        <v>2929</v>
      </c>
      <c r="C194" s="680">
        <f t="shared" si="22"/>
        <v>31155.360000000001</v>
      </c>
    </row>
    <row r="195" spans="1:3">
      <c r="A195" s="679" t="s">
        <v>4301</v>
      </c>
      <c r="B195" s="684" t="s">
        <v>1648</v>
      </c>
      <c r="C195" s="680">
        <f t="shared" si="22"/>
        <v>31155.360000000001</v>
      </c>
    </row>
    <row r="196" spans="1:3">
      <c r="A196" s="679" t="s">
        <v>4302</v>
      </c>
      <c r="B196" s="684" t="s">
        <v>807</v>
      </c>
      <c r="C196" s="680">
        <f t="shared" si="22"/>
        <v>31155.360000000001</v>
      </c>
    </row>
    <row r="197" spans="1:3">
      <c r="A197" s="909" t="s">
        <v>4303</v>
      </c>
      <c r="B197" s="910" t="s">
        <v>1511</v>
      </c>
      <c r="C197" s="911">
        <f>'C. OBJETO DEL GASTO'!N41</f>
        <v>31155.360000000001</v>
      </c>
    </row>
    <row r="198" spans="1:3" ht="27.6">
      <c r="A198" s="679" t="s">
        <v>3319</v>
      </c>
      <c r="B198" s="684" t="s">
        <v>3032</v>
      </c>
      <c r="C198" s="680">
        <f t="shared" ref="C198:C203" si="23">C199</f>
        <v>3977.5054399999999</v>
      </c>
    </row>
    <row r="199" spans="1:3">
      <c r="A199" s="679" t="s">
        <v>3320</v>
      </c>
      <c r="B199" s="684" t="s">
        <v>1501</v>
      </c>
      <c r="C199" s="680">
        <f t="shared" si="23"/>
        <v>3977.5054399999999</v>
      </c>
    </row>
    <row r="200" spans="1:3">
      <c r="A200" s="679" t="s">
        <v>3321</v>
      </c>
      <c r="B200" s="684" t="s">
        <v>1502</v>
      </c>
      <c r="C200" s="680">
        <f t="shared" si="23"/>
        <v>3977.5054399999999</v>
      </c>
    </row>
    <row r="201" spans="1:3">
      <c r="A201" s="679" t="s">
        <v>3322</v>
      </c>
      <c r="B201" s="684" t="s">
        <v>2929</v>
      </c>
      <c r="C201" s="680">
        <f t="shared" si="23"/>
        <v>3977.5054399999999</v>
      </c>
    </row>
    <row r="202" spans="1:3">
      <c r="A202" s="689" t="s">
        <v>3323</v>
      </c>
      <c r="B202" s="684" t="s">
        <v>1648</v>
      </c>
      <c r="C202" s="680">
        <f t="shared" si="23"/>
        <v>3977.5054399999999</v>
      </c>
    </row>
    <row r="203" spans="1:3">
      <c r="A203" s="679" t="s">
        <v>3324</v>
      </c>
      <c r="B203" s="684" t="s">
        <v>807</v>
      </c>
      <c r="C203" s="680">
        <f t="shared" si="23"/>
        <v>3977.5054399999999</v>
      </c>
    </row>
    <row r="204" spans="1:3">
      <c r="A204" s="681" t="s">
        <v>3325</v>
      </c>
      <c r="B204" s="685" t="s">
        <v>90</v>
      </c>
      <c r="C204" s="682">
        <f>'C. OBJETO DEL GASTO'!N100</f>
        <v>3977.5054399999999</v>
      </c>
    </row>
    <row r="205" spans="1:3">
      <c r="A205" s="687" t="s">
        <v>3326</v>
      </c>
      <c r="B205" s="687" t="s">
        <v>1608</v>
      </c>
      <c r="C205" s="680">
        <f t="shared" ref="C205:C210" si="24">C206</f>
        <v>2000</v>
      </c>
    </row>
    <row r="206" spans="1:3">
      <c r="A206" s="687" t="s">
        <v>3327</v>
      </c>
      <c r="B206" s="687" t="s">
        <v>1501</v>
      </c>
      <c r="C206" s="680">
        <f t="shared" si="24"/>
        <v>2000</v>
      </c>
    </row>
    <row r="207" spans="1:3">
      <c r="A207" s="687" t="s">
        <v>3328</v>
      </c>
      <c r="B207" s="687" t="s">
        <v>1513</v>
      </c>
      <c r="C207" s="680">
        <f t="shared" si="24"/>
        <v>2000</v>
      </c>
    </row>
    <row r="208" spans="1:3">
      <c r="A208" s="687" t="s">
        <v>4304</v>
      </c>
      <c r="B208" s="687" t="s">
        <v>2929</v>
      </c>
      <c r="C208" s="680">
        <f t="shared" si="24"/>
        <v>2000</v>
      </c>
    </row>
    <row r="209" spans="1:3">
      <c r="A209" s="687" t="s">
        <v>4305</v>
      </c>
      <c r="B209" s="684" t="s">
        <v>1648</v>
      </c>
      <c r="C209" s="680">
        <f t="shared" si="24"/>
        <v>2000</v>
      </c>
    </row>
    <row r="210" spans="1:3">
      <c r="A210" s="687" t="s">
        <v>4306</v>
      </c>
      <c r="B210" s="687" t="s">
        <v>807</v>
      </c>
      <c r="C210" s="680">
        <f t="shared" si="24"/>
        <v>2000</v>
      </c>
    </row>
    <row r="211" spans="1:3">
      <c r="A211" s="688" t="s">
        <v>4307</v>
      </c>
      <c r="B211" s="688" t="s">
        <v>1608</v>
      </c>
      <c r="C211" s="682">
        <f>'C. OBJETO DEL GASTO'!N105</f>
        <v>2000</v>
      </c>
    </row>
    <row r="212" spans="1:3" ht="27.6">
      <c r="A212" s="687" t="s">
        <v>3333</v>
      </c>
      <c r="B212" s="687" t="s">
        <v>1560</v>
      </c>
      <c r="C212" s="680">
        <f t="shared" ref="C212:C217" si="25">C213</f>
        <v>2500</v>
      </c>
    </row>
    <row r="213" spans="1:3">
      <c r="A213" s="687" t="s">
        <v>3334</v>
      </c>
      <c r="B213" s="687" t="s">
        <v>1501</v>
      </c>
      <c r="C213" s="680">
        <f t="shared" si="25"/>
        <v>2500</v>
      </c>
    </row>
    <row r="214" spans="1:3">
      <c r="A214" s="687" t="s">
        <v>3335</v>
      </c>
      <c r="B214" s="687" t="s">
        <v>1513</v>
      </c>
      <c r="C214" s="680">
        <f t="shared" si="25"/>
        <v>2500</v>
      </c>
    </row>
    <row r="215" spans="1:3">
      <c r="A215" s="687" t="s">
        <v>4308</v>
      </c>
      <c r="B215" s="687" t="s">
        <v>2929</v>
      </c>
      <c r="C215" s="680">
        <f t="shared" si="25"/>
        <v>2500</v>
      </c>
    </row>
    <row r="216" spans="1:3">
      <c r="A216" s="687" t="s">
        <v>4309</v>
      </c>
      <c r="B216" s="684" t="s">
        <v>1648</v>
      </c>
      <c r="C216" s="680">
        <f t="shared" si="25"/>
        <v>2500</v>
      </c>
    </row>
    <row r="217" spans="1:3">
      <c r="A217" s="687" t="s">
        <v>4310</v>
      </c>
      <c r="B217" s="687" t="s">
        <v>807</v>
      </c>
      <c r="C217" s="680">
        <f t="shared" si="25"/>
        <v>2500</v>
      </c>
    </row>
    <row r="218" spans="1:3">
      <c r="A218" s="688" t="s">
        <v>4311</v>
      </c>
      <c r="B218" s="688" t="s">
        <v>1564</v>
      </c>
      <c r="C218" s="682">
        <f>'C. OBJETO DEL GASTO'!N115</f>
        <v>2500</v>
      </c>
    </row>
    <row r="219" spans="1:3" ht="41.4">
      <c r="A219" s="679" t="s">
        <v>1651</v>
      </c>
      <c r="B219" s="684" t="s">
        <v>1512</v>
      </c>
      <c r="C219" s="680">
        <f t="shared" ref="C219:C224" si="26">C220</f>
        <v>20000</v>
      </c>
    </row>
    <row r="220" spans="1:3">
      <c r="A220" s="679" t="s">
        <v>1652</v>
      </c>
      <c r="B220" s="684" t="s">
        <v>1501</v>
      </c>
      <c r="C220" s="680">
        <f t="shared" si="26"/>
        <v>20000</v>
      </c>
    </row>
    <row r="221" spans="1:3">
      <c r="A221" s="679" t="s">
        <v>1653</v>
      </c>
      <c r="B221" s="684" t="s">
        <v>1513</v>
      </c>
      <c r="C221" s="680">
        <f t="shared" si="26"/>
        <v>20000</v>
      </c>
    </row>
    <row r="222" spans="1:3">
      <c r="A222" s="679" t="s">
        <v>4312</v>
      </c>
      <c r="B222" s="684" t="s">
        <v>2929</v>
      </c>
      <c r="C222" s="680">
        <f t="shared" si="26"/>
        <v>20000</v>
      </c>
    </row>
    <row r="223" spans="1:3" ht="27.6">
      <c r="A223" s="679" t="s">
        <v>4313</v>
      </c>
      <c r="B223" s="684" t="s">
        <v>1620</v>
      </c>
      <c r="C223" s="680">
        <f t="shared" si="26"/>
        <v>20000</v>
      </c>
    </row>
    <row r="224" spans="1:3">
      <c r="A224" s="679" t="s">
        <v>4314</v>
      </c>
      <c r="B224" s="684" t="s">
        <v>807</v>
      </c>
      <c r="C224" s="680">
        <f t="shared" si="26"/>
        <v>20000</v>
      </c>
    </row>
    <row r="225" spans="1:3" ht="41.4">
      <c r="A225" s="909" t="s">
        <v>4315</v>
      </c>
      <c r="B225" s="910" t="s">
        <v>1512</v>
      </c>
      <c r="C225" s="911">
        <f>'C. OBJETO DEL GASTO'!N201</f>
        <v>20000</v>
      </c>
    </row>
    <row r="226" spans="1:3" ht="27.6">
      <c r="A226" s="687" t="s">
        <v>3340</v>
      </c>
      <c r="B226" s="687" t="s">
        <v>2255</v>
      </c>
      <c r="C226" s="680">
        <f t="shared" ref="C226:C231" si="27">C227</f>
        <v>40000</v>
      </c>
    </row>
    <row r="227" spans="1:3">
      <c r="A227" s="687" t="s">
        <v>3341</v>
      </c>
      <c r="B227" s="687" t="s">
        <v>1501</v>
      </c>
      <c r="C227" s="680">
        <f t="shared" si="27"/>
        <v>40000</v>
      </c>
    </row>
    <row r="228" spans="1:3">
      <c r="A228" s="687" t="s">
        <v>3342</v>
      </c>
      <c r="B228" s="687" t="s">
        <v>1513</v>
      </c>
      <c r="C228" s="680">
        <f t="shared" si="27"/>
        <v>40000</v>
      </c>
    </row>
    <row r="229" spans="1:3">
      <c r="A229" s="687" t="s">
        <v>4316</v>
      </c>
      <c r="B229" s="687" t="s">
        <v>2929</v>
      </c>
      <c r="C229" s="680">
        <f t="shared" si="27"/>
        <v>40000</v>
      </c>
    </row>
    <row r="230" spans="1:3" ht="27.6">
      <c r="A230" s="687" t="s">
        <v>4317</v>
      </c>
      <c r="B230" s="684" t="s">
        <v>1620</v>
      </c>
      <c r="C230" s="680">
        <f t="shared" si="27"/>
        <v>40000</v>
      </c>
    </row>
    <row r="231" spans="1:3">
      <c r="A231" s="687" t="s">
        <v>4318</v>
      </c>
      <c r="B231" s="687" t="s">
        <v>807</v>
      </c>
      <c r="C231" s="680">
        <f t="shared" si="27"/>
        <v>40000</v>
      </c>
    </row>
    <row r="232" spans="1:3" ht="27.6">
      <c r="A232" s="688" t="s">
        <v>4319</v>
      </c>
      <c r="B232" s="688" t="s">
        <v>2255</v>
      </c>
      <c r="C232" s="682">
        <f>'C. OBJETO DEL GASTO'!N353</f>
        <v>40000</v>
      </c>
    </row>
    <row r="233" spans="1:3" ht="27.6">
      <c r="A233" s="679" t="s">
        <v>1658</v>
      </c>
      <c r="B233" s="684" t="s">
        <v>1659</v>
      </c>
      <c r="C233" s="680">
        <f t="shared" ref="C233:C238" si="28">C234</f>
        <v>20000</v>
      </c>
    </row>
    <row r="234" spans="1:3">
      <c r="A234" s="679" t="s">
        <v>1660</v>
      </c>
      <c r="B234" s="684" t="s">
        <v>1501</v>
      </c>
      <c r="C234" s="680">
        <f t="shared" si="28"/>
        <v>20000</v>
      </c>
    </row>
    <row r="235" spans="1:3">
      <c r="A235" s="679" t="s">
        <v>1661</v>
      </c>
      <c r="B235" s="684" t="s">
        <v>1513</v>
      </c>
      <c r="C235" s="680">
        <f t="shared" si="28"/>
        <v>20000</v>
      </c>
    </row>
    <row r="236" spans="1:3">
      <c r="A236" s="679" t="s">
        <v>4320</v>
      </c>
      <c r="B236" s="684" t="s">
        <v>2929</v>
      </c>
      <c r="C236" s="680">
        <f t="shared" si="28"/>
        <v>20000</v>
      </c>
    </row>
    <row r="237" spans="1:3" ht="27.6">
      <c r="A237" s="679" t="s">
        <v>4321</v>
      </c>
      <c r="B237" s="684" t="s">
        <v>1626</v>
      </c>
      <c r="C237" s="680">
        <f t="shared" si="28"/>
        <v>20000</v>
      </c>
    </row>
    <row r="238" spans="1:3">
      <c r="A238" s="679" t="s">
        <v>4322</v>
      </c>
      <c r="B238" s="684" t="s">
        <v>807</v>
      </c>
      <c r="C238" s="680">
        <f t="shared" si="28"/>
        <v>20000</v>
      </c>
    </row>
    <row r="239" spans="1:3" ht="27.6">
      <c r="A239" s="681" t="s">
        <v>4323</v>
      </c>
      <c r="B239" s="685" t="s">
        <v>1659</v>
      </c>
      <c r="C239" s="682">
        <f>'C. OBJETO DEL GASTO'!N406</f>
        <v>20000</v>
      </c>
    </row>
    <row r="240" spans="1:3">
      <c r="A240" s="700" t="s">
        <v>1666</v>
      </c>
      <c r="B240" s="701" t="s">
        <v>1667</v>
      </c>
      <c r="C240" s="702">
        <f>C241</f>
        <v>630645.50959999999</v>
      </c>
    </row>
    <row r="241" spans="1:3">
      <c r="A241" s="679" t="s">
        <v>1668</v>
      </c>
      <c r="B241" s="684" t="s">
        <v>1669</v>
      </c>
      <c r="C241" s="680">
        <f>C242</f>
        <v>630645.50959999999</v>
      </c>
    </row>
    <row r="242" spans="1:3">
      <c r="A242" s="679" t="s">
        <v>1670</v>
      </c>
      <c r="B242" s="684" t="s">
        <v>1499</v>
      </c>
      <c r="C242" s="680">
        <f>C243</f>
        <v>630645.50959999999</v>
      </c>
    </row>
    <row r="243" spans="1:3">
      <c r="A243" s="703" t="s">
        <v>1671</v>
      </c>
      <c r="B243" s="697" t="s">
        <v>807</v>
      </c>
      <c r="C243" s="692">
        <f>C244+C251+C258+C265+C272+C279+C286</f>
        <v>630645.50959999999</v>
      </c>
    </row>
    <row r="244" spans="1:3">
      <c r="A244" s="679" t="s">
        <v>1673</v>
      </c>
      <c r="B244" s="684" t="s">
        <v>1505</v>
      </c>
      <c r="C244" s="680">
        <f t="shared" ref="C244:C249" si="29">C245</f>
        <v>420000</v>
      </c>
    </row>
    <row r="245" spans="1:3">
      <c r="A245" s="679" t="s">
        <v>1674</v>
      </c>
      <c r="B245" s="684" t="s">
        <v>1501</v>
      </c>
      <c r="C245" s="680">
        <f t="shared" si="29"/>
        <v>420000</v>
      </c>
    </row>
    <row r="246" spans="1:3">
      <c r="A246" s="679" t="s">
        <v>1675</v>
      </c>
      <c r="B246" s="684" t="s">
        <v>1502</v>
      </c>
      <c r="C246" s="680">
        <f t="shared" si="29"/>
        <v>420000</v>
      </c>
    </row>
    <row r="247" spans="1:3">
      <c r="A247" s="679" t="s">
        <v>4324</v>
      </c>
      <c r="B247" s="684" t="s">
        <v>2929</v>
      </c>
      <c r="C247" s="680">
        <f t="shared" si="29"/>
        <v>420000</v>
      </c>
    </row>
    <row r="248" spans="1:3" ht="27.6">
      <c r="A248" s="679" t="s">
        <v>4325</v>
      </c>
      <c r="B248" s="684" t="s">
        <v>1678</v>
      </c>
      <c r="C248" s="680">
        <f t="shared" si="29"/>
        <v>420000</v>
      </c>
    </row>
    <row r="249" spans="1:3">
      <c r="A249" s="679" t="s">
        <v>4326</v>
      </c>
      <c r="B249" s="684" t="s">
        <v>807</v>
      </c>
      <c r="C249" s="680">
        <f t="shared" si="29"/>
        <v>420000</v>
      </c>
    </row>
    <row r="250" spans="1:3">
      <c r="A250" s="909" t="s">
        <v>4327</v>
      </c>
      <c r="B250" s="910" t="s">
        <v>1505</v>
      </c>
      <c r="C250" s="911">
        <f>'C. OBJETO DEL GASTO'!AD17</f>
        <v>420000</v>
      </c>
    </row>
    <row r="251" spans="1:3">
      <c r="A251" s="679" t="s">
        <v>1681</v>
      </c>
      <c r="B251" s="684" t="s">
        <v>1506</v>
      </c>
      <c r="C251" s="680">
        <f t="shared" ref="C251:C256" si="30">C252</f>
        <v>8750</v>
      </c>
    </row>
    <row r="252" spans="1:3">
      <c r="A252" s="679" t="s">
        <v>1682</v>
      </c>
      <c r="B252" s="684" t="s">
        <v>1501</v>
      </c>
      <c r="C252" s="680">
        <f t="shared" si="30"/>
        <v>8750</v>
      </c>
    </row>
    <row r="253" spans="1:3">
      <c r="A253" s="679" t="s">
        <v>1683</v>
      </c>
      <c r="B253" s="684" t="s">
        <v>1502</v>
      </c>
      <c r="C253" s="680">
        <f t="shared" si="30"/>
        <v>8750</v>
      </c>
    </row>
    <row r="254" spans="1:3">
      <c r="A254" s="679" t="s">
        <v>4328</v>
      </c>
      <c r="B254" s="684" t="s">
        <v>2929</v>
      </c>
      <c r="C254" s="680">
        <f t="shared" si="30"/>
        <v>8750</v>
      </c>
    </row>
    <row r="255" spans="1:3">
      <c r="A255" s="679" t="s">
        <v>4329</v>
      </c>
      <c r="B255" s="684" t="s">
        <v>1686</v>
      </c>
      <c r="C255" s="680">
        <f t="shared" si="30"/>
        <v>8750</v>
      </c>
    </row>
    <row r="256" spans="1:3">
      <c r="A256" s="679" t="s">
        <v>4330</v>
      </c>
      <c r="B256" s="684" t="s">
        <v>807</v>
      </c>
      <c r="C256" s="680">
        <f t="shared" si="30"/>
        <v>8750</v>
      </c>
    </row>
    <row r="257" spans="1:3">
      <c r="A257" s="909" t="s">
        <v>4331</v>
      </c>
      <c r="B257" s="910" t="s">
        <v>1507</v>
      </c>
      <c r="C257" s="911">
        <f>'C. OBJETO DEL GASTO'!AD34</f>
        <v>8750</v>
      </c>
    </row>
    <row r="258" spans="1:3">
      <c r="A258" s="679" t="s">
        <v>1689</v>
      </c>
      <c r="B258" s="684" t="s">
        <v>1508</v>
      </c>
      <c r="C258" s="680">
        <f t="shared" ref="C258:C263" si="31">C259</f>
        <v>35000</v>
      </c>
    </row>
    <row r="259" spans="1:3">
      <c r="A259" s="679" t="s">
        <v>1690</v>
      </c>
      <c r="B259" s="684" t="s">
        <v>1501</v>
      </c>
      <c r="C259" s="680">
        <f t="shared" si="31"/>
        <v>35000</v>
      </c>
    </row>
    <row r="260" spans="1:3">
      <c r="A260" s="679" t="s">
        <v>1691</v>
      </c>
      <c r="B260" s="684" t="s">
        <v>1502</v>
      </c>
      <c r="C260" s="680">
        <f t="shared" si="31"/>
        <v>35000</v>
      </c>
    </row>
    <row r="261" spans="1:3">
      <c r="A261" s="679" t="s">
        <v>4332</v>
      </c>
      <c r="B261" s="684" t="s">
        <v>2929</v>
      </c>
      <c r="C261" s="680">
        <f t="shared" si="31"/>
        <v>35000</v>
      </c>
    </row>
    <row r="262" spans="1:3" ht="27.6">
      <c r="A262" s="679" t="s">
        <v>4333</v>
      </c>
      <c r="B262" s="684" t="s">
        <v>1694</v>
      </c>
      <c r="C262" s="680">
        <f t="shared" si="31"/>
        <v>35000</v>
      </c>
    </row>
    <row r="263" spans="1:3">
      <c r="A263" s="679" t="s">
        <v>4334</v>
      </c>
      <c r="B263" s="684" t="s">
        <v>807</v>
      </c>
      <c r="C263" s="680">
        <f t="shared" si="31"/>
        <v>35000</v>
      </c>
    </row>
    <row r="264" spans="1:3">
      <c r="A264" s="909" t="s">
        <v>4335</v>
      </c>
      <c r="B264" s="910" t="s">
        <v>1509</v>
      </c>
      <c r="C264" s="911">
        <f>'C. OBJETO DEL GASTO'!AD35</f>
        <v>35000</v>
      </c>
    </row>
    <row r="265" spans="1:3">
      <c r="A265" s="679" t="s">
        <v>1697</v>
      </c>
      <c r="B265" s="684" t="s">
        <v>1510</v>
      </c>
      <c r="C265" s="680">
        <f t="shared" ref="C265:C270" si="32">C266</f>
        <v>146012.4</v>
      </c>
    </row>
    <row r="266" spans="1:3">
      <c r="A266" s="679" t="s">
        <v>1698</v>
      </c>
      <c r="B266" s="684" t="s">
        <v>1501</v>
      </c>
      <c r="C266" s="680">
        <f t="shared" si="32"/>
        <v>146012.4</v>
      </c>
    </row>
    <row r="267" spans="1:3">
      <c r="A267" s="679" t="s">
        <v>1699</v>
      </c>
      <c r="B267" s="684" t="s">
        <v>1502</v>
      </c>
      <c r="C267" s="680">
        <f t="shared" si="32"/>
        <v>146012.4</v>
      </c>
    </row>
    <row r="268" spans="1:3">
      <c r="A268" s="679" t="s">
        <v>4336</v>
      </c>
      <c r="B268" s="684" t="s">
        <v>2929</v>
      </c>
      <c r="C268" s="680">
        <f t="shared" si="32"/>
        <v>146012.4</v>
      </c>
    </row>
    <row r="269" spans="1:3" ht="27.6">
      <c r="A269" s="679" t="s">
        <v>4337</v>
      </c>
      <c r="B269" s="684" t="s">
        <v>1672</v>
      </c>
      <c r="C269" s="680">
        <f t="shared" si="32"/>
        <v>146012.4</v>
      </c>
    </row>
    <row r="270" spans="1:3">
      <c r="A270" s="679" t="s">
        <v>4338</v>
      </c>
      <c r="B270" s="684" t="s">
        <v>807</v>
      </c>
      <c r="C270" s="680">
        <f t="shared" si="32"/>
        <v>146012.4</v>
      </c>
    </row>
    <row r="271" spans="1:3">
      <c r="A271" s="909" t="s">
        <v>4339</v>
      </c>
      <c r="B271" s="910" t="s">
        <v>1511</v>
      </c>
      <c r="C271" s="911">
        <f>'C. OBJETO DEL GASTO'!AD41</f>
        <v>146012.4</v>
      </c>
    </row>
    <row r="272" spans="1:3" ht="27.6">
      <c r="A272" s="679" t="s">
        <v>3844</v>
      </c>
      <c r="B272" s="684" t="s">
        <v>3032</v>
      </c>
      <c r="C272" s="680">
        <f t="shared" ref="C272:C277" si="33">C273</f>
        <v>17683.109600000003</v>
      </c>
    </row>
    <row r="273" spans="1:3">
      <c r="A273" s="679" t="s">
        <v>3845</v>
      </c>
      <c r="B273" s="684" t="s">
        <v>1501</v>
      </c>
      <c r="C273" s="680">
        <f t="shared" si="33"/>
        <v>17683.109600000003</v>
      </c>
    </row>
    <row r="274" spans="1:3">
      <c r="A274" s="679" t="s">
        <v>3846</v>
      </c>
      <c r="B274" s="684" t="s">
        <v>1502</v>
      </c>
      <c r="C274" s="680">
        <f t="shared" si="33"/>
        <v>17683.109600000003</v>
      </c>
    </row>
    <row r="275" spans="1:3">
      <c r="A275" s="679" t="s">
        <v>3847</v>
      </c>
      <c r="B275" s="684" t="s">
        <v>2929</v>
      </c>
      <c r="C275" s="680">
        <f t="shared" si="33"/>
        <v>17683.109600000003</v>
      </c>
    </row>
    <row r="276" spans="1:3" ht="27.6">
      <c r="A276" s="689" t="s">
        <v>3856</v>
      </c>
      <c r="B276" s="684" t="s">
        <v>2598</v>
      </c>
      <c r="C276" s="680">
        <f t="shared" si="33"/>
        <v>17683.109600000003</v>
      </c>
    </row>
    <row r="277" spans="1:3">
      <c r="A277" s="679" t="s">
        <v>3857</v>
      </c>
      <c r="B277" s="684" t="s">
        <v>807</v>
      </c>
      <c r="C277" s="680">
        <f t="shared" si="33"/>
        <v>17683.109600000003</v>
      </c>
    </row>
    <row r="278" spans="1:3">
      <c r="A278" s="681" t="s">
        <v>3858</v>
      </c>
      <c r="B278" s="685" t="s">
        <v>90</v>
      </c>
      <c r="C278" s="682">
        <f>'C. OBJETO DEL GASTO'!AD100</f>
        <v>17683.109600000003</v>
      </c>
    </row>
    <row r="279" spans="1:3">
      <c r="A279" s="687" t="s">
        <v>3848</v>
      </c>
      <c r="B279" s="687" t="s">
        <v>1608</v>
      </c>
      <c r="C279" s="680">
        <f t="shared" ref="C279:C284" si="34">C280</f>
        <v>2000</v>
      </c>
    </row>
    <row r="280" spans="1:3">
      <c r="A280" s="687" t="s">
        <v>3849</v>
      </c>
      <c r="B280" s="687" t="s">
        <v>1501</v>
      </c>
      <c r="C280" s="680">
        <f t="shared" si="34"/>
        <v>2000</v>
      </c>
    </row>
    <row r="281" spans="1:3">
      <c r="A281" s="687" t="s">
        <v>3850</v>
      </c>
      <c r="B281" s="687" t="s">
        <v>1513</v>
      </c>
      <c r="C281" s="680">
        <f t="shared" si="34"/>
        <v>2000</v>
      </c>
    </row>
    <row r="282" spans="1:3">
      <c r="A282" s="687" t="s">
        <v>4340</v>
      </c>
      <c r="B282" s="687" t="s">
        <v>2929</v>
      </c>
      <c r="C282" s="680">
        <f t="shared" si="34"/>
        <v>2000</v>
      </c>
    </row>
    <row r="283" spans="1:3" ht="27.6">
      <c r="A283" s="687" t="s">
        <v>4341</v>
      </c>
      <c r="B283" s="684" t="s">
        <v>2598</v>
      </c>
      <c r="C283" s="680">
        <f t="shared" si="34"/>
        <v>2000</v>
      </c>
    </row>
    <row r="284" spans="1:3">
      <c r="A284" s="687" t="s">
        <v>4342</v>
      </c>
      <c r="B284" s="687" t="s">
        <v>807</v>
      </c>
      <c r="C284" s="680">
        <f t="shared" si="34"/>
        <v>2000</v>
      </c>
    </row>
    <row r="285" spans="1:3">
      <c r="A285" s="688" t="s">
        <v>4343</v>
      </c>
      <c r="B285" s="688" t="s">
        <v>1608</v>
      </c>
      <c r="C285" s="682">
        <f>'C. OBJETO DEL GASTO'!AD105</f>
        <v>2000</v>
      </c>
    </row>
    <row r="286" spans="1:3" ht="27.6">
      <c r="A286" s="687" t="s">
        <v>3852</v>
      </c>
      <c r="B286" s="687" t="s">
        <v>1560</v>
      </c>
      <c r="C286" s="680">
        <f t="shared" ref="C286:C291" si="35">C287</f>
        <v>1200</v>
      </c>
    </row>
    <row r="287" spans="1:3">
      <c r="A287" s="687" t="s">
        <v>3853</v>
      </c>
      <c r="B287" s="687" t="s">
        <v>1501</v>
      </c>
      <c r="C287" s="680">
        <f t="shared" si="35"/>
        <v>1200</v>
      </c>
    </row>
    <row r="288" spans="1:3">
      <c r="A288" s="687" t="s">
        <v>3854</v>
      </c>
      <c r="B288" s="687" t="s">
        <v>1513</v>
      </c>
      <c r="C288" s="680">
        <f t="shared" si="35"/>
        <v>1200</v>
      </c>
    </row>
    <row r="289" spans="1:3">
      <c r="A289" s="687" t="s">
        <v>4344</v>
      </c>
      <c r="B289" s="687" t="s">
        <v>2929</v>
      </c>
      <c r="C289" s="680">
        <f t="shared" si="35"/>
        <v>1200</v>
      </c>
    </row>
    <row r="290" spans="1:3" ht="27.6">
      <c r="A290" s="687" t="s">
        <v>4345</v>
      </c>
      <c r="B290" s="684" t="s">
        <v>2598</v>
      </c>
      <c r="C290" s="680">
        <f t="shared" si="35"/>
        <v>1200</v>
      </c>
    </row>
    <row r="291" spans="1:3">
      <c r="A291" s="687" t="s">
        <v>4346</v>
      </c>
      <c r="B291" s="687" t="s">
        <v>807</v>
      </c>
      <c r="C291" s="680">
        <f t="shared" si="35"/>
        <v>1200</v>
      </c>
    </row>
    <row r="292" spans="1:3" ht="27.6">
      <c r="A292" s="688" t="s">
        <v>4347</v>
      </c>
      <c r="B292" s="688" t="s">
        <v>1560</v>
      </c>
      <c r="C292" s="682">
        <f>'C. OBJETO DEL GASTO'!AD115</f>
        <v>1200</v>
      </c>
    </row>
    <row r="293" spans="1:3">
      <c r="A293" s="700" t="s">
        <v>1706</v>
      </c>
      <c r="B293" s="701" t="s">
        <v>767</v>
      </c>
      <c r="C293" s="702">
        <f>C294</f>
        <v>236738.30024000001</v>
      </c>
    </row>
    <row r="294" spans="1:3">
      <c r="A294" s="679" t="s">
        <v>1707</v>
      </c>
      <c r="B294" s="684" t="s">
        <v>1570</v>
      </c>
      <c r="C294" s="680">
        <f>C295</f>
        <v>236738.30024000001</v>
      </c>
    </row>
    <row r="295" spans="1:3">
      <c r="A295" s="679" t="s">
        <v>1708</v>
      </c>
      <c r="B295" s="684" t="s">
        <v>1499</v>
      </c>
      <c r="C295" s="680">
        <f>C296</f>
        <v>236738.30024000001</v>
      </c>
    </row>
    <row r="296" spans="1:3">
      <c r="A296" s="703" t="s">
        <v>1709</v>
      </c>
      <c r="B296" s="697" t="s">
        <v>807</v>
      </c>
      <c r="C296" s="692">
        <f>C297+C304+C311+C318+C325+C332+C339</f>
        <v>236738.30024000001</v>
      </c>
    </row>
    <row r="297" spans="1:3">
      <c r="A297" s="679" t="s">
        <v>1711</v>
      </c>
      <c r="B297" s="684" t="s">
        <v>1505</v>
      </c>
      <c r="C297" s="680">
        <f t="shared" ref="C297:C302" si="36">C298</f>
        <v>141600</v>
      </c>
    </row>
    <row r="298" spans="1:3">
      <c r="A298" s="679" t="s">
        <v>1712</v>
      </c>
      <c r="B298" s="684" t="s">
        <v>1501</v>
      </c>
      <c r="C298" s="680">
        <f t="shared" si="36"/>
        <v>141600</v>
      </c>
    </row>
    <row r="299" spans="1:3">
      <c r="A299" s="679" t="s">
        <v>1713</v>
      </c>
      <c r="B299" s="684" t="s">
        <v>1502</v>
      </c>
      <c r="C299" s="680">
        <f t="shared" si="36"/>
        <v>141600</v>
      </c>
    </row>
    <row r="300" spans="1:3">
      <c r="A300" s="679" t="s">
        <v>4348</v>
      </c>
      <c r="B300" s="684" t="s">
        <v>2929</v>
      </c>
      <c r="C300" s="680">
        <f t="shared" si="36"/>
        <v>141600</v>
      </c>
    </row>
    <row r="301" spans="1:3" ht="27.6">
      <c r="A301" s="679" t="s">
        <v>4349</v>
      </c>
      <c r="B301" s="684" t="s">
        <v>1716</v>
      </c>
      <c r="C301" s="680">
        <f t="shared" si="36"/>
        <v>141600</v>
      </c>
    </row>
    <row r="302" spans="1:3">
      <c r="A302" s="679" t="s">
        <v>4350</v>
      </c>
      <c r="B302" s="684" t="s">
        <v>807</v>
      </c>
      <c r="C302" s="680">
        <f t="shared" si="36"/>
        <v>141600</v>
      </c>
    </row>
    <row r="303" spans="1:3">
      <c r="A303" s="909" t="s">
        <v>4351</v>
      </c>
      <c r="B303" s="910" t="s">
        <v>1505</v>
      </c>
      <c r="C303" s="911">
        <f>'C. OBJETO DEL GASTO'!Y17</f>
        <v>141600</v>
      </c>
    </row>
    <row r="304" spans="1:3">
      <c r="A304" s="679" t="s">
        <v>1719</v>
      </c>
      <c r="B304" s="684" t="s">
        <v>1506</v>
      </c>
      <c r="C304" s="680">
        <f t="shared" ref="C304:C309" si="37">C305</f>
        <v>2950</v>
      </c>
    </row>
    <row r="305" spans="1:3">
      <c r="A305" s="679" t="s">
        <v>1720</v>
      </c>
      <c r="B305" s="684" t="s">
        <v>1501</v>
      </c>
      <c r="C305" s="680">
        <f t="shared" si="37"/>
        <v>2950</v>
      </c>
    </row>
    <row r="306" spans="1:3">
      <c r="A306" s="679" t="s">
        <v>1721</v>
      </c>
      <c r="B306" s="684" t="s">
        <v>1502</v>
      </c>
      <c r="C306" s="680">
        <f t="shared" si="37"/>
        <v>2950</v>
      </c>
    </row>
    <row r="307" spans="1:3">
      <c r="A307" s="679" t="s">
        <v>4352</v>
      </c>
      <c r="B307" s="684" t="s">
        <v>2929</v>
      </c>
      <c r="C307" s="680">
        <f t="shared" si="37"/>
        <v>2950</v>
      </c>
    </row>
    <row r="308" spans="1:3">
      <c r="A308" s="679" t="s">
        <v>4353</v>
      </c>
      <c r="B308" s="684" t="s">
        <v>1724</v>
      </c>
      <c r="C308" s="680">
        <f t="shared" si="37"/>
        <v>2950</v>
      </c>
    </row>
    <row r="309" spans="1:3">
      <c r="A309" s="679" t="s">
        <v>4354</v>
      </c>
      <c r="B309" s="684" t="s">
        <v>807</v>
      </c>
      <c r="C309" s="680">
        <f t="shared" si="37"/>
        <v>2950</v>
      </c>
    </row>
    <row r="310" spans="1:3">
      <c r="A310" s="909" t="s">
        <v>4355</v>
      </c>
      <c r="B310" s="910" t="s">
        <v>1507</v>
      </c>
      <c r="C310" s="911">
        <f>'C. OBJETO DEL GASTO'!Y34</f>
        <v>2950</v>
      </c>
    </row>
    <row r="311" spans="1:3">
      <c r="A311" s="679" t="s">
        <v>1727</v>
      </c>
      <c r="B311" s="684" t="s">
        <v>1508</v>
      </c>
      <c r="C311" s="680">
        <f t="shared" ref="C311:C316" si="38">C312</f>
        <v>11800</v>
      </c>
    </row>
    <row r="312" spans="1:3">
      <c r="A312" s="679" t="s">
        <v>1728</v>
      </c>
      <c r="B312" s="684" t="s">
        <v>1501</v>
      </c>
      <c r="C312" s="680">
        <f t="shared" si="38"/>
        <v>11800</v>
      </c>
    </row>
    <row r="313" spans="1:3">
      <c r="A313" s="679" t="s">
        <v>1729</v>
      </c>
      <c r="B313" s="684" t="s">
        <v>1502</v>
      </c>
      <c r="C313" s="680">
        <f t="shared" si="38"/>
        <v>11800</v>
      </c>
    </row>
    <row r="314" spans="1:3">
      <c r="A314" s="679" t="s">
        <v>4356</v>
      </c>
      <c r="B314" s="684" t="s">
        <v>2929</v>
      </c>
      <c r="C314" s="680">
        <f t="shared" si="38"/>
        <v>11800</v>
      </c>
    </row>
    <row r="315" spans="1:3" ht="27.6">
      <c r="A315" s="679" t="s">
        <v>4357</v>
      </c>
      <c r="B315" s="684" t="s">
        <v>1732</v>
      </c>
      <c r="C315" s="680">
        <f t="shared" si="38"/>
        <v>11800</v>
      </c>
    </row>
    <row r="316" spans="1:3">
      <c r="A316" s="679" t="s">
        <v>4358</v>
      </c>
      <c r="B316" s="684" t="s">
        <v>807</v>
      </c>
      <c r="C316" s="680">
        <f t="shared" si="38"/>
        <v>11800</v>
      </c>
    </row>
    <row r="317" spans="1:3">
      <c r="A317" s="909" t="s">
        <v>4359</v>
      </c>
      <c r="B317" s="910" t="s">
        <v>1509</v>
      </c>
      <c r="C317" s="911">
        <f>'C. OBJETO DEL GASTO'!Y35</f>
        <v>11800</v>
      </c>
    </row>
    <row r="318" spans="1:3">
      <c r="A318" s="679" t="s">
        <v>1735</v>
      </c>
      <c r="B318" s="684" t="s">
        <v>1510</v>
      </c>
      <c r="C318" s="680">
        <f t="shared" ref="C318:C323" si="39">C319</f>
        <v>70606.559999999998</v>
      </c>
    </row>
    <row r="319" spans="1:3">
      <c r="A319" s="679" t="s">
        <v>1736</v>
      </c>
      <c r="B319" s="684" t="s">
        <v>1501</v>
      </c>
      <c r="C319" s="680">
        <f t="shared" si="39"/>
        <v>70606.559999999998</v>
      </c>
    </row>
    <row r="320" spans="1:3">
      <c r="A320" s="679" t="s">
        <v>1737</v>
      </c>
      <c r="B320" s="684" t="s">
        <v>1502</v>
      </c>
      <c r="C320" s="680">
        <f t="shared" si="39"/>
        <v>70606.559999999998</v>
      </c>
    </row>
    <row r="321" spans="1:3">
      <c r="A321" s="679" t="s">
        <v>4360</v>
      </c>
      <c r="B321" s="684" t="s">
        <v>2929</v>
      </c>
      <c r="C321" s="680">
        <f t="shared" si="39"/>
        <v>70606.559999999998</v>
      </c>
    </row>
    <row r="322" spans="1:3" ht="27.6">
      <c r="A322" s="679" t="s">
        <v>4361</v>
      </c>
      <c r="B322" s="684" t="s">
        <v>1740</v>
      </c>
      <c r="C322" s="680">
        <f t="shared" si="39"/>
        <v>70606.559999999998</v>
      </c>
    </row>
    <row r="323" spans="1:3">
      <c r="A323" s="679" t="s">
        <v>4362</v>
      </c>
      <c r="B323" s="684" t="s">
        <v>807</v>
      </c>
      <c r="C323" s="680">
        <f t="shared" si="39"/>
        <v>70606.559999999998</v>
      </c>
    </row>
    <row r="324" spans="1:3">
      <c r="A324" s="909" t="s">
        <v>4363</v>
      </c>
      <c r="B324" s="910" t="s">
        <v>1511</v>
      </c>
      <c r="C324" s="911">
        <f>'C. OBJETO DEL GASTO'!Y41</f>
        <v>70606.559999999998</v>
      </c>
    </row>
    <row r="325" spans="1:3" ht="27.6">
      <c r="A325" s="679" t="s">
        <v>3742</v>
      </c>
      <c r="B325" s="684" t="s">
        <v>3032</v>
      </c>
      <c r="C325" s="680">
        <f t="shared" ref="C325:C330" si="40">C326</f>
        <v>6581.7402400000001</v>
      </c>
    </row>
    <row r="326" spans="1:3">
      <c r="A326" s="679" t="s">
        <v>3743</v>
      </c>
      <c r="B326" s="684" t="s">
        <v>1501</v>
      </c>
      <c r="C326" s="680">
        <f t="shared" si="40"/>
        <v>6581.7402400000001</v>
      </c>
    </row>
    <row r="327" spans="1:3">
      <c r="A327" s="679" t="s">
        <v>3744</v>
      </c>
      <c r="B327" s="684" t="s">
        <v>1502</v>
      </c>
      <c r="C327" s="680">
        <f t="shared" si="40"/>
        <v>6581.7402400000001</v>
      </c>
    </row>
    <row r="328" spans="1:3">
      <c r="A328" s="679" t="s">
        <v>3745</v>
      </c>
      <c r="B328" s="684" t="s">
        <v>2929</v>
      </c>
      <c r="C328" s="680">
        <f t="shared" si="40"/>
        <v>6581.7402400000001</v>
      </c>
    </row>
    <row r="329" spans="1:3" ht="27.6">
      <c r="A329" s="689" t="s">
        <v>3746</v>
      </c>
      <c r="B329" s="684" t="s">
        <v>1740</v>
      </c>
      <c r="C329" s="680">
        <f t="shared" si="40"/>
        <v>6581.7402400000001</v>
      </c>
    </row>
    <row r="330" spans="1:3">
      <c r="A330" s="679" t="s">
        <v>3747</v>
      </c>
      <c r="B330" s="684" t="s">
        <v>807</v>
      </c>
      <c r="C330" s="680">
        <f t="shared" si="40"/>
        <v>6581.7402400000001</v>
      </c>
    </row>
    <row r="331" spans="1:3">
      <c r="A331" s="681" t="s">
        <v>3748</v>
      </c>
      <c r="B331" s="685" t="s">
        <v>90</v>
      </c>
      <c r="C331" s="682">
        <f>'C. OBJETO DEL GASTO'!Y100</f>
        <v>6581.7402400000001</v>
      </c>
    </row>
    <row r="332" spans="1:3">
      <c r="A332" s="679" t="s">
        <v>1743</v>
      </c>
      <c r="B332" s="684" t="s">
        <v>1608</v>
      </c>
      <c r="C332" s="680">
        <f t="shared" ref="C332:C337" si="41">C333</f>
        <v>2000</v>
      </c>
    </row>
    <row r="333" spans="1:3">
      <c r="A333" s="679" t="s">
        <v>1744</v>
      </c>
      <c r="B333" s="684" t="s">
        <v>1501</v>
      </c>
      <c r="C333" s="680">
        <f t="shared" si="41"/>
        <v>2000</v>
      </c>
    </row>
    <row r="334" spans="1:3">
      <c r="A334" s="679" t="s">
        <v>1745</v>
      </c>
      <c r="B334" s="684" t="s">
        <v>1513</v>
      </c>
      <c r="C334" s="680">
        <f t="shared" si="41"/>
        <v>2000</v>
      </c>
    </row>
    <row r="335" spans="1:3">
      <c r="A335" s="679" t="s">
        <v>4364</v>
      </c>
      <c r="B335" s="684" t="s">
        <v>2929</v>
      </c>
      <c r="C335" s="680">
        <f t="shared" si="41"/>
        <v>2000</v>
      </c>
    </row>
    <row r="336" spans="1:3">
      <c r="A336" s="679" t="s">
        <v>4365</v>
      </c>
      <c r="B336" s="684" t="s">
        <v>1710</v>
      </c>
      <c r="C336" s="680">
        <f t="shared" si="41"/>
        <v>2000</v>
      </c>
    </row>
    <row r="337" spans="1:3">
      <c r="A337" s="679" t="s">
        <v>4366</v>
      </c>
      <c r="B337" s="684" t="s">
        <v>807</v>
      </c>
      <c r="C337" s="680">
        <f t="shared" si="41"/>
        <v>2000</v>
      </c>
    </row>
    <row r="338" spans="1:3">
      <c r="A338" s="909" t="s">
        <v>4367</v>
      </c>
      <c r="B338" s="910" t="s">
        <v>1750</v>
      </c>
      <c r="C338" s="911">
        <f>'C. OBJETO DEL GASTO'!Y105</f>
        <v>2000</v>
      </c>
    </row>
    <row r="339" spans="1:3" ht="27.6">
      <c r="A339" s="687" t="s">
        <v>3749</v>
      </c>
      <c r="B339" s="687" t="s">
        <v>1560</v>
      </c>
      <c r="C339" s="680">
        <f t="shared" ref="C339:C344" si="42">C340</f>
        <v>1200</v>
      </c>
    </row>
    <row r="340" spans="1:3">
      <c r="A340" s="687" t="s">
        <v>3750</v>
      </c>
      <c r="B340" s="687" t="s">
        <v>1501</v>
      </c>
      <c r="C340" s="680">
        <f t="shared" si="42"/>
        <v>1200</v>
      </c>
    </row>
    <row r="341" spans="1:3">
      <c r="A341" s="687" t="s">
        <v>3751</v>
      </c>
      <c r="B341" s="687" t="s">
        <v>1513</v>
      </c>
      <c r="C341" s="680">
        <f t="shared" si="42"/>
        <v>1200</v>
      </c>
    </row>
    <row r="342" spans="1:3">
      <c r="A342" s="687" t="s">
        <v>4368</v>
      </c>
      <c r="B342" s="687" t="s">
        <v>2929</v>
      </c>
      <c r="C342" s="680">
        <f t="shared" si="42"/>
        <v>1200</v>
      </c>
    </row>
    <row r="343" spans="1:3">
      <c r="A343" s="687" t="s">
        <v>4369</v>
      </c>
      <c r="B343" s="684" t="s">
        <v>1710</v>
      </c>
      <c r="C343" s="680">
        <f t="shared" si="42"/>
        <v>1200</v>
      </c>
    </row>
    <row r="344" spans="1:3">
      <c r="A344" s="687" t="s">
        <v>4370</v>
      </c>
      <c r="B344" s="687" t="s">
        <v>807</v>
      </c>
      <c r="C344" s="680">
        <f t="shared" si="42"/>
        <v>1200</v>
      </c>
    </row>
    <row r="345" spans="1:3" ht="27.6">
      <c r="A345" s="688" t="s">
        <v>4371</v>
      </c>
      <c r="B345" s="688" t="s">
        <v>1560</v>
      </c>
      <c r="C345" s="682">
        <f>'C. OBJETO DEL GASTO'!Y115</f>
        <v>1200</v>
      </c>
    </row>
    <row r="346" spans="1:3">
      <c r="A346" s="700" t="s">
        <v>1751</v>
      </c>
      <c r="B346" s="701" t="s">
        <v>772</v>
      </c>
      <c r="C346" s="702">
        <f>C347</f>
        <v>465274.25023999996</v>
      </c>
    </row>
    <row r="347" spans="1:3">
      <c r="A347" s="679" t="s">
        <v>1752</v>
      </c>
      <c r="B347" s="684" t="s">
        <v>1753</v>
      </c>
      <c r="C347" s="680">
        <f>C348</f>
        <v>465274.25023999996</v>
      </c>
    </row>
    <row r="348" spans="1:3">
      <c r="A348" s="679" t="s">
        <v>1754</v>
      </c>
      <c r="B348" s="684" t="s">
        <v>1499</v>
      </c>
      <c r="C348" s="680">
        <f>C349</f>
        <v>465274.25023999996</v>
      </c>
    </row>
    <row r="349" spans="1:3">
      <c r="A349" s="703" t="s">
        <v>1755</v>
      </c>
      <c r="B349" s="697" t="s">
        <v>807</v>
      </c>
      <c r="C349" s="692">
        <f>C350+C357+C364+C371+C378+C385+C392+C399</f>
        <v>465274.25023999996</v>
      </c>
    </row>
    <row r="350" spans="1:3">
      <c r="A350" s="679" t="s">
        <v>1757</v>
      </c>
      <c r="B350" s="684" t="s">
        <v>1505</v>
      </c>
      <c r="C350" s="680">
        <f t="shared" ref="C350:C355" si="43">C351</f>
        <v>120000</v>
      </c>
    </row>
    <row r="351" spans="1:3">
      <c r="A351" s="679" t="s">
        <v>1758</v>
      </c>
      <c r="B351" s="684" t="s">
        <v>1501</v>
      </c>
      <c r="C351" s="680">
        <f t="shared" si="43"/>
        <v>120000</v>
      </c>
    </row>
    <row r="352" spans="1:3">
      <c r="A352" s="679" t="s">
        <v>1759</v>
      </c>
      <c r="B352" s="684" t="s">
        <v>1502</v>
      </c>
      <c r="C352" s="680">
        <f t="shared" si="43"/>
        <v>120000</v>
      </c>
    </row>
    <row r="353" spans="1:3">
      <c r="A353" s="679" t="s">
        <v>4372</v>
      </c>
      <c r="B353" s="684" t="s">
        <v>2929</v>
      </c>
      <c r="C353" s="680">
        <f t="shared" si="43"/>
        <v>120000</v>
      </c>
    </row>
    <row r="354" spans="1:3">
      <c r="A354" s="679" t="s">
        <v>4373</v>
      </c>
      <c r="B354" s="684" t="s">
        <v>1756</v>
      </c>
      <c r="C354" s="680">
        <f t="shared" si="43"/>
        <v>120000</v>
      </c>
    </row>
    <row r="355" spans="1:3">
      <c r="A355" s="679" t="s">
        <v>4374</v>
      </c>
      <c r="B355" s="684" t="s">
        <v>807</v>
      </c>
      <c r="C355" s="680">
        <f t="shared" si="43"/>
        <v>120000</v>
      </c>
    </row>
    <row r="356" spans="1:3">
      <c r="A356" s="909" t="s">
        <v>4375</v>
      </c>
      <c r="B356" s="910" t="s">
        <v>1505</v>
      </c>
      <c r="C356" s="911">
        <f>'C. OBJETO DEL GASTO'!AC17</f>
        <v>120000</v>
      </c>
    </row>
    <row r="357" spans="1:3">
      <c r="A357" s="679" t="s">
        <v>1764</v>
      </c>
      <c r="B357" s="684" t="s">
        <v>1506</v>
      </c>
      <c r="C357" s="680">
        <f t="shared" ref="C357:C362" si="44">C358</f>
        <v>2500</v>
      </c>
    </row>
    <row r="358" spans="1:3">
      <c r="A358" s="679" t="s">
        <v>1765</v>
      </c>
      <c r="B358" s="684" t="s">
        <v>1501</v>
      </c>
      <c r="C358" s="680">
        <f t="shared" si="44"/>
        <v>2500</v>
      </c>
    </row>
    <row r="359" spans="1:3">
      <c r="A359" s="679" t="s">
        <v>1766</v>
      </c>
      <c r="B359" s="684" t="s">
        <v>1502</v>
      </c>
      <c r="C359" s="680">
        <f t="shared" si="44"/>
        <v>2500</v>
      </c>
    </row>
    <row r="360" spans="1:3">
      <c r="A360" s="679" t="s">
        <v>4376</v>
      </c>
      <c r="B360" s="684" t="s">
        <v>2929</v>
      </c>
      <c r="C360" s="680">
        <f t="shared" si="44"/>
        <v>2500</v>
      </c>
    </row>
    <row r="361" spans="1:3">
      <c r="A361" s="679" t="s">
        <v>4377</v>
      </c>
      <c r="B361" s="684" t="s">
        <v>1769</v>
      </c>
      <c r="C361" s="680">
        <f t="shared" si="44"/>
        <v>2500</v>
      </c>
    </row>
    <row r="362" spans="1:3">
      <c r="A362" s="679" t="s">
        <v>4378</v>
      </c>
      <c r="B362" s="684" t="s">
        <v>807</v>
      </c>
      <c r="C362" s="680">
        <f t="shared" si="44"/>
        <v>2500</v>
      </c>
    </row>
    <row r="363" spans="1:3">
      <c r="A363" s="909" t="s">
        <v>4379</v>
      </c>
      <c r="B363" s="910" t="s">
        <v>1507</v>
      </c>
      <c r="C363" s="911">
        <f>'C. OBJETO DEL GASTO'!AC34</f>
        <v>2500</v>
      </c>
    </row>
    <row r="364" spans="1:3">
      <c r="A364" s="679" t="s">
        <v>1772</v>
      </c>
      <c r="B364" s="684" t="s">
        <v>1508</v>
      </c>
      <c r="C364" s="680">
        <f t="shared" ref="C364:C369" si="45">C365</f>
        <v>10000</v>
      </c>
    </row>
    <row r="365" spans="1:3">
      <c r="A365" s="679" t="s">
        <v>1773</v>
      </c>
      <c r="B365" s="684" t="s">
        <v>1501</v>
      </c>
      <c r="C365" s="680">
        <f t="shared" si="45"/>
        <v>10000</v>
      </c>
    </row>
    <row r="366" spans="1:3">
      <c r="A366" s="679" t="s">
        <v>1774</v>
      </c>
      <c r="B366" s="684" t="s">
        <v>1502</v>
      </c>
      <c r="C366" s="680">
        <f t="shared" si="45"/>
        <v>10000</v>
      </c>
    </row>
    <row r="367" spans="1:3">
      <c r="A367" s="679" t="s">
        <v>4380</v>
      </c>
      <c r="B367" s="684" t="s">
        <v>2929</v>
      </c>
      <c r="C367" s="680">
        <f t="shared" si="45"/>
        <v>10000</v>
      </c>
    </row>
    <row r="368" spans="1:3">
      <c r="A368" s="679" t="s">
        <v>4381</v>
      </c>
      <c r="B368" s="684" t="s">
        <v>1769</v>
      </c>
      <c r="C368" s="680">
        <f t="shared" si="45"/>
        <v>10000</v>
      </c>
    </row>
    <row r="369" spans="1:3">
      <c r="A369" s="679" t="s">
        <v>4382</v>
      </c>
      <c r="B369" s="684" t="s">
        <v>807</v>
      </c>
      <c r="C369" s="680">
        <f t="shared" si="45"/>
        <v>10000</v>
      </c>
    </row>
    <row r="370" spans="1:3">
      <c r="A370" s="909" t="s">
        <v>4383</v>
      </c>
      <c r="B370" s="910" t="s">
        <v>1509</v>
      </c>
      <c r="C370" s="911">
        <f>'C. OBJETO DEL GASTO'!AC35</f>
        <v>10000</v>
      </c>
    </row>
    <row r="371" spans="1:3">
      <c r="A371" s="679" t="s">
        <v>1779</v>
      </c>
      <c r="B371" s="684" t="s">
        <v>1510</v>
      </c>
      <c r="C371" s="680">
        <f t="shared" ref="C371:C376" si="46">C372</f>
        <v>25006.560000000001</v>
      </c>
    </row>
    <row r="372" spans="1:3">
      <c r="A372" s="679" t="s">
        <v>1780</v>
      </c>
      <c r="B372" s="684" t="s">
        <v>1501</v>
      </c>
      <c r="C372" s="680">
        <f t="shared" si="46"/>
        <v>25006.560000000001</v>
      </c>
    </row>
    <row r="373" spans="1:3">
      <c r="A373" s="679" t="s">
        <v>1781</v>
      </c>
      <c r="B373" s="684" t="s">
        <v>1502</v>
      </c>
      <c r="C373" s="680">
        <f t="shared" si="46"/>
        <v>25006.560000000001</v>
      </c>
    </row>
    <row r="374" spans="1:3">
      <c r="A374" s="679" t="s">
        <v>4384</v>
      </c>
      <c r="B374" s="684" t="s">
        <v>2929</v>
      </c>
      <c r="C374" s="680">
        <f t="shared" si="46"/>
        <v>25006.560000000001</v>
      </c>
    </row>
    <row r="375" spans="1:3">
      <c r="A375" s="679" t="s">
        <v>4385</v>
      </c>
      <c r="B375" s="684" t="s">
        <v>1784</v>
      </c>
      <c r="C375" s="680">
        <f t="shared" si="46"/>
        <v>25006.560000000001</v>
      </c>
    </row>
    <row r="376" spans="1:3">
      <c r="A376" s="679" t="s">
        <v>4386</v>
      </c>
      <c r="B376" s="684" t="s">
        <v>807</v>
      </c>
      <c r="C376" s="680">
        <f t="shared" si="46"/>
        <v>25006.560000000001</v>
      </c>
    </row>
    <row r="377" spans="1:3">
      <c r="A377" s="909" t="s">
        <v>4387</v>
      </c>
      <c r="B377" s="910" t="s">
        <v>1511</v>
      </c>
      <c r="C377" s="911">
        <f>'C. OBJETO DEL GASTO'!AC41</f>
        <v>25006.560000000001</v>
      </c>
    </row>
    <row r="378" spans="1:3" ht="27.6">
      <c r="A378" s="679" t="s">
        <v>3816</v>
      </c>
      <c r="B378" s="684" t="s">
        <v>3032</v>
      </c>
      <c r="C378" s="680">
        <f t="shared" ref="C378:C383" si="47">C379</f>
        <v>4567.6902399999999</v>
      </c>
    </row>
    <row r="379" spans="1:3">
      <c r="A379" s="679" t="s">
        <v>3817</v>
      </c>
      <c r="B379" s="684" t="s">
        <v>1501</v>
      </c>
      <c r="C379" s="680">
        <f t="shared" si="47"/>
        <v>4567.6902399999999</v>
      </c>
    </row>
    <row r="380" spans="1:3">
      <c r="A380" s="679" t="s">
        <v>3818</v>
      </c>
      <c r="B380" s="684" t="s">
        <v>1502</v>
      </c>
      <c r="C380" s="680">
        <f t="shared" si="47"/>
        <v>4567.6902399999999</v>
      </c>
    </row>
    <row r="381" spans="1:3">
      <c r="A381" s="679" t="s">
        <v>3819</v>
      </c>
      <c r="B381" s="684" t="s">
        <v>2929</v>
      </c>
      <c r="C381" s="680">
        <f t="shared" si="47"/>
        <v>4567.6902399999999</v>
      </c>
    </row>
    <row r="382" spans="1:3">
      <c r="A382" s="689" t="s">
        <v>3820</v>
      </c>
      <c r="B382" s="684" t="s">
        <v>1784</v>
      </c>
      <c r="C382" s="680">
        <f t="shared" si="47"/>
        <v>4567.6902399999999</v>
      </c>
    </row>
    <row r="383" spans="1:3">
      <c r="A383" s="679" t="s">
        <v>3821</v>
      </c>
      <c r="B383" s="684" t="s">
        <v>807</v>
      </c>
      <c r="C383" s="680">
        <f t="shared" si="47"/>
        <v>4567.6902399999999</v>
      </c>
    </row>
    <row r="384" spans="1:3">
      <c r="A384" s="681" t="s">
        <v>3822</v>
      </c>
      <c r="B384" s="685" t="s">
        <v>90</v>
      </c>
      <c r="C384" s="682">
        <f>'C. OBJETO DEL GASTO'!AC100</f>
        <v>4567.6902399999999</v>
      </c>
    </row>
    <row r="385" spans="1:3">
      <c r="A385" s="679" t="s">
        <v>3823</v>
      </c>
      <c r="B385" s="684" t="s">
        <v>1608</v>
      </c>
      <c r="C385" s="680">
        <f t="shared" ref="C385:C390" si="48">C386</f>
        <v>2000</v>
      </c>
    </row>
    <row r="386" spans="1:3">
      <c r="A386" s="679" t="s">
        <v>3824</v>
      </c>
      <c r="B386" s="684" t="s">
        <v>1501</v>
      </c>
      <c r="C386" s="680">
        <f t="shared" si="48"/>
        <v>2000</v>
      </c>
    </row>
    <row r="387" spans="1:3">
      <c r="A387" s="679" t="s">
        <v>3825</v>
      </c>
      <c r="B387" s="684" t="s">
        <v>1513</v>
      </c>
      <c r="C387" s="680">
        <f t="shared" si="48"/>
        <v>2000</v>
      </c>
    </row>
    <row r="388" spans="1:3">
      <c r="A388" s="679" t="s">
        <v>4388</v>
      </c>
      <c r="B388" s="684" t="s">
        <v>2929</v>
      </c>
      <c r="C388" s="680">
        <f t="shared" si="48"/>
        <v>2000</v>
      </c>
    </row>
    <row r="389" spans="1:3">
      <c r="A389" s="679" t="s">
        <v>4389</v>
      </c>
      <c r="B389" s="684" t="s">
        <v>1769</v>
      </c>
      <c r="C389" s="680">
        <f t="shared" si="48"/>
        <v>2000</v>
      </c>
    </row>
    <row r="390" spans="1:3">
      <c r="A390" s="679" t="s">
        <v>4390</v>
      </c>
      <c r="B390" s="684" t="s">
        <v>807</v>
      </c>
      <c r="C390" s="680">
        <f t="shared" si="48"/>
        <v>2000</v>
      </c>
    </row>
    <row r="391" spans="1:3">
      <c r="A391" s="681" t="s">
        <v>4391</v>
      </c>
      <c r="B391" s="685" t="s">
        <v>1608</v>
      </c>
      <c r="C391" s="682">
        <f>'C. OBJETO DEL GASTO'!AC105</f>
        <v>2000</v>
      </c>
    </row>
    <row r="392" spans="1:3" ht="27.6">
      <c r="A392" s="687" t="s">
        <v>3827</v>
      </c>
      <c r="B392" s="687" t="s">
        <v>1560</v>
      </c>
      <c r="C392" s="680">
        <f t="shared" ref="C392:C397" si="49">C393</f>
        <v>1200</v>
      </c>
    </row>
    <row r="393" spans="1:3">
      <c r="A393" s="687" t="s">
        <v>3828</v>
      </c>
      <c r="B393" s="687" t="s">
        <v>1501</v>
      </c>
      <c r="C393" s="680">
        <f t="shared" si="49"/>
        <v>1200</v>
      </c>
    </row>
    <row r="394" spans="1:3">
      <c r="A394" s="687" t="s">
        <v>3829</v>
      </c>
      <c r="B394" s="687" t="s">
        <v>1513</v>
      </c>
      <c r="C394" s="680">
        <f t="shared" si="49"/>
        <v>1200</v>
      </c>
    </row>
    <row r="395" spans="1:3">
      <c r="A395" s="687" t="s">
        <v>4392</v>
      </c>
      <c r="B395" s="687" t="s">
        <v>2929</v>
      </c>
      <c r="C395" s="680">
        <f t="shared" si="49"/>
        <v>1200</v>
      </c>
    </row>
    <row r="396" spans="1:3">
      <c r="A396" s="687" t="s">
        <v>4393</v>
      </c>
      <c r="B396" s="684" t="s">
        <v>1769</v>
      </c>
      <c r="C396" s="680">
        <f t="shared" si="49"/>
        <v>1200</v>
      </c>
    </row>
    <row r="397" spans="1:3">
      <c r="A397" s="687" t="s">
        <v>4394</v>
      </c>
      <c r="B397" s="687" t="s">
        <v>807</v>
      </c>
      <c r="C397" s="680">
        <f t="shared" si="49"/>
        <v>1200</v>
      </c>
    </row>
    <row r="398" spans="1:3" ht="27.6">
      <c r="A398" s="688" t="s">
        <v>4395</v>
      </c>
      <c r="B398" s="688" t="s">
        <v>1560</v>
      </c>
      <c r="C398" s="682">
        <f>'C. OBJETO DEL GASTO'!AC115</f>
        <v>1200</v>
      </c>
    </row>
    <row r="399" spans="1:3" ht="27.6">
      <c r="A399" s="687" t="s">
        <v>3837</v>
      </c>
      <c r="B399" s="687" t="s">
        <v>1877</v>
      </c>
      <c r="C399" s="680">
        <f t="shared" ref="C399:C404" si="50">C400</f>
        <v>300000</v>
      </c>
    </row>
    <row r="400" spans="1:3">
      <c r="A400" s="687" t="s">
        <v>3838</v>
      </c>
      <c r="B400" s="687" t="s">
        <v>1501</v>
      </c>
      <c r="C400" s="680">
        <f t="shared" si="50"/>
        <v>300000</v>
      </c>
    </row>
    <row r="401" spans="1:3">
      <c r="A401" s="687" t="s">
        <v>3839</v>
      </c>
      <c r="B401" s="687" t="s">
        <v>1878</v>
      </c>
      <c r="C401" s="680">
        <f t="shared" si="50"/>
        <v>300000</v>
      </c>
    </row>
    <row r="402" spans="1:3">
      <c r="A402" s="687" t="s">
        <v>4396</v>
      </c>
      <c r="B402" s="687" t="s">
        <v>2929</v>
      </c>
      <c r="C402" s="680">
        <f t="shared" si="50"/>
        <v>300000</v>
      </c>
    </row>
    <row r="403" spans="1:3">
      <c r="A403" s="687" t="s">
        <v>4397</v>
      </c>
      <c r="B403" s="684" t="s">
        <v>1784</v>
      </c>
      <c r="C403" s="680">
        <f t="shared" si="50"/>
        <v>300000</v>
      </c>
    </row>
    <row r="404" spans="1:3">
      <c r="A404" s="687" t="s">
        <v>4398</v>
      </c>
      <c r="B404" s="687" t="s">
        <v>807</v>
      </c>
      <c r="C404" s="680">
        <f t="shared" si="50"/>
        <v>300000</v>
      </c>
    </row>
    <row r="405" spans="1:3" ht="27.6">
      <c r="A405" s="688" t="s">
        <v>4399</v>
      </c>
      <c r="B405" s="688" t="s">
        <v>1877</v>
      </c>
      <c r="C405" s="682">
        <f>'C. OBJETO DEL GASTO'!AC503</f>
        <v>300000</v>
      </c>
    </row>
    <row r="406" spans="1:3">
      <c r="A406" s="700" t="s">
        <v>1787</v>
      </c>
      <c r="B406" s="701" t="s">
        <v>1788</v>
      </c>
      <c r="C406" s="702">
        <f>C407</f>
        <v>273445.50023999996</v>
      </c>
    </row>
    <row r="407" spans="1:3">
      <c r="A407" s="679" t="s">
        <v>1789</v>
      </c>
      <c r="B407" s="684" t="s">
        <v>1790</v>
      </c>
      <c r="C407" s="680">
        <f>C408</f>
        <v>273445.50023999996</v>
      </c>
    </row>
    <row r="408" spans="1:3">
      <c r="A408" s="679" t="s">
        <v>1791</v>
      </c>
      <c r="B408" s="684" t="s">
        <v>1499</v>
      </c>
      <c r="C408" s="680">
        <f>C409</f>
        <v>273445.50023999996</v>
      </c>
    </row>
    <row r="409" spans="1:3">
      <c r="A409" s="703" t="s">
        <v>1792</v>
      </c>
      <c r="B409" s="697" t="s">
        <v>807</v>
      </c>
      <c r="C409" s="692">
        <f>C410+C417+C424+C431+C438+C445+C452+C459</f>
        <v>273445.50023999996</v>
      </c>
    </row>
    <row r="410" spans="1:3">
      <c r="A410" s="679" t="s">
        <v>1794</v>
      </c>
      <c r="B410" s="684" t="s">
        <v>1505</v>
      </c>
      <c r="C410" s="680">
        <f t="shared" ref="C410:C415" si="51">C411</f>
        <v>180000</v>
      </c>
    </row>
    <row r="411" spans="1:3">
      <c r="A411" s="679" t="s">
        <v>1795</v>
      </c>
      <c r="B411" s="684" t="s">
        <v>1501</v>
      </c>
      <c r="C411" s="680">
        <f t="shared" si="51"/>
        <v>180000</v>
      </c>
    </row>
    <row r="412" spans="1:3">
      <c r="A412" s="679" t="s">
        <v>1796</v>
      </c>
      <c r="B412" s="684" t="s">
        <v>1502</v>
      </c>
      <c r="C412" s="680">
        <f t="shared" si="51"/>
        <v>180000</v>
      </c>
    </row>
    <row r="413" spans="1:3">
      <c r="A413" s="679" t="s">
        <v>4400</v>
      </c>
      <c r="B413" s="684" t="s">
        <v>2929</v>
      </c>
      <c r="C413" s="680">
        <f t="shared" si="51"/>
        <v>180000</v>
      </c>
    </row>
    <row r="414" spans="1:3" ht="27.6">
      <c r="A414" s="679" t="s">
        <v>4401</v>
      </c>
      <c r="B414" s="684" t="s">
        <v>1793</v>
      </c>
      <c r="C414" s="680">
        <f t="shared" si="51"/>
        <v>180000</v>
      </c>
    </row>
    <row r="415" spans="1:3">
      <c r="A415" s="679" t="s">
        <v>4402</v>
      </c>
      <c r="B415" s="684" t="s">
        <v>807</v>
      </c>
      <c r="C415" s="680">
        <f t="shared" si="51"/>
        <v>180000</v>
      </c>
    </row>
    <row r="416" spans="1:3">
      <c r="A416" s="909" t="s">
        <v>4403</v>
      </c>
      <c r="B416" s="910" t="s">
        <v>1505</v>
      </c>
      <c r="C416" s="911">
        <f>'C. OBJETO DEL GASTO'!W17</f>
        <v>180000</v>
      </c>
    </row>
    <row r="417" spans="1:3">
      <c r="A417" s="679" t="s">
        <v>1801</v>
      </c>
      <c r="B417" s="684" t="s">
        <v>1506</v>
      </c>
      <c r="C417" s="680">
        <f t="shared" ref="C417:C422" si="52">C418</f>
        <v>3750</v>
      </c>
    </row>
    <row r="418" spans="1:3">
      <c r="A418" s="679" t="s">
        <v>1802</v>
      </c>
      <c r="B418" s="684" t="s">
        <v>1501</v>
      </c>
      <c r="C418" s="680">
        <f t="shared" si="52"/>
        <v>3750</v>
      </c>
    </row>
    <row r="419" spans="1:3">
      <c r="A419" s="679" t="s">
        <v>1803</v>
      </c>
      <c r="B419" s="684" t="s">
        <v>1502</v>
      </c>
      <c r="C419" s="680">
        <f t="shared" si="52"/>
        <v>3750</v>
      </c>
    </row>
    <row r="420" spans="1:3">
      <c r="A420" s="679" t="s">
        <v>4404</v>
      </c>
      <c r="B420" s="684" t="s">
        <v>2929</v>
      </c>
      <c r="C420" s="680">
        <f t="shared" si="52"/>
        <v>3750</v>
      </c>
    </row>
    <row r="421" spans="1:3" ht="27.6">
      <c r="A421" s="679" t="s">
        <v>4405</v>
      </c>
      <c r="B421" s="684" t="s">
        <v>1806</v>
      </c>
      <c r="C421" s="680">
        <f t="shared" si="52"/>
        <v>3750</v>
      </c>
    </row>
    <row r="422" spans="1:3">
      <c r="A422" s="679" t="s">
        <v>4406</v>
      </c>
      <c r="B422" s="684" t="s">
        <v>807</v>
      </c>
      <c r="C422" s="680">
        <f t="shared" si="52"/>
        <v>3750</v>
      </c>
    </row>
    <row r="423" spans="1:3">
      <c r="A423" s="909" t="s">
        <v>4407</v>
      </c>
      <c r="B423" s="910" t="s">
        <v>1507</v>
      </c>
      <c r="C423" s="911">
        <f>'C. OBJETO DEL GASTO'!W34</f>
        <v>3750</v>
      </c>
    </row>
    <row r="424" spans="1:3">
      <c r="A424" s="679" t="s">
        <v>1809</v>
      </c>
      <c r="B424" s="684" t="s">
        <v>1508</v>
      </c>
      <c r="C424" s="680">
        <f t="shared" ref="C424:C429" si="53">C425</f>
        <v>15000</v>
      </c>
    </row>
    <row r="425" spans="1:3">
      <c r="A425" s="679" t="s">
        <v>1810</v>
      </c>
      <c r="B425" s="684" t="s">
        <v>1501</v>
      </c>
      <c r="C425" s="680">
        <f t="shared" si="53"/>
        <v>15000</v>
      </c>
    </row>
    <row r="426" spans="1:3">
      <c r="A426" s="679" t="s">
        <v>1811</v>
      </c>
      <c r="B426" s="684" t="s">
        <v>1502</v>
      </c>
      <c r="C426" s="680">
        <f t="shared" si="53"/>
        <v>15000</v>
      </c>
    </row>
    <row r="427" spans="1:3">
      <c r="A427" s="679" t="s">
        <v>4408</v>
      </c>
      <c r="B427" s="684" t="s">
        <v>2929</v>
      </c>
      <c r="C427" s="680">
        <f t="shared" si="53"/>
        <v>15000</v>
      </c>
    </row>
    <row r="428" spans="1:3" ht="27.6">
      <c r="A428" s="679" t="s">
        <v>4409</v>
      </c>
      <c r="B428" s="684" t="s">
        <v>1806</v>
      </c>
      <c r="C428" s="680">
        <f t="shared" si="53"/>
        <v>15000</v>
      </c>
    </row>
    <row r="429" spans="1:3">
      <c r="A429" s="679" t="s">
        <v>4410</v>
      </c>
      <c r="B429" s="684" t="s">
        <v>807</v>
      </c>
      <c r="C429" s="680">
        <f t="shared" si="53"/>
        <v>15000</v>
      </c>
    </row>
    <row r="430" spans="1:3">
      <c r="A430" s="909" t="s">
        <v>4411</v>
      </c>
      <c r="B430" s="910" t="s">
        <v>1509</v>
      </c>
      <c r="C430" s="911">
        <f>'C. OBJETO DEL GASTO'!W35</f>
        <v>15000</v>
      </c>
    </row>
    <row r="431" spans="1:3">
      <c r="A431" s="679" t="s">
        <v>1816</v>
      </c>
      <c r="B431" s="684" t="s">
        <v>1510</v>
      </c>
      <c r="C431" s="680">
        <f t="shared" ref="C431:C436" si="54">C432</f>
        <v>25006.560000000001</v>
      </c>
    </row>
    <row r="432" spans="1:3">
      <c r="A432" s="679" t="s">
        <v>1817</v>
      </c>
      <c r="B432" s="684" t="s">
        <v>1501</v>
      </c>
      <c r="C432" s="680">
        <f t="shared" si="54"/>
        <v>25006.560000000001</v>
      </c>
    </row>
    <row r="433" spans="1:3">
      <c r="A433" s="679" t="s">
        <v>1818</v>
      </c>
      <c r="B433" s="684" t="s">
        <v>1502</v>
      </c>
      <c r="C433" s="680">
        <f t="shared" si="54"/>
        <v>25006.560000000001</v>
      </c>
    </row>
    <row r="434" spans="1:3">
      <c r="A434" s="679" t="s">
        <v>4412</v>
      </c>
      <c r="B434" s="684" t="s">
        <v>2929</v>
      </c>
      <c r="C434" s="680">
        <f t="shared" si="54"/>
        <v>25006.560000000001</v>
      </c>
    </row>
    <row r="435" spans="1:3" ht="27.6">
      <c r="A435" s="679" t="s">
        <v>4413</v>
      </c>
      <c r="B435" s="684" t="s">
        <v>1821</v>
      </c>
      <c r="C435" s="680">
        <f t="shared" si="54"/>
        <v>25006.560000000001</v>
      </c>
    </row>
    <row r="436" spans="1:3">
      <c r="A436" s="679" t="s">
        <v>4414</v>
      </c>
      <c r="B436" s="684" t="s">
        <v>807</v>
      </c>
      <c r="C436" s="680">
        <f t="shared" si="54"/>
        <v>25006.560000000001</v>
      </c>
    </row>
    <row r="437" spans="1:3">
      <c r="A437" s="909" t="s">
        <v>4415</v>
      </c>
      <c r="B437" s="910" t="s">
        <v>1511</v>
      </c>
      <c r="C437" s="911">
        <f>'C. OBJETO DEL GASTO'!W41</f>
        <v>25006.560000000001</v>
      </c>
    </row>
    <row r="438" spans="1:3" ht="27.6">
      <c r="A438" s="679" t="s">
        <v>3707</v>
      </c>
      <c r="B438" s="684" t="s">
        <v>3032</v>
      </c>
      <c r="C438" s="680">
        <f t="shared" ref="C438:C443" si="55">C439</f>
        <v>6488.9402399999999</v>
      </c>
    </row>
    <row r="439" spans="1:3">
      <c r="A439" s="679" t="s">
        <v>3708</v>
      </c>
      <c r="B439" s="684" t="s">
        <v>1501</v>
      </c>
      <c r="C439" s="680">
        <f t="shared" si="55"/>
        <v>6488.9402399999999</v>
      </c>
    </row>
    <row r="440" spans="1:3">
      <c r="A440" s="679" t="s">
        <v>3709</v>
      </c>
      <c r="B440" s="684" t="s">
        <v>1502</v>
      </c>
      <c r="C440" s="680">
        <f t="shared" si="55"/>
        <v>6488.9402399999999</v>
      </c>
    </row>
    <row r="441" spans="1:3">
      <c r="A441" s="679" t="s">
        <v>3710</v>
      </c>
      <c r="B441" s="684" t="s">
        <v>2929</v>
      </c>
      <c r="C441" s="680">
        <f t="shared" si="55"/>
        <v>6488.9402399999999</v>
      </c>
    </row>
    <row r="442" spans="1:3" ht="27.6">
      <c r="A442" s="689" t="s">
        <v>3711</v>
      </c>
      <c r="B442" s="684" t="s">
        <v>1821</v>
      </c>
      <c r="C442" s="680">
        <f t="shared" si="55"/>
        <v>6488.9402399999999</v>
      </c>
    </row>
    <row r="443" spans="1:3">
      <c r="A443" s="679" t="s">
        <v>3712</v>
      </c>
      <c r="B443" s="684" t="s">
        <v>807</v>
      </c>
      <c r="C443" s="680">
        <f t="shared" si="55"/>
        <v>6488.9402399999999</v>
      </c>
    </row>
    <row r="444" spans="1:3">
      <c r="A444" s="681" t="s">
        <v>3713</v>
      </c>
      <c r="B444" s="685" t="s">
        <v>90</v>
      </c>
      <c r="C444" s="682">
        <f>'C. OBJETO DEL GASTO'!W100</f>
        <v>6488.9402399999999</v>
      </c>
    </row>
    <row r="445" spans="1:3">
      <c r="A445" s="679" t="s">
        <v>1824</v>
      </c>
      <c r="B445" s="684" t="s">
        <v>1608</v>
      </c>
      <c r="C445" s="680">
        <f t="shared" ref="C445:C450" si="56">C446</f>
        <v>2000</v>
      </c>
    </row>
    <row r="446" spans="1:3">
      <c r="A446" s="679" t="s">
        <v>1825</v>
      </c>
      <c r="B446" s="684" t="s">
        <v>1501</v>
      </c>
      <c r="C446" s="680">
        <f t="shared" si="56"/>
        <v>2000</v>
      </c>
    </row>
    <row r="447" spans="1:3">
      <c r="A447" s="679" t="s">
        <v>1826</v>
      </c>
      <c r="B447" s="684" t="s">
        <v>1513</v>
      </c>
      <c r="C447" s="680">
        <f t="shared" si="56"/>
        <v>2000</v>
      </c>
    </row>
    <row r="448" spans="1:3">
      <c r="A448" s="679" t="s">
        <v>4416</v>
      </c>
      <c r="B448" s="684" t="s">
        <v>2929</v>
      </c>
      <c r="C448" s="680">
        <f t="shared" si="56"/>
        <v>2000</v>
      </c>
    </row>
    <row r="449" spans="1:3">
      <c r="A449" s="679" t="s">
        <v>4417</v>
      </c>
      <c r="B449" s="684" t="s">
        <v>1829</v>
      </c>
      <c r="C449" s="680">
        <f t="shared" si="56"/>
        <v>2000</v>
      </c>
    </row>
    <row r="450" spans="1:3">
      <c r="A450" s="679" t="s">
        <v>4418</v>
      </c>
      <c r="B450" s="684" t="s">
        <v>807</v>
      </c>
      <c r="C450" s="680">
        <f t="shared" si="56"/>
        <v>2000</v>
      </c>
    </row>
    <row r="451" spans="1:3">
      <c r="A451" s="909" t="s">
        <v>4419</v>
      </c>
      <c r="B451" s="910" t="s">
        <v>1608</v>
      </c>
      <c r="C451" s="911">
        <f>'C. OBJETO DEL GASTO'!W105</f>
        <v>2000</v>
      </c>
    </row>
    <row r="452" spans="1:3" ht="27.6">
      <c r="A452" s="687" t="s">
        <v>3714</v>
      </c>
      <c r="B452" s="687" t="s">
        <v>1560</v>
      </c>
      <c r="C452" s="680">
        <f t="shared" ref="C452:C457" si="57">C453</f>
        <v>1200</v>
      </c>
    </row>
    <row r="453" spans="1:3">
      <c r="A453" s="687" t="s">
        <v>3715</v>
      </c>
      <c r="B453" s="687" t="s">
        <v>1501</v>
      </c>
      <c r="C453" s="680">
        <f t="shared" si="57"/>
        <v>1200</v>
      </c>
    </row>
    <row r="454" spans="1:3">
      <c r="A454" s="687" t="s">
        <v>3716</v>
      </c>
      <c r="B454" s="687" t="s">
        <v>1513</v>
      </c>
      <c r="C454" s="680">
        <f t="shared" si="57"/>
        <v>1200</v>
      </c>
    </row>
    <row r="455" spans="1:3">
      <c r="A455" s="687" t="s">
        <v>4420</v>
      </c>
      <c r="B455" s="687" t="s">
        <v>2929</v>
      </c>
      <c r="C455" s="680">
        <f t="shared" si="57"/>
        <v>1200</v>
      </c>
    </row>
    <row r="456" spans="1:3">
      <c r="A456" s="687" t="s">
        <v>4421</v>
      </c>
      <c r="B456" s="684" t="s">
        <v>1829</v>
      </c>
      <c r="C456" s="680">
        <f t="shared" si="57"/>
        <v>1200</v>
      </c>
    </row>
    <row r="457" spans="1:3">
      <c r="A457" s="687" t="s">
        <v>4422</v>
      </c>
      <c r="B457" s="687" t="s">
        <v>807</v>
      </c>
      <c r="C457" s="680">
        <f t="shared" si="57"/>
        <v>1200</v>
      </c>
    </row>
    <row r="458" spans="1:3" ht="27.6">
      <c r="A458" s="688" t="s">
        <v>4423</v>
      </c>
      <c r="B458" s="688" t="s">
        <v>1560</v>
      </c>
      <c r="C458" s="682">
        <f>'C. OBJETO DEL GASTO'!W115</f>
        <v>1200</v>
      </c>
    </row>
    <row r="459" spans="1:3" ht="27.6">
      <c r="A459" s="687" t="s">
        <v>3721</v>
      </c>
      <c r="B459" s="687" t="s">
        <v>2255</v>
      </c>
      <c r="C459" s="680">
        <f t="shared" ref="C459:C464" si="58">C460</f>
        <v>40000</v>
      </c>
    </row>
    <row r="460" spans="1:3">
      <c r="A460" s="687" t="s">
        <v>3722</v>
      </c>
      <c r="B460" s="687" t="s">
        <v>1501</v>
      </c>
      <c r="C460" s="680">
        <f t="shared" si="58"/>
        <v>40000</v>
      </c>
    </row>
    <row r="461" spans="1:3">
      <c r="A461" s="687" t="s">
        <v>3723</v>
      </c>
      <c r="B461" s="687" t="s">
        <v>1513</v>
      </c>
      <c r="C461" s="680">
        <f t="shared" si="58"/>
        <v>40000</v>
      </c>
    </row>
    <row r="462" spans="1:3">
      <c r="A462" s="687" t="s">
        <v>4424</v>
      </c>
      <c r="B462" s="687" t="s">
        <v>2929</v>
      </c>
      <c r="C462" s="680">
        <f t="shared" si="58"/>
        <v>40000</v>
      </c>
    </row>
    <row r="463" spans="1:3">
      <c r="A463" s="687" t="s">
        <v>4425</v>
      </c>
      <c r="B463" s="684" t="s">
        <v>1829</v>
      </c>
      <c r="C463" s="680">
        <f t="shared" si="58"/>
        <v>40000</v>
      </c>
    </row>
    <row r="464" spans="1:3">
      <c r="A464" s="687" t="s">
        <v>4426</v>
      </c>
      <c r="B464" s="687" t="s">
        <v>807</v>
      </c>
      <c r="C464" s="680">
        <f t="shared" si="58"/>
        <v>40000</v>
      </c>
    </row>
    <row r="465" spans="1:3" ht="27.6">
      <c r="A465" s="688" t="s">
        <v>4427</v>
      </c>
      <c r="B465" s="688" t="s">
        <v>2255</v>
      </c>
      <c r="C465" s="682">
        <f>'C. OBJETO DEL GASTO'!W353</f>
        <v>40000</v>
      </c>
    </row>
    <row r="466" spans="1:3">
      <c r="A466" s="700" t="s">
        <v>1834</v>
      </c>
      <c r="B466" s="701" t="s">
        <v>1835</v>
      </c>
      <c r="C466" s="702">
        <f>C467</f>
        <v>323929.91551999998</v>
      </c>
    </row>
    <row r="467" spans="1:3">
      <c r="A467" s="679" t="s">
        <v>1836</v>
      </c>
      <c r="B467" s="684" t="s">
        <v>1837</v>
      </c>
      <c r="C467" s="680">
        <f>C468</f>
        <v>323929.91551999998</v>
      </c>
    </row>
    <row r="468" spans="1:3">
      <c r="A468" s="679" t="s">
        <v>1838</v>
      </c>
      <c r="B468" s="684" t="s">
        <v>1499</v>
      </c>
      <c r="C468" s="680">
        <f>C469</f>
        <v>323929.91551999998</v>
      </c>
    </row>
    <row r="469" spans="1:3">
      <c r="A469" s="703" t="s">
        <v>1839</v>
      </c>
      <c r="B469" s="697" t="s">
        <v>807</v>
      </c>
      <c r="C469" s="692">
        <f>C470+C477++C484+C491+C498+C505+C512</f>
        <v>323929.91551999998</v>
      </c>
    </row>
    <row r="470" spans="1:3">
      <c r="A470" s="679" t="s">
        <v>1841</v>
      </c>
      <c r="B470" s="684" t="s">
        <v>1505</v>
      </c>
      <c r="C470" s="680">
        <f t="shared" ref="C470:C475" si="59">C471</f>
        <v>259200</v>
      </c>
    </row>
    <row r="471" spans="1:3">
      <c r="A471" s="679" t="s">
        <v>1842</v>
      </c>
      <c r="B471" s="684" t="s">
        <v>1501</v>
      </c>
      <c r="C471" s="680">
        <f t="shared" si="59"/>
        <v>259200</v>
      </c>
    </row>
    <row r="472" spans="1:3">
      <c r="A472" s="679" t="s">
        <v>1843</v>
      </c>
      <c r="B472" s="684" t="s">
        <v>1502</v>
      </c>
      <c r="C472" s="680">
        <f t="shared" si="59"/>
        <v>259200</v>
      </c>
    </row>
    <row r="473" spans="1:3">
      <c r="A473" s="679" t="s">
        <v>4428</v>
      </c>
      <c r="B473" s="684" t="s">
        <v>2929</v>
      </c>
      <c r="C473" s="680">
        <f t="shared" si="59"/>
        <v>259200</v>
      </c>
    </row>
    <row r="474" spans="1:3" ht="27.6">
      <c r="A474" s="679" t="s">
        <v>4429</v>
      </c>
      <c r="B474" s="684" t="s">
        <v>1840</v>
      </c>
      <c r="C474" s="680">
        <f t="shared" si="59"/>
        <v>259200</v>
      </c>
    </row>
    <row r="475" spans="1:3">
      <c r="A475" s="679" t="s">
        <v>4430</v>
      </c>
      <c r="B475" s="684" t="s">
        <v>807</v>
      </c>
      <c r="C475" s="680">
        <f t="shared" si="59"/>
        <v>259200</v>
      </c>
    </row>
    <row r="476" spans="1:3">
      <c r="A476" s="909" t="s">
        <v>4431</v>
      </c>
      <c r="B476" s="910" t="s">
        <v>1505</v>
      </c>
      <c r="C476" s="911">
        <f>'C. OBJETO DEL GASTO'!V17</f>
        <v>259200</v>
      </c>
    </row>
    <row r="477" spans="1:3">
      <c r="A477" s="679" t="s">
        <v>1848</v>
      </c>
      <c r="B477" s="684" t="s">
        <v>1506</v>
      </c>
      <c r="C477" s="680">
        <f t="shared" ref="C477:C482" si="60">C478</f>
        <v>5400</v>
      </c>
    </row>
    <row r="478" spans="1:3">
      <c r="A478" s="679" t="s">
        <v>1849</v>
      </c>
      <c r="B478" s="684" t="s">
        <v>1501</v>
      </c>
      <c r="C478" s="680">
        <f t="shared" si="60"/>
        <v>5400</v>
      </c>
    </row>
    <row r="479" spans="1:3">
      <c r="A479" s="679" t="s">
        <v>1850</v>
      </c>
      <c r="B479" s="684" t="s">
        <v>1502</v>
      </c>
      <c r="C479" s="680">
        <f t="shared" si="60"/>
        <v>5400</v>
      </c>
    </row>
    <row r="480" spans="1:3">
      <c r="A480" s="679" t="s">
        <v>4432</v>
      </c>
      <c r="B480" s="684" t="s">
        <v>2929</v>
      </c>
      <c r="C480" s="680">
        <f t="shared" si="60"/>
        <v>5400</v>
      </c>
    </row>
    <row r="481" spans="1:3">
      <c r="A481" s="679" t="s">
        <v>4433</v>
      </c>
      <c r="B481" s="684" t="s">
        <v>1853</v>
      </c>
      <c r="C481" s="680">
        <f t="shared" si="60"/>
        <v>5400</v>
      </c>
    </row>
    <row r="482" spans="1:3">
      <c r="A482" s="679" t="s">
        <v>4434</v>
      </c>
      <c r="B482" s="684" t="s">
        <v>807</v>
      </c>
      <c r="C482" s="680">
        <f t="shared" si="60"/>
        <v>5400</v>
      </c>
    </row>
    <row r="483" spans="1:3">
      <c r="A483" s="909" t="s">
        <v>4435</v>
      </c>
      <c r="B483" s="910" t="s">
        <v>1507</v>
      </c>
      <c r="C483" s="911">
        <f>'C. OBJETO DEL GASTO'!V34</f>
        <v>5400</v>
      </c>
    </row>
    <row r="484" spans="1:3">
      <c r="A484" s="679" t="s">
        <v>1856</v>
      </c>
      <c r="B484" s="684" t="s">
        <v>1508</v>
      </c>
      <c r="C484" s="680">
        <f t="shared" ref="C484:C489" si="61">C485</f>
        <v>21600</v>
      </c>
    </row>
    <row r="485" spans="1:3">
      <c r="A485" s="679" t="s">
        <v>1857</v>
      </c>
      <c r="B485" s="684" t="s">
        <v>1501</v>
      </c>
      <c r="C485" s="680">
        <f t="shared" si="61"/>
        <v>21600</v>
      </c>
    </row>
    <row r="486" spans="1:3">
      <c r="A486" s="679" t="s">
        <v>1858</v>
      </c>
      <c r="B486" s="684" t="s">
        <v>1502</v>
      </c>
      <c r="C486" s="680">
        <f t="shared" si="61"/>
        <v>21600</v>
      </c>
    </row>
    <row r="487" spans="1:3">
      <c r="A487" s="679" t="s">
        <v>4436</v>
      </c>
      <c r="B487" s="684" t="s">
        <v>2929</v>
      </c>
      <c r="C487" s="680">
        <f t="shared" si="61"/>
        <v>21600</v>
      </c>
    </row>
    <row r="488" spans="1:3">
      <c r="A488" s="679" t="s">
        <v>4437</v>
      </c>
      <c r="B488" s="684" t="s">
        <v>1853</v>
      </c>
      <c r="C488" s="680">
        <f t="shared" si="61"/>
        <v>21600</v>
      </c>
    </row>
    <row r="489" spans="1:3">
      <c r="A489" s="679" t="s">
        <v>4438</v>
      </c>
      <c r="B489" s="684" t="s">
        <v>807</v>
      </c>
      <c r="C489" s="680">
        <f t="shared" si="61"/>
        <v>21600</v>
      </c>
    </row>
    <row r="490" spans="1:3">
      <c r="A490" s="909" t="s">
        <v>4439</v>
      </c>
      <c r="B490" s="910" t="s">
        <v>1509</v>
      </c>
      <c r="C490" s="911">
        <f>'C. OBJETO DEL GASTO'!V35</f>
        <v>21600</v>
      </c>
    </row>
    <row r="491" spans="1:3">
      <c r="A491" s="679" t="s">
        <v>1863</v>
      </c>
      <c r="B491" s="684" t="s">
        <v>1510</v>
      </c>
      <c r="C491" s="680">
        <f t="shared" ref="C491:C496" si="62">C492</f>
        <v>25490.880000000001</v>
      </c>
    </row>
    <row r="492" spans="1:3">
      <c r="A492" s="679" t="s">
        <v>1864</v>
      </c>
      <c r="B492" s="684" t="s">
        <v>1501</v>
      </c>
      <c r="C492" s="680">
        <f t="shared" si="62"/>
        <v>25490.880000000001</v>
      </c>
    </row>
    <row r="493" spans="1:3">
      <c r="A493" s="679" t="s">
        <v>1865</v>
      </c>
      <c r="B493" s="684" t="s">
        <v>1502</v>
      </c>
      <c r="C493" s="680">
        <f t="shared" si="62"/>
        <v>25490.880000000001</v>
      </c>
    </row>
    <row r="494" spans="1:3">
      <c r="A494" s="679" t="s">
        <v>4440</v>
      </c>
      <c r="B494" s="684" t="s">
        <v>2929</v>
      </c>
      <c r="C494" s="680">
        <f t="shared" si="62"/>
        <v>25490.880000000001</v>
      </c>
    </row>
    <row r="495" spans="1:3" ht="27.6">
      <c r="A495" s="679" t="s">
        <v>4441</v>
      </c>
      <c r="B495" s="684" t="s">
        <v>1840</v>
      </c>
      <c r="C495" s="680">
        <f t="shared" si="62"/>
        <v>25490.880000000001</v>
      </c>
    </row>
    <row r="496" spans="1:3">
      <c r="A496" s="679" t="s">
        <v>4442</v>
      </c>
      <c r="B496" s="684" t="s">
        <v>807</v>
      </c>
      <c r="C496" s="680">
        <f t="shared" si="62"/>
        <v>25490.880000000001</v>
      </c>
    </row>
    <row r="497" spans="1:3">
      <c r="A497" s="909" t="s">
        <v>4443</v>
      </c>
      <c r="B497" s="910" t="s">
        <v>1511</v>
      </c>
      <c r="C497" s="911">
        <f>'C. OBJETO DEL GASTO'!V41</f>
        <v>25490.880000000001</v>
      </c>
    </row>
    <row r="498" spans="1:3" ht="27.6">
      <c r="A498" s="679" t="s">
        <v>3693</v>
      </c>
      <c r="B498" s="684" t="s">
        <v>3032</v>
      </c>
      <c r="C498" s="680">
        <f t="shared" ref="C498:C503" si="63">C499</f>
        <v>9039.0355200000013</v>
      </c>
    </row>
    <row r="499" spans="1:3">
      <c r="A499" s="679" t="s">
        <v>3694</v>
      </c>
      <c r="B499" s="684" t="s">
        <v>1501</v>
      </c>
      <c r="C499" s="680">
        <f t="shared" si="63"/>
        <v>9039.0355200000013</v>
      </c>
    </row>
    <row r="500" spans="1:3">
      <c r="A500" s="679" t="s">
        <v>3695</v>
      </c>
      <c r="B500" s="684" t="s">
        <v>1502</v>
      </c>
      <c r="C500" s="680">
        <f t="shared" si="63"/>
        <v>9039.0355200000013</v>
      </c>
    </row>
    <row r="501" spans="1:3">
      <c r="A501" s="679" t="s">
        <v>3696</v>
      </c>
      <c r="B501" s="684" t="s">
        <v>2929</v>
      </c>
      <c r="C501" s="680">
        <f t="shared" si="63"/>
        <v>9039.0355200000013</v>
      </c>
    </row>
    <row r="502" spans="1:3" ht="27.6">
      <c r="A502" s="689" t="s">
        <v>3697</v>
      </c>
      <c r="B502" s="684" t="s">
        <v>1840</v>
      </c>
      <c r="C502" s="680">
        <f t="shared" si="63"/>
        <v>9039.0355200000013</v>
      </c>
    </row>
    <row r="503" spans="1:3">
      <c r="A503" s="679" t="s">
        <v>3698</v>
      </c>
      <c r="B503" s="684" t="s">
        <v>807</v>
      </c>
      <c r="C503" s="680">
        <f t="shared" si="63"/>
        <v>9039.0355200000013</v>
      </c>
    </row>
    <row r="504" spans="1:3">
      <c r="A504" s="681" t="s">
        <v>3699</v>
      </c>
      <c r="B504" s="685" t="s">
        <v>90</v>
      </c>
      <c r="C504" s="682">
        <f>'C. OBJETO DEL GASTO'!V100</f>
        <v>9039.0355200000013</v>
      </c>
    </row>
    <row r="505" spans="1:3">
      <c r="A505" s="679" t="s">
        <v>1870</v>
      </c>
      <c r="B505" s="684" t="s">
        <v>1608</v>
      </c>
      <c r="C505" s="680">
        <f t="shared" ref="C505:C510" si="64">C506</f>
        <v>2000</v>
      </c>
    </row>
    <row r="506" spans="1:3">
      <c r="A506" s="679" t="s">
        <v>1871</v>
      </c>
      <c r="B506" s="684" t="s">
        <v>1501</v>
      </c>
      <c r="C506" s="680">
        <f t="shared" si="64"/>
        <v>2000</v>
      </c>
    </row>
    <row r="507" spans="1:3">
      <c r="A507" s="679" t="s">
        <v>1872</v>
      </c>
      <c r="B507" s="684" t="s">
        <v>1513</v>
      </c>
      <c r="C507" s="680">
        <f t="shared" si="64"/>
        <v>2000</v>
      </c>
    </row>
    <row r="508" spans="1:3">
      <c r="A508" s="679" t="s">
        <v>4444</v>
      </c>
      <c r="B508" s="684" t="s">
        <v>2929</v>
      </c>
      <c r="C508" s="680">
        <f t="shared" si="64"/>
        <v>2000</v>
      </c>
    </row>
    <row r="509" spans="1:3">
      <c r="A509" s="679" t="s">
        <v>4445</v>
      </c>
      <c r="B509" s="684" t="s">
        <v>1853</v>
      </c>
      <c r="C509" s="680">
        <f t="shared" si="64"/>
        <v>2000</v>
      </c>
    </row>
    <row r="510" spans="1:3">
      <c r="A510" s="679" t="s">
        <v>4446</v>
      </c>
      <c r="B510" s="684" t="s">
        <v>807</v>
      </c>
      <c r="C510" s="680">
        <f t="shared" si="64"/>
        <v>2000</v>
      </c>
    </row>
    <row r="511" spans="1:3">
      <c r="A511" s="909" t="s">
        <v>4447</v>
      </c>
      <c r="B511" s="910" t="s">
        <v>1608</v>
      </c>
      <c r="C511" s="911">
        <f>'C. OBJETO DEL GASTO'!V105</f>
        <v>2000</v>
      </c>
    </row>
    <row r="512" spans="1:3" ht="27.6">
      <c r="A512" s="687" t="s">
        <v>3700</v>
      </c>
      <c r="B512" s="687" t="s">
        <v>1560</v>
      </c>
      <c r="C512" s="680">
        <f t="shared" ref="C512:C517" si="65">C513</f>
        <v>1200</v>
      </c>
    </row>
    <row r="513" spans="1:3">
      <c r="A513" s="687" t="s">
        <v>3701</v>
      </c>
      <c r="B513" s="687" t="s">
        <v>1501</v>
      </c>
      <c r="C513" s="680">
        <f t="shared" si="65"/>
        <v>1200</v>
      </c>
    </row>
    <row r="514" spans="1:3">
      <c r="A514" s="687" t="s">
        <v>3702</v>
      </c>
      <c r="B514" s="687" t="s">
        <v>1513</v>
      </c>
      <c r="C514" s="680">
        <f t="shared" si="65"/>
        <v>1200</v>
      </c>
    </row>
    <row r="515" spans="1:3">
      <c r="A515" s="687" t="s">
        <v>4448</v>
      </c>
      <c r="B515" s="687" t="s">
        <v>2929</v>
      </c>
      <c r="C515" s="680">
        <f t="shared" si="65"/>
        <v>1200</v>
      </c>
    </row>
    <row r="516" spans="1:3">
      <c r="A516" s="687" t="s">
        <v>4449</v>
      </c>
      <c r="B516" s="684" t="s">
        <v>1853</v>
      </c>
      <c r="C516" s="680">
        <f t="shared" si="65"/>
        <v>1200</v>
      </c>
    </row>
    <row r="517" spans="1:3">
      <c r="A517" s="687" t="s">
        <v>4450</v>
      </c>
      <c r="B517" s="687" t="s">
        <v>807</v>
      </c>
      <c r="C517" s="680">
        <f t="shared" si="65"/>
        <v>1200</v>
      </c>
    </row>
    <row r="518" spans="1:3" ht="27.6">
      <c r="A518" s="688" t="s">
        <v>4451</v>
      </c>
      <c r="B518" s="688" t="s">
        <v>1560</v>
      </c>
      <c r="C518" s="682">
        <f>'C. OBJETO DEL GASTO'!V115</f>
        <v>1200</v>
      </c>
    </row>
    <row r="519" spans="1:3">
      <c r="A519" s="700" t="s">
        <v>1879</v>
      </c>
      <c r="B519" s="701" t="s">
        <v>1880</v>
      </c>
      <c r="C519" s="702">
        <f>C520</f>
        <v>2151565.0108449999</v>
      </c>
    </row>
    <row r="520" spans="1:3">
      <c r="A520" s="679" t="s">
        <v>1881</v>
      </c>
      <c r="B520" s="684" t="s">
        <v>1275</v>
      </c>
      <c r="C520" s="680">
        <f>C521</f>
        <v>2151565.0108449999</v>
      </c>
    </row>
    <row r="521" spans="1:3">
      <c r="A521" s="679" t="s">
        <v>1882</v>
      </c>
      <c r="B521" s="684" t="s">
        <v>1499</v>
      </c>
      <c r="C521" s="680">
        <f>C522</f>
        <v>2151565.0108449999</v>
      </c>
    </row>
    <row r="522" spans="1:3">
      <c r="A522" s="703" t="s">
        <v>1883</v>
      </c>
      <c r="B522" s="697" t="s">
        <v>807</v>
      </c>
      <c r="C522" s="692">
        <f>C523+C530+C537+C544+C551+C558+C565+C573+C580+C587+C594+C601+C609+C616+C623+C630</f>
        <v>2151565.0108449999</v>
      </c>
    </row>
    <row r="523" spans="1:3">
      <c r="A523" s="679" t="s">
        <v>1884</v>
      </c>
      <c r="B523" s="684" t="s">
        <v>1500</v>
      </c>
      <c r="C523" s="680">
        <f t="shared" ref="C523:C528" si="66">C524</f>
        <v>162598.32</v>
      </c>
    </row>
    <row r="524" spans="1:3">
      <c r="A524" s="679" t="s">
        <v>1885</v>
      </c>
      <c r="B524" s="684" t="s">
        <v>1501</v>
      </c>
      <c r="C524" s="680">
        <f t="shared" si="66"/>
        <v>162598.32</v>
      </c>
    </row>
    <row r="525" spans="1:3">
      <c r="A525" s="679" t="s">
        <v>1886</v>
      </c>
      <c r="B525" s="684" t="s">
        <v>1502</v>
      </c>
      <c r="C525" s="680">
        <f t="shared" si="66"/>
        <v>162598.32</v>
      </c>
    </row>
    <row r="526" spans="1:3">
      <c r="A526" s="679" t="s">
        <v>4452</v>
      </c>
      <c r="B526" s="684" t="s">
        <v>2929</v>
      </c>
      <c r="C526" s="680">
        <f t="shared" si="66"/>
        <v>162598.32</v>
      </c>
    </row>
    <row r="527" spans="1:3">
      <c r="A527" s="679" t="s">
        <v>4453</v>
      </c>
      <c r="B527" s="684" t="s">
        <v>1889</v>
      </c>
      <c r="C527" s="680">
        <f t="shared" si="66"/>
        <v>162598.32</v>
      </c>
    </row>
    <row r="528" spans="1:3">
      <c r="A528" s="679" t="s">
        <v>4454</v>
      </c>
      <c r="B528" s="684" t="s">
        <v>807</v>
      </c>
      <c r="C528" s="680">
        <f t="shared" si="66"/>
        <v>162598.32</v>
      </c>
    </row>
    <row r="529" spans="1:3">
      <c r="A529" s="909" t="s">
        <v>4455</v>
      </c>
      <c r="B529" s="910" t="s">
        <v>1504</v>
      </c>
      <c r="C529" s="911">
        <f>'C. OBJETO DEL GASTO'!R16</f>
        <v>162598.32</v>
      </c>
    </row>
    <row r="530" spans="1:3">
      <c r="A530" s="679" t="s">
        <v>1892</v>
      </c>
      <c r="B530" s="684" t="s">
        <v>1505</v>
      </c>
      <c r="C530" s="680">
        <f t="shared" ref="C530:C535" si="67">C531</f>
        <v>813600</v>
      </c>
    </row>
    <row r="531" spans="1:3">
      <c r="A531" s="679" t="s">
        <v>1893</v>
      </c>
      <c r="B531" s="684" t="s">
        <v>1501</v>
      </c>
      <c r="C531" s="680">
        <f t="shared" si="67"/>
        <v>813600</v>
      </c>
    </row>
    <row r="532" spans="1:3">
      <c r="A532" s="679" t="s">
        <v>1894</v>
      </c>
      <c r="B532" s="684" t="s">
        <v>1502</v>
      </c>
      <c r="C532" s="680">
        <f t="shared" si="67"/>
        <v>813600</v>
      </c>
    </row>
    <row r="533" spans="1:3">
      <c r="A533" s="679" t="s">
        <v>4456</v>
      </c>
      <c r="B533" s="684" t="s">
        <v>2929</v>
      </c>
      <c r="C533" s="680">
        <f t="shared" si="67"/>
        <v>813600</v>
      </c>
    </row>
    <row r="534" spans="1:3">
      <c r="A534" s="679" t="s">
        <v>4457</v>
      </c>
      <c r="B534" s="684" t="s">
        <v>1889</v>
      </c>
      <c r="C534" s="680">
        <f t="shared" si="67"/>
        <v>813600</v>
      </c>
    </row>
    <row r="535" spans="1:3">
      <c r="A535" s="679" t="s">
        <v>4458</v>
      </c>
      <c r="B535" s="684" t="s">
        <v>807</v>
      </c>
      <c r="C535" s="680">
        <f t="shared" si="67"/>
        <v>813600</v>
      </c>
    </row>
    <row r="536" spans="1:3">
      <c r="A536" s="909" t="s">
        <v>4459</v>
      </c>
      <c r="B536" s="910" t="s">
        <v>1505</v>
      </c>
      <c r="C536" s="911">
        <f>'C. OBJETO DEL GASTO'!R17</f>
        <v>813600</v>
      </c>
    </row>
    <row r="537" spans="1:3">
      <c r="A537" s="679" t="s">
        <v>1899</v>
      </c>
      <c r="B537" s="684" t="s">
        <v>1506</v>
      </c>
      <c r="C537" s="680">
        <f t="shared" ref="C537:C542" si="68">C538</f>
        <v>20337.464999999997</v>
      </c>
    </row>
    <row r="538" spans="1:3">
      <c r="A538" s="679" t="s">
        <v>1900</v>
      </c>
      <c r="B538" s="684" t="s">
        <v>1501</v>
      </c>
      <c r="C538" s="680">
        <f t="shared" si="68"/>
        <v>20337.464999999997</v>
      </c>
    </row>
    <row r="539" spans="1:3">
      <c r="A539" s="679" t="s">
        <v>1901</v>
      </c>
      <c r="B539" s="684" t="s">
        <v>1502</v>
      </c>
      <c r="C539" s="680">
        <f t="shared" si="68"/>
        <v>20337.464999999997</v>
      </c>
    </row>
    <row r="540" spans="1:3">
      <c r="A540" s="679" t="s">
        <v>4460</v>
      </c>
      <c r="B540" s="684" t="s">
        <v>2929</v>
      </c>
      <c r="C540" s="680">
        <f t="shared" si="68"/>
        <v>20337.464999999997</v>
      </c>
    </row>
    <row r="541" spans="1:3">
      <c r="A541" s="679" t="s">
        <v>4461</v>
      </c>
      <c r="B541" s="684" t="s">
        <v>1904</v>
      </c>
      <c r="C541" s="680">
        <f t="shared" si="68"/>
        <v>20337.464999999997</v>
      </c>
    </row>
    <row r="542" spans="1:3">
      <c r="A542" s="679" t="s">
        <v>4462</v>
      </c>
      <c r="B542" s="684" t="s">
        <v>807</v>
      </c>
      <c r="C542" s="680">
        <f t="shared" si="68"/>
        <v>20337.464999999997</v>
      </c>
    </row>
    <row r="543" spans="1:3">
      <c r="A543" s="909" t="s">
        <v>4463</v>
      </c>
      <c r="B543" s="910" t="s">
        <v>1507</v>
      </c>
      <c r="C543" s="911">
        <f>'C. OBJETO DEL GASTO'!R34</f>
        <v>20337.464999999997</v>
      </c>
    </row>
    <row r="544" spans="1:3">
      <c r="A544" s="679" t="s">
        <v>1907</v>
      </c>
      <c r="B544" s="684" t="s">
        <v>1508</v>
      </c>
      <c r="C544" s="680">
        <f t="shared" ref="C544:C549" si="69">C545</f>
        <v>108449.58</v>
      </c>
    </row>
    <row r="545" spans="1:3">
      <c r="A545" s="679" t="s">
        <v>1908</v>
      </c>
      <c r="B545" s="684" t="s">
        <v>1501</v>
      </c>
      <c r="C545" s="680">
        <f t="shared" si="69"/>
        <v>108449.58</v>
      </c>
    </row>
    <row r="546" spans="1:3">
      <c r="A546" s="679" t="s">
        <v>1909</v>
      </c>
      <c r="B546" s="684" t="s">
        <v>1502</v>
      </c>
      <c r="C546" s="680">
        <f t="shared" si="69"/>
        <v>108449.58</v>
      </c>
    </row>
    <row r="547" spans="1:3">
      <c r="A547" s="679" t="s">
        <v>4464</v>
      </c>
      <c r="B547" s="684" t="s">
        <v>2929</v>
      </c>
      <c r="C547" s="680">
        <f t="shared" si="69"/>
        <v>108449.58</v>
      </c>
    </row>
    <row r="548" spans="1:3">
      <c r="A548" s="679" t="s">
        <v>4465</v>
      </c>
      <c r="B548" s="684" t="s">
        <v>1904</v>
      </c>
      <c r="C548" s="680">
        <f t="shared" si="69"/>
        <v>108449.58</v>
      </c>
    </row>
    <row r="549" spans="1:3">
      <c r="A549" s="679" t="s">
        <v>4466</v>
      </c>
      <c r="B549" s="684" t="s">
        <v>807</v>
      </c>
      <c r="C549" s="680">
        <f t="shared" si="69"/>
        <v>108449.58</v>
      </c>
    </row>
    <row r="550" spans="1:3">
      <c r="A550" s="909" t="s">
        <v>4467</v>
      </c>
      <c r="B550" s="910" t="s">
        <v>1509</v>
      </c>
      <c r="C550" s="911">
        <f>'C. OBJETO DEL GASTO'!R35</f>
        <v>108449.58</v>
      </c>
    </row>
    <row r="551" spans="1:3">
      <c r="A551" s="679" t="s">
        <v>1914</v>
      </c>
      <c r="B551" s="684" t="s">
        <v>1510</v>
      </c>
      <c r="C551" s="680">
        <f t="shared" ref="C551:C556" si="70">C552</f>
        <v>207192.24000000002</v>
      </c>
    </row>
    <row r="552" spans="1:3">
      <c r="A552" s="679" t="s">
        <v>1915</v>
      </c>
      <c r="B552" s="684" t="s">
        <v>1501</v>
      </c>
      <c r="C552" s="680">
        <f t="shared" si="70"/>
        <v>207192.24000000002</v>
      </c>
    </row>
    <row r="553" spans="1:3">
      <c r="A553" s="679" t="s">
        <v>1916</v>
      </c>
      <c r="B553" s="684" t="s">
        <v>1502</v>
      </c>
      <c r="C553" s="680">
        <f t="shared" si="70"/>
        <v>207192.24000000002</v>
      </c>
    </row>
    <row r="554" spans="1:3">
      <c r="A554" s="679" t="s">
        <v>4468</v>
      </c>
      <c r="B554" s="684" t="s">
        <v>2929</v>
      </c>
      <c r="C554" s="680">
        <f t="shared" si="70"/>
        <v>207192.24000000002</v>
      </c>
    </row>
    <row r="555" spans="1:3" ht="27.6">
      <c r="A555" s="679" t="s">
        <v>4469</v>
      </c>
      <c r="B555" s="684" t="s">
        <v>1919</v>
      </c>
      <c r="C555" s="680">
        <f t="shared" si="70"/>
        <v>207192.24000000002</v>
      </c>
    </row>
    <row r="556" spans="1:3">
      <c r="A556" s="679" t="s">
        <v>4470</v>
      </c>
      <c r="B556" s="684" t="s">
        <v>807</v>
      </c>
      <c r="C556" s="680">
        <f t="shared" si="70"/>
        <v>207192.24000000002</v>
      </c>
    </row>
    <row r="557" spans="1:3">
      <c r="A557" s="909" t="s">
        <v>4471</v>
      </c>
      <c r="B557" s="910" t="s">
        <v>1511</v>
      </c>
      <c r="C557" s="911">
        <f>'C. OBJETO DEL GASTO'!R41</f>
        <v>207192.24000000002</v>
      </c>
    </row>
    <row r="558" spans="1:3">
      <c r="A558" s="687" t="s">
        <v>3514</v>
      </c>
      <c r="B558" s="687" t="s">
        <v>2560</v>
      </c>
      <c r="C558" s="680">
        <f t="shared" ref="C558:C563" si="71">C559</f>
        <v>39486.255300000004</v>
      </c>
    </row>
    <row r="559" spans="1:3">
      <c r="A559" s="687" t="s">
        <v>3515</v>
      </c>
      <c r="B559" s="687" t="s">
        <v>1501</v>
      </c>
      <c r="C559" s="680">
        <f t="shared" si="71"/>
        <v>39486.255300000004</v>
      </c>
    </row>
    <row r="560" spans="1:3">
      <c r="A560" s="687" t="s">
        <v>3516</v>
      </c>
      <c r="B560" s="687" t="s">
        <v>1502</v>
      </c>
      <c r="C560" s="680">
        <f t="shared" si="71"/>
        <v>39486.255300000004</v>
      </c>
    </row>
    <row r="561" spans="1:3">
      <c r="A561" s="687" t="s">
        <v>4472</v>
      </c>
      <c r="B561" s="687" t="s">
        <v>2929</v>
      </c>
      <c r="C561" s="680">
        <f t="shared" si="71"/>
        <v>39486.255300000004</v>
      </c>
    </row>
    <row r="562" spans="1:3" ht="27.6">
      <c r="A562" s="687" t="s">
        <v>4473</v>
      </c>
      <c r="B562" s="684" t="s">
        <v>1919</v>
      </c>
      <c r="C562" s="680">
        <f t="shared" si="71"/>
        <v>39486.255300000004</v>
      </c>
    </row>
    <row r="563" spans="1:3">
      <c r="A563" s="687" t="s">
        <v>4474</v>
      </c>
      <c r="B563" s="684" t="s">
        <v>807</v>
      </c>
      <c r="C563" s="680">
        <f t="shared" si="71"/>
        <v>39486.255300000004</v>
      </c>
    </row>
    <row r="564" spans="1:3">
      <c r="A564" s="688" t="s">
        <v>4475</v>
      </c>
      <c r="B564" s="688" t="s">
        <v>2562</v>
      </c>
      <c r="C564" s="682">
        <f>'C. OBJETO DEL GASTO'!R57</f>
        <v>39486.255300000004</v>
      </c>
    </row>
    <row r="565" spans="1:3">
      <c r="A565" s="687" t="s">
        <v>3521</v>
      </c>
      <c r="B565" s="687" t="s">
        <v>3128</v>
      </c>
      <c r="C565" s="680">
        <f>C566</f>
        <v>12000</v>
      </c>
    </row>
    <row r="566" spans="1:3">
      <c r="A566" s="687" t="s">
        <v>3522</v>
      </c>
      <c r="B566" s="687" t="s">
        <v>1501</v>
      </c>
      <c r="C566" s="680">
        <f>C567</f>
        <v>12000</v>
      </c>
    </row>
    <row r="567" spans="1:3">
      <c r="A567" s="687" t="s">
        <v>3523</v>
      </c>
      <c r="B567" s="687" t="s">
        <v>1502</v>
      </c>
      <c r="C567" s="680">
        <f>C568</f>
        <v>12000</v>
      </c>
    </row>
    <row r="568" spans="1:3">
      <c r="A568" s="687" t="s">
        <v>3524</v>
      </c>
      <c r="B568" s="687" t="s">
        <v>2929</v>
      </c>
      <c r="C568" s="680">
        <f>C569</f>
        <v>12000</v>
      </c>
    </row>
    <row r="569" spans="1:3" ht="27.6">
      <c r="A569" s="687" t="s">
        <v>3525</v>
      </c>
      <c r="B569" s="684" t="s">
        <v>1919</v>
      </c>
      <c r="C569" s="680">
        <f>C570</f>
        <v>12000</v>
      </c>
    </row>
    <row r="570" spans="1:3">
      <c r="A570" s="687" t="s">
        <v>3526</v>
      </c>
      <c r="B570" s="687" t="s">
        <v>807</v>
      </c>
      <c r="C570" s="680">
        <f>SUBTOTAL(9,C571:C572)</f>
        <v>12000</v>
      </c>
    </row>
    <row r="571" spans="1:3">
      <c r="A571" s="688" t="s">
        <v>3527</v>
      </c>
      <c r="B571" s="688" t="s">
        <v>3132</v>
      </c>
      <c r="C571" s="682">
        <f>'C. OBJETO DEL GASTO'!R87</f>
        <v>6000</v>
      </c>
    </row>
    <row r="572" spans="1:3">
      <c r="A572" s="688" t="s">
        <v>3528</v>
      </c>
      <c r="B572" s="688" t="s">
        <v>3133</v>
      </c>
      <c r="C572" s="682">
        <f>'C. OBJETO DEL GASTO'!R86</f>
        <v>6000</v>
      </c>
    </row>
    <row r="573" spans="1:3" ht="27.6">
      <c r="A573" s="679" t="s">
        <v>3529</v>
      </c>
      <c r="B573" s="684" t="s">
        <v>3032</v>
      </c>
      <c r="C573" s="680">
        <f t="shared" ref="C573:C578" si="72">C574</f>
        <v>38401.150545000004</v>
      </c>
    </row>
    <row r="574" spans="1:3">
      <c r="A574" s="679" t="s">
        <v>3530</v>
      </c>
      <c r="B574" s="684" t="s">
        <v>1501</v>
      </c>
      <c r="C574" s="680">
        <f t="shared" si="72"/>
        <v>38401.150545000004</v>
      </c>
    </row>
    <row r="575" spans="1:3">
      <c r="A575" s="679" t="s">
        <v>3531</v>
      </c>
      <c r="B575" s="684" t="s">
        <v>1502</v>
      </c>
      <c r="C575" s="680">
        <f t="shared" si="72"/>
        <v>38401.150545000004</v>
      </c>
    </row>
    <row r="576" spans="1:3">
      <c r="A576" s="679" t="s">
        <v>3532</v>
      </c>
      <c r="B576" s="684" t="s">
        <v>2929</v>
      </c>
      <c r="C576" s="680">
        <f t="shared" si="72"/>
        <v>38401.150545000004</v>
      </c>
    </row>
    <row r="577" spans="1:3" ht="27.6">
      <c r="A577" s="689" t="s">
        <v>3533</v>
      </c>
      <c r="B577" s="684" t="s">
        <v>1919</v>
      </c>
      <c r="C577" s="680">
        <f t="shared" si="72"/>
        <v>38401.150545000004</v>
      </c>
    </row>
    <row r="578" spans="1:3">
      <c r="A578" s="679" t="s">
        <v>3534</v>
      </c>
      <c r="B578" s="684" t="s">
        <v>807</v>
      </c>
      <c r="C578" s="680">
        <f t="shared" si="72"/>
        <v>38401.150545000004</v>
      </c>
    </row>
    <row r="579" spans="1:3">
      <c r="A579" s="681" t="s">
        <v>3535</v>
      </c>
      <c r="B579" s="685" t="s">
        <v>90</v>
      </c>
      <c r="C579" s="682">
        <f>'C. OBJETO DEL GASTO'!R100</f>
        <v>38401.150545000004</v>
      </c>
    </row>
    <row r="580" spans="1:3">
      <c r="A580" s="687" t="s">
        <v>3536</v>
      </c>
      <c r="B580" s="687" t="s">
        <v>1608</v>
      </c>
      <c r="C580" s="680">
        <f t="shared" ref="C580:C585" si="73">C581</f>
        <v>2000</v>
      </c>
    </row>
    <row r="581" spans="1:3">
      <c r="A581" s="687" t="s">
        <v>3537</v>
      </c>
      <c r="B581" s="687" t="s">
        <v>1501</v>
      </c>
      <c r="C581" s="680">
        <f t="shared" si="73"/>
        <v>2000</v>
      </c>
    </row>
    <row r="582" spans="1:3">
      <c r="A582" s="687" t="s">
        <v>3538</v>
      </c>
      <c r="B582" s="687" t="s">
        <v>1513</v>
      </c>
      <c r="C582" s="680">
        <f t="shared" si="73"/>
        <v>2000</v>
      </c>
    </row>
    <row r="583" spans="1:3">
      <c r="A583" s="687" t="s">
        <v>4476</v>
      </c>
      <c r="B583" s="687" t="s">
        <v>2929</v>
      </c>
      <c r="C583" s="680">
        <f t="shared" si="73"/>
        <v>2000</v>
      </c>
    </row>
    <row r="584" spans="1:3" ht="27.6">
      <c r="A584" s="687" t="s">
        <v>4477</v>
      </c>
      <c r="B584" s="684" t="s">
        <v>1919</v>
      </c>
      <c r="C584" s="680">
        <f t="shared" si="73"/>
        <v>2000</v>
      </c>
    </row>
    <row r="585" spans="1:3">
      <c r="A585" s="687" t="s">
        <v>4478</v>
      </c>
      <c r="B585" s="687" t="s">
        <v>807</v>
      </c>
      <c r="C585" s="680">
        <f t="shared" si="73"/>
        <v>2000</v>
      </c>
    </row>
    <row r="586" spans="1:3">
      <c r="A586" s="688" t="s">
        <v>4479</v>
      </c>
      <c r="B586" s="688" t="s">
        <v>1608</v>
      </c>
      <c r="C586" s="682">
        <f>'C. OBJETO DEL GASTO'!R105</f>
        <v>2000</v>
      </c>
    </row>
    <row r="587" spans="1:3" ht="27.6">
      <c r="A587" s="687" t="s">
        <v>3543</v>
      </c>
      <c r="B587" s="687" t="s">
        <v>1560</v>
      </c>
      <c r="C587" s="680">
        <f t="shared" ref="C587:C592" si="74">C588</f>
        <v>2500</v>
      </c>
    </row>
    <row r="588" spans="1:3">
      <c r="A588" s="687" t="s">
        <v>3544</v>
      </c>
      <c r="B588" s="687" t="s">
        <v>1501</v>
      </c>
      <c r="C588" s="680">
        <f t="shared" si="74"/>
        <v>2500</v>
      </c>
    </row>
    <row r="589" spans="1:3">
      <c r="A589" s="687" t="s">
        <v>3545</v>
      </c>
      <c r="B589" s="687" t="s">
        <v>1513</v>
      </c>
      <c r="C589" s="680">
        <f t="shared" si="74"/>
        <v>2500</v>
      </c>
    </row>
    <row r="590" spans="1:3">
      <c r="A590" s="687" t="s">
        <v>4480</v>
      </c>
      <c r="B590" s="687" t="s">
        <v>2929</v>
      </c>
      <c r="C590" s="680">
        <f t="shared" si="74"/>
        <v>2500</v>
      </c>
    </row>
    <row r="591" spans="1:3" ht="27.6">
      <c r="A591" s="687" t="s">
        <v>4481</v>
      </c>
      <c r="B591" s="684" t="s">
        <v>1919</v>
      </c>
      <c r="C591" s="680">
        <f t="shared" si="74"/>
        <v>2500</v>
      </c>
    </row>
    <row r="592" spans="1:3">
      <c r="A592" s="687" t="s">
        <v>4482</v>
      </c>
      <c r="B592" s="687" t="s">
        <v>807</v>
      </c>
      <c r="C592" s="680">
        <f t="shared" si="74"/>
        <v>2500</v>
      </c>
    </row>
    <row r="593" spans="1:3">
      <c r="A593" s="688" t="s">
        <v>4483</v>
      </c>
      <c r="B593" s="688" t="s">
        <v>1564</v>
      </c>
      <c r="C593" s="682">
        <f>'C. OBJETO DEL GASTO'!R115</f>
        <v>2500</v>
      </c>
    </row>
    <row r="594" spans="1:3" ht="41.4">
      <c r="A594" s="687" t="s">
        <v>3550</v>
      </c>
      <c r="B594" s="687" t="s">
        <v>1512</v>
      </c>
      <c r="C594" s="680">
        <f t="shared" ref="C594:C599" si="75">C595</f>
        <v>150000</v>
      </c>
    </row>
    <row r="595" spans="1:3">
      <c r="A595" s="687" t="s">
        <v>3551</v>
      </c>
      <c r="B595" s="687" t="s">
        <v>1501</v>
      </c>
      <c r="C595" s="680">
        <f t="shared" si="75"/>
        <v>150000</v>
      </c>
    </row>
    <row r="596" spans="1:3">
      <c r="A596" s="687" t="s">
        <v>3552</v>
      </c>
      <c r="B596" s="687" t="s">
        <v>1513</v>
      </c>
      <c r="C596" s="680">
        <f t="shared" si="75"/>
        <v>150000</v>
      </c>
    </row>
    <row r="597" spans="1:3">
      <c r="A597" s="687" t="s">
        <v>4484</v>
      </c>
      <c r="B597" s="687" t="s">
        <v>2929</v>
      </c>
      <c r="C597" s="680">
        <f t="shared" si="75"/>
        <v>150000</v>
      </c>
    </row>
    <row r="598" spans="1:3">
      <c r="A598" s="687" t="s">
        <v>4485</v>
      </c>
      <c r="B598" s="684" t="s">
        <v>1889</v>
      </c>
      <c r="C598" s="680">
        <f t="shared" si="75"/>
        <v>150000</v>
      </c>
    </row>
    <row r="599" spans="1:3">
      <c r="A599" s="687" t="s">
        <v>4486</v>
      </c>
      <c r="B599" s="687" t="s">
        <v>807</v>
      </c>
      <c r="C599" s="682">
        <f t="shared" si="75"/>
        <v>150000</v>
      </c>
    </row>
    <row r="600" spans="1:3" ht="41.4">
      <c r="A600" s="912" t="s">
        <v>4487</v>
      </c>
      <c r="B600" s="912" t="s">
        <v>1512</v>
      </c>
      <c r="C600" s="911">
        <f>'C. OBJETO DEL GASTO'!R201</f>
        <v>150000</v>
      </c>
    </row>
    <row r="601" spans="1:3">
      <c r="A601" s="679" t="s">
        <v>3557</v>
      </c>
      <c r="B601" s="684" t="s">
        <v>2238</v>
      </c>
      <c r="C601" s="680">
        <f>C602</f>
        <v>25000</v>
      </c>
    </row>
    <row r="602" spans="1:3">
      <c r="A602" s="679" t="s">
        <v>3558</v>
      </c>
      <c r="B602" s="684" t="s">
        <v>1501</v>
      </c>
      <c r="C602" s="680">
        <f>C603</f>
        <v>25000</v>
      </c>
    </row>
    <row r="603" spans="1:3">
      <c r="A603" s="679" t="s">
        <v>3559</v>
      </c>
      <c r="B603" s="684" t="s">
        <v>1513</v>
      </c>
      <c r="C603" s="680">
        <f>C604</f>
        <v>25000</v>
      </c>
    </row>
    <row r="604" spans="1:3">
      <c r="A604" s="679" t="s">
        <v>3560</v>
      </c>
      <c r="B604" s="684" t="s">
        <v>2929</v>
      </c>
      <c r="C604" s="680">
        <f>C605</f>
        <v>25000</v>
      </c>
    </row>
    <row r="605" spans="1:3">
      <c r="A605" s="679" t="s">
        <v>3561</v>
      </c>
      <c r="B605" s="684" t="s">
        <v>1889</v>
      </c>
      <c r="C605" s="680">
        <f>C606</f>
        <v>25000</v>
      </c>
    </row>
    <row r="606" spans="1:3">
      <c r="A606" s="679" t="s">
        <v>3562</v>
      </c>
      <c r="B606" s="684" t="s">
        <v>807</v>
      </c>
      <c r="C606" s="680">
        <f>C607+C608</f>
        <v>25000</v>
      </c>
    </row>
    <row r="607" spans="1:3">
      <c r="A607" s="681" t="s">
        <v>3562</v>
      </c>
      <c r="B607" s="685" t="s">
        <v>2238</v>
      </c>
      <c r="C607" s="682">
        <f>'C. OBJETO DEL GASTO'!R236</f>
        <v>7000</v>
      </c>
    </row>
    <row r="608" spans="1:3">
      <c r="A608" s="681" t="s">
        <v>3563</v>
      </c>
      <c r="B608" s="685" t="s">
        <v>2914</v>
      </c>
      <c r="C608" s="682">
        <f>'C. OBJETO DEL GASTO'!R237</f>
        <v>18000</v>
      </c>
    </row>
    <row r="609" spans="1:3">
      <c r="A609" s="687" t="s">
        <v>3564</v>
      </c>
      <c r="B609" s="687" t="s">
        <v>2249</v>
      </c>
      <c r="C609" s="680">
        <f t="shared" ref="C609:C614" si="76">C610</f>
        <v>50000</v>
      </c>
    </row>
    <row r="610" spans="1:3">
      <c r="A610" s="687" t="s">
        <v>3565</v>
      </c>
      <c r="B610" s="687" t="s">
        <v>1501</v>
      </c>
      <c r="C610" s="680">
        <f t="shared" si="76"/>
        <v>50000</v>
      </c>
    </row>
    <row r="611" spans="1:3">
      <c r="A611" s="687" t="s">
        <v>3566</v>
      </c>
      <c r="B611" s="687" t="s">
        <v>1513</v>
      </c>
      <c r="C611" s="680">
        <f t="shared" si="76"/>
        <v>50000</v>
      </c>
    </row>
    <row r="612" spans="1:3">
      <c r="A612" s="687" t="s">
        <v>4488</v>
      </c>
      <c r="B612" s="687" t="s">
        <v>2929</v>
      </c>
      <c r="C612" s="680">
        <f t="shared" si="76"/>
        <v>50000</v>
      </c>
    </row>
    <row r="613" spans="1:3">
      <c r="A613" s="687" t="s">
        <v>4489</v>
      </c>
      <c r="B613" s="684" t="s">
        <v>1889</v>
      </c>
      <c r="C613" s="680">
        <f t="shared" si="76"/>
        <v>50000</v>
      </c>
    </row>
    <row r="614" spans="1:3">
      <c r="A614" s="687" t="s">
        <v>4490</v>
      </c>
      <c r="B614" s="687" t="s">
        <v>807</v>
      </c>
      <c r="C614" s="680">
        <f t="shared" si="76"/>
        <v>50000</v>
      </c>
    </row>
    <row r="615" spans="1:3">
      <c r="A615" s="688" t="s">
        <v>4491</v>
      </c>
      <c r="B615" s="688" t="s">
        <v>2249</v>
      </c>
      <c r="C615" s="682">
        <f>'C. OBJETO DEL GASTO'!R272</f>
        <v>50000</v>
      </c>
    </row>
    <row r="616" spans="1:3" ht="27.6">
      <c r="A616" s="687" t="s">
        <v>3571</v>
      </c>
      <c r="B616" s="687" t="s">
        <v>2255</v>
      </c>
      <c r="C616" s="680">
        <f t="shared" ref="C616:C621" si="77">C617</f>
        <v>50000</v>
      </c>
    </row>
    <row r="617" spans="1:3">
      <c r="A617" s="687" t="s">
        <v>3572</v>
      </c>
      <c r="B617" s="687" t="s">
        <v>1501</v>
      </c>
      <c r="C617" s="680">
        <f t="shared" si="77"/>
        <v>50000</v>
      </c>
    </row>
    <row r="618" spans="1:3">
      <c r="A618" s="687" t="s">
        <v>3573</v>
      </c>
      <c r="B618" s="687" t="s">
        <v>1513</v>
      </c>
      <c r="C618" s="680">
        <f t="shared" si="77"/>
        <v>50000</v>
      </c>
    </row>
    <row r="619" spans="1:3">
      <c r="A619" s="687" t="s">
        <v>4492</v>
      </c>
      <c r="B619" s="687" t="s">
        <v>2929</v>
      </c>
      <c r="C619" s="680">
        <f t="shared" si="77"/>
        <v>50000</v>
      </c>
    </row>
    <row r="620" spans="1:3">
      <c r="A620" s="687" t="s">
        <v>4493</v>
      </c>
      <c r="B620" s="684" t="s">
        <v>1889</v>
      </c>
      <c r="C620" s="680">
        <f t="shared" si="77"/>
        <v>50000</v>
      </c>
    </row>
    <row r="621" spans="1:3">
      <c r="A621" s="687" t="s">
        <v>4494</v>
      </c>
      <c r="B621" s="687" t="s">
        <v>807</v>
      </c>
      <c r="C621" s="680">
        <f t="shared" si="77"/>
        <v>50000</v>
      </c>
    </row>
    <row r="622" spans="1:3" ht="27.6">
      <c r="A622" s="688" t="s">
        <v>4495</v>
      </c>
      <c r="B622" s="688" t="s">
        <v>2255</v>
      </c>
      <c r="C622" s="682">
        <f>'C. OBJETO DEL GASTO'!R353</f>
        <v>50000</v>
      </c>
    </row>
    <row r="623" spans="1:3">
      <c r="A623" s="679" t="s">
        <v>1922</v>
      </c>
      <c r="B623" s="684" t="s">
        <v>1833</v>
      </c>
      <c r="C623" s="680">
        <f t="shared" ref="C623:C628" si="78">C624</f>
        <v>20000</v>
      </c>
    </row>
    <row r="624" spans="1:3">
      <c r="A624" s="679" t="s">
        <v>1923</v>
      </c>
      <c r="B624" s="684" t="s">
        <v>1501</v>
      </c>
      <c r="C624" s="680">
        <f t="shared" si="78"/>
        <v>20000</v>
      </c>
    </row>
    <row r="625" spans="1:3">
      <c r="A625" s="679" t="s">
        <v>1924</v>
      </c>
      <c r="B625" s="684" t="s">
        <v>1513</v>
      </c>
      <c r="C625" s="680">
        <f t="shared" si="78"/>
        <v>20000</v>
      </c>
    </row>
    <row r="626" spans="1:3">
      <c r="A626" s="679" t="s">
        <v>4496</v>
      </c>
      <c r="B626" s="684" t="s">
        <v>2929</v>
      </c>
      <c r="C626" s="680">
        <f t="shared" si="78"/>
        <v>20000</v>
      </c>
    </row>
    <row r="627" spans="1:3">
      <c r="A627" s="679" t="s">
        <v>4497</v>
      </c>
      <c r="B627" s="684" t="s">
        <v>1889</v>
      </c>
      <c r="C627" s="680">
        <f t="shared" si="78"/>
        <v>20000</v>
      </c>
    </row>
    <row r="628" spans="1:3">
      <c r="A628" s="679" t="s">
        <v>4498</v>
      </c>
      <c r="B628" s="684" t="s">
        <v>807</v>
      </c>
      <c r="C628" s="680">
        <f t="shared" si="78"/>
        <v>20000</v>
      </c>
    </row>
    <row r="629" spans="1:3">
      <c r="A629" s="909" t="s">
        <v>4499</v>
      </c>
      <c r="B629" s="910" t="s">
        <v>1833</v>
      </c>
      <c r="C629" s="911">
        <f>'C. OBJETO DEL GASTO'!R406</f>
        <v>20000</v>
      </c>
    </row>
    <row r="630" spans="1:3" ht="27.6">
      <c r="A630" s="689" t="s">
        <v>3578</v>
      </c>
      <c r="B630" s="689" t="s">
        <v>1877</v>
      </c>
      <c r="C630" s="680">
        <f t="shared" ref="C630:C635" si="79">C631</f>
        <v>450000</v>
      </c>
    </row>
    <row r="631" spans="1:3">
      <c r="A631" s="689" t="s">
        <v>3579</v>
      </c>
      <c r="B631" s="689" t="s">
        <v>1501</v>
      </c>
      <c r="C631" s="680">
        <f t="shared" si="79"/>
        <v>450000</v>
      </c>
    </row>
    <row r="632" spans="1:3">
      <c r="A632" s="689" t="s">
        <v>3580</v>
      </c>
      <c r="B632" s="689" t="s">
        <v>1878</v>
      </c>
      <c r="C632" s="680">
        <f t="shared" si="79"/>
        <v>450000</v>
      </c>
    </row>
    <row r="633" spans="1:3">
      <c r="A633" s="689" t="s">
        <v>4500</v>
      </c>
      <c r="B633" s="689" t="s">
        <v>2929</v>
      </c>
      <c r="C633" s="680">
        <f t="shared" si="79"/>
        <v>450000</v>
      </c>
    </row>
    <row r="634" spans="1:3">
      <c r="A634" s="689" t="s">
        <v>4501</v>
      </c>
      <c r="B634" s="684" t="s">
        <v>1889</v>
      </c>
      <c r="C634" s="680">
        <f t="shared" si="79"/>
        <v>450000</v>
      </c>
    </row>
    <row r="635" spans="1:3">
      <c r="A635" s="689" t="s">
        <v>4502</v>
      </c>
      <c r="B635" s="689" t="s">
        <v>807</v>
      </c>
      <c r="C635" s="680">
        <f t="shared" si="79"/>
        <v>450000</v>
      </c>
    </row>
    <row r="636" spans="1:3" ht="27.6">
      <c r="A636" s="690" t="s">
        <v>4503</v>
      </c>
      <c r="B636" s="690" t="s">
        <v>1877</v>
      </c>
      <c r="C636" s="682">
        <f>'C. OBJETO DEL GASTO'!R503</f>
        <v>450000</v>
      </c>
    </row>
    <row r="637" spans="1:3">
      <c r="A637" s="700" t="s">
        <v>1929</v>
      </c>
      <c r="B637" s="701" t="s">
        <v>770</v>
      </c>
      <c r="C637" s="702">
        <f>C638</f>
        <v>110736.50936</v>
      </c>
    </row>
    <row r="638" spans="1:3">
      <c r="A638" s="679" t="s">
        <v>1932</v>
      </c>
      <c r="B638" s="684" t="s">
        <v>1933</v>
      </c>
      <c r="C638" s="680">
        <f>C639</f>
        <v>110736.50936</v>
      </c>
    </row>
    <row r="639" spans="1:3">
      <c r="A639" s="679" t="s">
        <v>1934</v>
      </c>
      <c r="B639" s="684" t="s">
        <v>1499</v>
      </c>
      <c r="C639" s="680">
        <f>C640</f>
        <v>110736.50936</v>
      </c>
    </row>
    <row r="640" spans="1:3">
      <c r="A640" s="703" t="s">
        <v>1935</v>
      </c>
      <c r="B640" s="697" t="s">
        <v>807</v>
      </c>
      <c r="C640" s="692">
        <f>C641+C648+C655+C662+C669+C676+C683</f>
        <v>110736.50936</v>
      </c>
    </row>
    <row r="641" spans="1:3">
      <c r="A641" s="679" t="s">
        <v>1937</v>
      </c>
      <c r="B641" s="684" t="s">
        <v>1505</v>
      </c>
      <c r="C641" s="680">
        <f t="shared" ref="C641:C646" si="80">C642</f>
        <v>72000</v>
      </c>
    </row>
    <row r="642" spans="1:3">
      <c r="A642" s="679" t="s">
        <v>1938</v>
      </c>
      <c r="B642" s="684" t="s">
        <v>1501</v>
      </c>
      <c r="C642" s="680">
        <f t="shared" si="80"/>
        <v>72000</v>
      </c>
    </row>
    <row r="643" spans="1:3">
      <c r="A643" s="679" t="s">
        <v>1939</v>
      </c>
      <c r="B643" s="684" t="s">
        <v>1502</v>
      </c>
      <c r="C643" s="680">
        <f t="shared" si="80"/>
        <v>72000</v>
      </c>
    </row>
    <row r="644" spans="1:3">
      <c r="A644" s="679" t="s">
        <v>4504</v>
      </c>
      <c r="B644" s="684" t="s">
        <v>2929</v>
      </c>
      <c r="C644" s="680">
        <f t="shared" si="80"/>
        <v>72000</v>
      </c>
    </row>
    <row r="645" spans="1:3" ht="27.6">
      <c r="A645" s="679" t="s">
        <v>4505</v>
      </c>
      <c r="B645" s="684" t="s">
        <v>1936</v>
      </c>
      <c r="C645" s="680">
        <f t="shared" si="80"/>
        <v>72000</v>
      </c>
    </row>
    <row r="646" spans="1:3">
      <c r="A646" s="679" t="s">
        <v>4506</v>
      </c>
      <c r="B646" s="684" t="s">
        <v>807</v>
      </c>
      <c r="C646" s="680">
        <f t="shared" si="80"/>
        <v>72000</v>
      </c>
    </row>
    <row r="647" spans="1:3">
      <c r="A647" s="909" t="s">
        <v>4507</v>
      </c>
      <c r="B647" s="910" t="s">
        <v>1505</v>
      </c>
      <c r="C647" s="911">
        <f>'C. OBJETO DEL GASTO'!AA17</f>
        <v>72000</v>
      </c>
    </row>
    <row r="648" spans="1:3">
      <c r="A648" s="679" t="s">
        <v>1944</v>
      </c>
      <c r="B648" s="684" t="s">
        <v>1506</v>
      </c>
      <c r="C648" s="680">
        <f t="shared" ref="C648:C653" si="81">C649</f>
        <v>1500</v>
      </c>
    </row>
    <row r="649" spans="1:3">
      <c r="A649" s="679" t="s">
        <v>1945</v>
      </c>
      <c r="B649" s="684" t="s">
        <v>1501</v>
      </c>
      <c r="C649" s="680">
        <f t="shared" si="81"/>
        <v>1500</v>
      </c>
    </row>
    <row r="650" spans="1:3">
      <c r="A650" s="679" t="s">
        <v>1946</v>
      </c>
      <c r="B650" s="684" t="s">
        <v>1502</v>
      </c>
      <c r="C650" s="680">
        <f t="shared" si="81"/>
        <v>1500</v>
      </c>
    </row>
    <row r="651" spans="1:3">
      <c r="A651" s="679" t="s">
        <v>4508</v>
      </c>
      <c r="B651" s="684" t="s">
        <v>2929</v>
      </c>
      <c r="C651" s="680">
        <f t="shared" si="81"/>
        <v>1500</v>
      </c>
    </row>
    <row r="652" spans="1:3" ht="27.6">
      <c r="A652" s="679" t="s">
        <v>4509</v>
      </c>
      <c r="B652" s="684" t="s">
        <v>1949</v>
      </c>
      <c r="C652" s="680">
        <f t="shared" si="81"/>
        <v>1500</v>
      </c>
    </row>
    <row r="653" spans="1:3">
      <c r="A653" s="679" t="s">
        <v>4510</v>
      </c>
      <c r="B653" s="684" t="s">
        <v>807</v>
      </c>
      <c r="C653" s="680">
        <f t="shared" si="81"/>
        <v>1500</v>
      </c>
    </row>
    <row r="654" spans="1:3">
      <c r="A654" s="909" t="s">
        <v>4511</v>
      </c>
      <c r="B654" s="910" t="s">
        <v>1507</v>
      </c>
      <c r="C654" s="911">
        <f>'C. OBJETO DEL GASTO'!AA34</f>
        <v>1500</v>
      </c>
    </row>
    <row r="655" spans="1:3">
      <c r="A655" s="679" t="s">
        <v>1952</v>
      </c>
      <c r="B655" s="684" t="s">
        <v>1508</v>
      </c>
      <c r="C655" s="680">
        <f t="shared" ref="C655:C660" si="82">C656</f>
        <v>6000</v>
      </c>
    </row>
    <row r="656" spans="1:3">
      <c r="A656" s="679" t="s">
        <v>1953</v>
      </c>
      <c r="B656" s="684" t="s">
        <v>1501</v>
      </c>
      <c r="C656" s="680">
        <f t="shared" si="82"/>
        <v>6000</v>
      </c>
    </row>
    <row r="657" spans="1:3">
      <c r="A657" s="679" t="s">
        <v>1954</v>
      </c>
      <c r="B657" s="684" t="s">
        <v>1502</v>
      </c>
      <c r="C657" s="680">
        <f t="shared" si="82"/>
        <v>6000</v>
      </c>
    </row>
    <row r="658" spans="1:3">
      <c r="A658" s="679" t="s">
        <v>4512</v>
      </c>
      <c r="B658" s="684" t="s">
        <v>2929</v>
      </c>
      <c r="C658" s="680">
        <f t="shared" si="82"/>
        <v>6000</v>
      </c>
    </row>
    <row r="659" spans="1:3" ht="27.6">
      <c r="A659" s="679" t="s">
        <v>4513</v>
      </c>
      <c r="B659" s="684" t="s">
        <v>1949</v>
      </c>
      <c r="C659" s="680">
        <f t="shared" si="82"/>
        <v>6000</v>
      </c>
    </row>
    <row r="660" spans="1:3">
      <c r="A660" s="679" t="s">
        <v>4514</v>
      </c>
      <c r="B660" s="684" t="s">
        <v>807</v>
      </c>
      <c r="C660" s="680">
        <f t="shared" si="82"/>
        <v>6000</v>
      </c>
    </row>
    <row r="661" spans="1:3">
      <c r="A661" s="909" t="s">
        <v>4515</v>
      </c>
      <c r="B661" s="910" t="s">
        <v>1509</v>
      </c>
      <c r="C661" s="911">
        <f>'C. OBJETO DEL GASTO'!AA35</f>
        <v>6000</v>
      </c>
    </row>
    <row r="662" spans="1:3">
      <c r="A662" s="679" t="s">
        <v>1959</v>
      </c>
      <c r="B662" s="684" t="s">
        <v>1510</v>
      </c>
      <c r="C662" s="680">
        <f t="shared" ref="C662:C667" si="83">C663</f>
        <v>25005.840000000004</v>
      </c>
    </row>
    <row r="663" spans="1:3">
      <c r="A663" s="679" t="s">
        <v>1960</v>
      </c>
      <c r="B663" s="684" t="s">
        <v>1501</v>
      </c>
      <c r="C663" s="680">
        <f t="shared" si="83"/>
        <v>25005.840000000004</v>
      </c>
    </row>
    <row r="664" spans="1:3">
      <c r="A664" s="679" t="s">
        <v>1961</v>
      </c>
      <c r="B664" s="684" t="s">
        <v>1502</v>
      </c>
      <c r="C664" s="680">
        <f t="shared" si="83"/>
        <v>25005.840000000004</v>
      </c>
    </row>
    <row r="665" spans="1:3">
      <c r="A665" s="679" t="s">
        <v>4516</v>
      </c>
      <c r="B665" s="684" t="s">
        <v>2929</v>
      </c>
      <c r="C665" s="680">
        <f t="shared" si="83"/>
        <v>25005.840000000004</v>
      </c>
    </row>
    <row r="666" spans="1:3">
      <c r="A666" s="679" t="s">
        <v>4517</v>
      </c>
      <c r="B666" s="684" t="s">
        <v>1964</v>
      </c>
      <c r="C666" s="680">
        <f t="shared" si="83"/>
        <v>25005.840000000004</v>
      </c>
    </row>
    <row r="667" spans="1:3">
      <c r="A667" s="679" t="s">
        <v>4518</v>
      </c>
      <c r="B667" s="684" t="s">
        <v>807</v>
      </c>
      <c r="C667" s="680">
        <f t="shared" si="83"/>
        <v>25005.840000000004</v>
      </c>
    </row>
    <row r="668" spans="1:3">
      <c r="A668" s="909" t="s">
        <v>4519</v>
      </c>
      <c r="B668" s="910" t="s">
        <v>1511</v>
      </c>
      <c r="C668" s="911">
        <f>'C. OBJETO DEL GASTO'!AA41</f>
        <v>25005.840000000004</v>
      </c>
    </row>
    <row r="669" spans="1:3" ht="27.6">
      <c r="A669" s="679" t="s">
        <v>3785</v>
      </c>
      <c r="B669" s="684" t="s">
        <v>3032</v>
      </c>
      <c r="C669" s="680">
        <f t="shared" ref="C669:C674" si="84">C670</f>
        <v>3030.6693599999999</v>
      </c>
    </row>
    <row r="670" spans="1:3">
      <c r="A670" s="679" t="s">
        <v>3786</v>
      </c>
      <c r="B670" s="684" t="s">
        <v>1501</v>
      </c>
      <c r="C670" s="680">
        <f t="shared" si="84"/>
        <v>3030.6693599999999</v>
      </c>
    </row>
    <row r="671" spans="1:3">
      <c r="A671" s="679" t="s">
        <v>3787</v>
      </c>
      <c r="B671" s="684" t="s">
        <v>1502</v>
      </c>
      <c r="C671" s="680">
        <f t="shared" si="84"/>
        <v>3030.6693599999999</v>
      </c>
    </row>
    <row r="672" spans="1:3">
      <c r="A672" s="679" t="s">
        <v>3788</v>
      </c>
      <c r="B672" s="684" t="s">
        <v>2929</v>
      </c>
      <c r="C672" s="680">
        <f t="shared" si="84"/>
        <v>3030.6693599999999</v>
      </c>
    </row>
    <row r="673" spans="1:3">
      <c r="A673" s="689" t="s">
        <v>3789</v>
      </c>
      <c r="B673" s="684" t="s">
        <v>1964</v>
      </c>
      <c r="C673" s="680">
        <f t="shared" si="84"/>
        <v>3030.6693599999999</v>
      </c>
    </row>
    <row r="674" spans="1:3">
      <c r="A674" s="679" t="s">
        <v>3790</v>
      </c>
      <c r="B674" s="684" t="s">
        <v>807</v>
      </c>
      <c r="C674" s="680">
        <f t="shared" si="84"/>
        <v>3030.6693599999999</v>
      </c>
    </row>
    <row r="675" spans="1:3">
      <c r="A675" s="681" t="s">
        <v>3791</v>
      </c>
      <c r="B675" s="685" t="s">
        <v>90</v>
      </c>
      <c r="C675" s="682">
        <f>'C. OBJETO DEL GASTO'!AA100</f>
        <v>3030.6693599999999</v>
      </c>
    </row>
    <row r="676" spans="1:3">
      <c r="A676" s="679" t="s">
        <v>1967</v>
      </c>
      <c r="B676" s="684" t="s">
        <v>1608</v>
      </c>
      <c r="C676" s="680">
        <f t="shared" ref="C676:C681" si="85">C677</f>
        <v>2000</v>
      </c>
    </row>
    <row r="677" spans="1:3">
      <c r="A677" s="679" t="s">
        <v>1968</v>
      </c>
      <c r="B677" s="684" t="s">
        <v>1501</v>
      </c>
      <c r="C677" s="680">
        <f t="shared" si="85"/>
        <v>2000</v>
      </c>
    </row>
    <row r="678" spans="1:3">
      <c r="A678" s="679" t="s">
        <v>1969</v>
      </c>
      <c r="B678" s="684" t="s">
        <v>1513</v>
      </c>
      <c r="C678" s="680">
        <f t="shared" si="85"/>
        <v>2000</v>
      </c>
    </row>
    <row r="679" spans="1:3">
      <c r="A679" s="679" t="s">
        <v>4520</v>
      </c>
      <c r="B679" s="684" t="s">
        <v>2929</v>
      </c>
      <c r="C679" s="680">
        <f t="shared" si="85"/>
        <v>2000</v>
      </c>
    </row>
    <row r="680" spans="1:3">
      <c r="A680" s="679" t="s">
        <v>4521</v>
      </c>
      <c r="B680" s="684" t="s">
        <v>1964</v>
      </c>
      <c r="C680" s="680">
        <f t="shared" si="85"/>
        <v>2000</v>
      </c>
    </row>
    <row r="681" spans="1:3">
      <c r="A681" s="679" t="s">
        <v>4522</v>
      </c>
      <c r="B681" s="684" t="s">
        <v>807</v>
      </c>
      <c r="C681" s="680">
        <f t="shared" si="85"/>
        <v>2000</v>
      </c>
    </row>
    <row r="682" spans="1:3">
      <c r="A682" s="681" t="s">
        <v>4523</v>
      </c>
      <c r="B682" s="685" t="s">
        <v>1750</v>
      </c>
      <c r="C682" s="682">
        <f>'C. OBJETO DEL GASTO'!AA105</f>
        <v>2000</v>
      </c>
    </row>
    <row r="683" spans="1:3" ht="27.6">
      <c r="A683" s="687" t="s">
        <v>3792</v>
      </c>
      <c r="B683" s="687" t="s">
        <v>1560</v>
      </c>
      <c r="C683" s="680">
        <f t="shared" ref="C683:C688" si="86">C684</f>
        <v>1200</v>
      </c>
    </row>
    <row r="684" spans="1:3">
      <c r="A684" s="687" t="s">
        <v>3793</v>
      </c>
      <c r="B684" s="687" t="s">
        <v>1501</v>
      </c>
      <c r="C684" s="680">
        <f t="shared" si="86"/>
        <v>1200</v>
      </c>
    </row>
    <row r="685" spans="1:3">
      <c r="A685" s="687" t="s">
        <v>3794</v>
      </c>
      <c r="B685" s="687" t="s">
        <v>1513</v>
      </c>
      <c r="C685" s="680">
        <f t="shared" si="86"/>
        <v>1200</v>
      </c>
    </row>
    <row r="686" spans="1:3">
      <c r="A686" s="687" t="s">
        <v>4524</v>
      </c>
      <c r="B686" s="687" t="s">
        <v>2929</v>
      </c>
      <c r="C686" s="680">
        <f t="shared" si="86"/>
        <v>1200</v>
      </c>
    </row>
    <row r="687" spans="1:3">
      <c r="A687" s="687" t="s">
        <v>4525</v>
      </c>
      <c r="B687" s="684" t="s">
        <v>1964</v>
      </c>
      <c r="C687" s="680">
        <f t="shared" si="86"/>
        <v>1200</v>
      </c>
    </row>
    <row r="688" spans="1:3">
      <c r="A688" s="687" t="s">
        <v>4526</v>
      </c>
      <c r="B688" s="687" t="s">
        <v>807</v>
      </c>
      <c r="C688" s="680">
        <f t="shared" si="86"/>
        <v>1200</v>
      </c>
    </row>
    <row r="689" spans="1:3" ht="27.6">
      <c r="A689" s="688" t="s">
        <v>4527</v>
      </c>
      <c r="B689" s="688" t="s">
        <v>1560</v>
      </c>
      <c r="C689" s="682">
        <f>'C. OBJETO DEL GASTO'!AA115</f>
        <v>1200</v>
      </c>
    </row>
    <row r="690" spans="1:3">
      <c r="A690" s="700" t="s">
        <v>1971</v>
      </c>
      <c r="B690" s="701" t="s">
        <v>1972</v>
      </c>
      <c r="C690" s="702">
        <f>C691</f>
        <v>1004202.40757</v>
      </c>
    </row>
    <row r="691" spans="1:3">
      <c r="A691" s="679" t="s">
        <v>1973</v>
      </c>
      <c r="B691" s="684" t="s">
        <v>1974</v>
      </c>
      <c r="C691" s="680">
        <f>C692</f>
        <v>1004202.40757</v>
      </c>
    </row>
    <row r="692" spans="1:3">
      <c r="A692" s="679" t="s">
        <v>1975</v>
      </c>
      <c r="B692" s="684" t="s">
        <v>1499</v>
      </c>
      <c r="C692" s="680">
        <f>C693</f>
        <v>1004202.40757</v>
      </c>
    </row>
    <row r="693" spans="1:3">
      <c r="A693" s="703" t="s">
        <v>1976</v>
      </c>
      <c r="B693" s="697" t="s">
        <v>807</v>
      </c>
      <c r="C693" s="692">
        <f>C694+C701+C708+C715+C722+C729+C736+C744+C751+C758</f>
        <v>1004202.40757</v>
      </c>
    </row>
    <row r="694" spans="1:3">
      <c r="A694" s="679" t="s">
        <v>1977</v>
      </c>
      <c r="B694" s="684" t="s">
        <v>1500</v>
      </c>
      <c r="C694" s="680">
        <f t="shared" ref="C694:C699" si="87">C695</f>
        <v>260221.91999999998</v>
      </c>
    </row>
    <row r="695" spans="1:3">
      <c r="A695" s="679" t="s">
        <v>1978</v>
      </c>
      <c r="B695" s="684" t="s">
        <v>1501</v>
      </c>
      <c r="C695" s="680">
        <f t="shared" si="87"/>
        <v>260221.91999999998</v>
      </c>
    </row>
    <row r="696" spans="1:3">
      <c r="A696" s="679" t="s">
        <v>1979</v>
      </c>
      <c r="B696" s="684" t="s">
        <v>1502</v>
      </c>
      <c r="C696" s="680">
        <f t="shared" si="87"/>
        <v>260221.91999999998</v>
      </c>
    </row>
    <row r="697" spans="1:3">
      <c r="A697" s="679" t="s">
        <v>4528</v>
      </c>
      <c r="B697" s="684" t="s">
        <v>2929</v>
      </c>
      <c r="C697" s="680">
        <f t="shared" si="87"/>
        <v>260221.91999999998</v>
      </c>
    </row>
    <row r="698" spans="1:3">
      <c r="A698" s="679" t="s">
        <v>4529</v>
      </c>
      <c r="B698" s="684" t="s">
        <v>1982</v>
      </c>
      <c r="C698" s="680">
        <f t="shared" si="87"/>
        <v>260221.91999999998</v>
      </c>
    </row>
    <row r="699" spans="1:3">
      <c r="A699" s="679" t="s">
        <v>4530</v>
      </c>
      <c r="B699" s="684" t="s">
        <v>807</v>
      </c>
      <c r="C699" s="680">
        <f t="shared" si="87"/>
        <v>260221.91999999998</v>
      </c>
    </row>
    <row r="700" spans="1:3">
      <c r="A700" s="909" t="s">
        <v>4531</v>
      </c>
      <c r="B700" s="910" t="s">
        <v>1504</v>
      </c>
      <c r="C700" s="911">
        <f>'C. OBJETO DEL GASTO'!Z16</f>
        <v>260221.91999999998</v>
      </c>
    </row>
    <row r="701" spans="1:3">
      <c r="A701" s="679" t="s">
        <v>1985</v>
      </c>
      <c r="B701" s="684" t="s">
        <v>1505</v>
      </c>
      <c r="C701" s="680">
        <f t="shared" ref="C701:C706" si="88">C702</f>
        <v>441600</v>
      </c>
    </row>
    <row r="702" spans="1:3">
      <c r="A702" s="679" t="s">
        <v>1986</v>
      </c>
      <c r="B702" s="684" t="s">
        <v>1501</v>
      </c>
      <c r="C702" s="680">
        <f t="shared" si="88"/>
        <v>441600</v>
      </c>
    </row>
    <row r="703" spans="1:3">
      <c r="A703" s="679" t="s">
        <v>1987</v>
      </c>
      <c r="B703" s="684" t="s">
        <v>1502</v>
      </c>
      <c r="C703" s="680">
        <f t="shared" si="88"/>
        <v>441600</v>
      </c>
    </row>
    <row r="704" spans="1:3">
      <c r="A704" s="679" t="s">
        <v>4532</v>
      </c>
      <c r="B704" s="684" t="s">
        <v>2929</v>
      </c>
      <c r="C704" s="680">
        <f t="shared" si="88"/>
        <v>441600</v>
      </c>
    </row>
    <row r="705" spans="1:3">
      <c r="A705" s="679" t="s">
        <v>4533</v>
      </c>
      <c r="B705" s="684" t="s">
        <v>1982</v>
      </c>
      <c r="C705" s="680">
        <f t="shared" si="88"/>
        <v>441600</v>
      </c>
    </row>
    <row r="706" spans="1:3">
      <c r="A706" s="679" t="s">
        <v>4534</v>
      </c>
      <c r="B706" s="684" t="s">
        <v>807</v>
      </c>
      <c r="C706" s="680">
        <f t="shared" si="88"/>
        <v>441600</v>
      </c>
    </row>
    <row r="707" spans="1:3">
      <c r="A707" s="909" t="s">
        <v>4535</v>
      </c>
      <c r="B707" s="910" t="s">
        <v>1505</v>
      </c>
      <c r="C707" s="911">
        <f>'C. OBJETO DEL GASTO'!Z17</f>
        <v>441600</v>
      </c>
    </row>
    <row r="708" spans="1:3">
      <c r="A708" s="679" t="s">
        <v>1992</v>
      </c>
      <c r="B708" s="684" t="s">
        <v>1506</v>
      </c>
      <c r="C708" s="680">
        <f t="shared" ref="C708:C713" si="89">C709</f>
        <v>14621.29</v>
      </c>
    </row>
    <row r="709" spans="1:3">
      <c r="A709" s="679" t="s">
        <v>1993</v>
      </c>
      <c r="B709" s="684" t="s">
        <v>1501</v>
      </c>
      <c r="C709" s="680">
        <f t="shared" si="89"/>
        <v>14621.29</v>
      </c>
    </row>
    <row r="710" spans="1:3">
      <c r="A710" s="679" t="s">
        <v>1994</v>
      </c>
      <c r="B710" s="684" t="s">
        <v>1502</v>
      </c>
      <c r="C710" s="680">
        <f t="shared" si="89"/>
        <v>14621.29</v>
      </c>
    </row>
    <row r="711" spans="1:3">
      <c r="A711" s="679" t="s">
        <v>4536</v>
      </c>
      <c r="B711" s="684" t="s">
        <v>2929</v>
      </c>
      <c r="C711" s="680">
        <f t="shared" si="89"/>
        <v>14621.29</v>
      </c>
    </row>
    <row r="712" spans="1:3">
      <c r="A712" s="679" t="s">
        <v>4537</v>
      </c>
      <c r="B712" s="684" t="s">
        <v>1997</v>
      </c>
      <c r="C712" s="680">
        <f t="shared" si="89"/>
        <v>14621.29</v>
      </c>
    </row>
    <row r="713" spans="1:3">
      <c r="A713" s="679" t="s">
        <v>4538</v>
      </c>
      <c r="B713" s="684" t="s">
        <v>807</v>
      </c>
      <c r="C713" s="680">
        <f t="shared" si="89"/>
        <v>14621.29</v>
      </c>
    </row>
    <row r="714" spans="1:3">
      <c r="A714" s="909" t="s">
        <v>4539</v>
      </c>
      <c r="B714" s="910" t="s">
        <v>1507</v>
      </c>
      <c r="C714" s="911">
        <f>'C. OBJETO DEL GASTO'!Z34</f>
        <v>14621.29</v>
      </c>
    </row>
    <row r="715" spans="1:3">
      <c r="A715" s="679" t="s">
        <v>2000</v>
      </c>
      <c r="B715" s="684" t="s">
        <v>1508</v>
      </c>
      <c r="C715" s="680">
        <f t="shared" ref="C715:C720" si="90">C716</f>
        <v>101855.48</v>
      </c>
    </row>
    <row r="716" spans="1:3">
      <c r="A716" s="679" t="s">
        <v>2001</v>
      </c>
      <c r="B716" s="684" t="s">
        <v>1501</v>
      </c>
      <c r="C716" s="680">
        <f t="shared" si="90"/>
        <v>101855.48</v>
      </c>
    </row>
    <row r="717" spans="1:3">
      <c r="A717" s="679" t="s">
        <v>2002</v>
      </c>
      <c r="B717" s="684" t="s">
        <v>1502</v>
      </c>
      <c r="C717" s="680">
        <f t="shared" si="90"/>
        <v>101855.48</v>
      </c>
    </row>
    <row r="718" spans="1:3">
      <c r="A718" s="679" t="s">
        <v>4540</v>
      </c>
      <c r="B718" s="684" t="s">
        <v>2929</v>
      </c>
      <c r="C718" s="680">
        <f t="shared" si="90"/>
        <v>101855.48</v>
      </c>
    </row>
    <row r="719" spans="1:3">
      <c r="A719" s="679" t="s">
        <v>4541</v>
      </c>
      <c r="B719" s="684" t="s">
        <v>1997</v>
      </c>
      <c r="C719" s="680">
        <f t="shared" si="90"/>
        <v>101855.48</v>
      </c>
    </row>
    <row r="720" spans="1:3">
      <c r="A720" s="679" t="s">
        <v>4542</v>
      </c>
      <c r="B720" s="684" t="s">
        <v>807</v>
      </c>
      <c r="C720" s="680">
        <f t="shared" si="90"/>
        <v>101855.48</v>
      </c>
    </row>
    <row r="721" spans="1:3">
      <c r="A721" s="909" t="s">
        <v>4543</v>
      </c>
      <c r="B721" s="910" t="s">
        <v>1509</v>
      </c>
      <c r="C721" s="911">
        <f>'C. OBJETO DEL GASTO'!Z35</f>
        <v>101855.48</v>
      </c>
    </row>
    <row r="722" spans="1:3">
      <c r="A722" s="679" t="s">
        <v>2007</v>
      </c>
      <c r="B722" s="684" t="s">
        <v>1510</v>
      </c>
      <c r="C722" s="680">
        <f t="shared" ref="C722:C727" si="91">C723</f>
        <v>75275.040000000008</v>
      </c>
    </row>
    <row r="723" spans="1:3">
      <c r="A723" s="679" t="s">
        <v>2008</v>
      </c>
      <c r="B723" s="684" t="s">
        <v>1501</v>
      </c>
      <c r="C723" s="680">
        <f t="shared" si="91"/>
        <v>75275.040000000008</v>
      </c>
    </row>
    <row r="724" spans="1:3">
      <c r="A724" s="679" t="s">
        <v>2009</v>
      </c>
      <c r="B724" s="684" t="s">
        <v>1502</v>
      </c>
      <c r="C724" s="680">
        <f t="shared" si="91"/>
        <v>75275.040000000008</v>
      </c>
    </row>
    <row r="725" spans="1:3">
      <c r="A725" s="679" t="s">
        <v>4544</v>
      </c>
      <c r="B725" s="684" t="s">
        <v>2929</v>
      </c>
      <c r="C725" s="680">
        <f t="shared" si="91"/>
        <v>75275.040000000008</v>
      </c>
    </row>
    <row r="726" spans="1:3">
      <c r="A726" s="679" t="s">
        <v>4545</v>
      </c>
      <c r="B726" s="684" t="s">
        <v>2012</v>
      </c>
      <c r="C726" s="680">
        <f t="shared" si="91"/>
        <v>75275.040000000008</v>
      </c>
    </row>
    <row r="727" spans="1:3">
      <c r="A727" s="679" t="s">
        <v>4546</v>
      </c>
      <c r="B727" s="684" t="s">
        <v>807</v>
      </c>
      <c r="C727" s="680">
        <f t="shared" si="91"/>
        <v>75275.040000000008</v>
      </c>
    </row>
    <row r="728" spans="1:3">
      <c r="A728" s="909" t="s">
        <v>4547</v>
      </c>
      <c r="B728" s="910" t="s">
        <v>1511</v>
      </c>
      <c r="C728" s="911">
        <f>'C. OBJETO DEL GASTO'!Z41</f>
        <v>75275.040000000008</v>
      </c>
    </row>
    <row r="729" spans="1:3">
      <c r="A729" s="687" t="s">
        <v>3756</v>
      </c>
      <c r="B729" s="687" t="s">
        <v>2560</v>
      </c>
      <c r="C729" s="680">
        <f t="shared" ref="C729:C734" si="92">C730</f>
        <v>62993.039400000009</v>
      </c>
    </row>
    <row r="730" spans="1:3">
      <c r="A730" s="687" t="s">
        <v>3757</v>
      </c>
      <c r="B730" s="687" t="s">
        <v>1501</v>
      </c>
      <c r="C730" s="680">
        <f t="shared" si="92"/>
        <v>62993.039400000009</v>
      </c>
    </row>
    <row r="731" spans="1:3">
      <c r="A731" s="687" t="s">
        <v>3758</v>
      </c>
      <c r="B731" s="687" t="s">
        <v>1502</v>
      </c>
      <c r="C731" s="680">
        <f t="shared" si="92"/>
        <v>62993.039400000009</v>
      </c>
    </row>
    <row r="732" spans="1:3">
      <c r="A732" s="687" t="s">
        <v>4548</v>
      </c>
      <c r="B732" s="687" t="s">
        <v>2929</v>
      </c>
      <c r="C732" s="680">
        <f t="shared" si="92"/>
        <v>62993.039400000009</v>
      </c>
    </row>
    <row r="733" spans="1:3">
      <c r="A733" s="687" t="s">
        <v>4549</v>
      </c>
      <c r="B733" s="684" t="s">
        <v>2012</v>
      </c>
      <c r="C733" s="680">
        <f t="shared" si="92"/>
        <v>62993.039400000009</v>
      </c>
    </row>
    <row r="734" spans="1:3">
      <c r="A734" s="687" t="s">
        <v>4550</v>
      </c>
      <c r="B734" s="687" t="s">
        <v>807</v>
      </c>
      <c r="C734" s="680">
        <f t="shared" si="92"/>
        <v>62993.039400000009</v>
      </c>
    </row>
    <row r="735" spans="1:3">
      <c r="A735" s="688" t="s">
        <v>4551</v>
      </c>
      <c r="B735" s="688" t="s">
        <v>2562</v>
      </c>
      <c r="C735" s="682">
        <f>'C. OBJETO DEL GASTO'!Z57</f>
        <v>62993.039400000009</v>
      </c>
    </row>
    <row r="736" spans="1:3">
      <c r="A736" s="687" t="s">
        <v>3763</v>
      </c>
      <c r="B736" s="687" t="s">
        <v>3128</v>
      </c>
      <c r="C736" s="680">
        <f>C737</f>
        <v>18000</v>
      </c>
    </row>
    <row r="737" spans="1:3">
      <c r="A737" s="687" t="s">
        <v>3764</v>
      </c>
      <c r="B737" s="687" t="s">
        <v>1501</v>
      </c>
      <c r="C737" s="680">
        <f>C738</f>
        <v>18000</v>
      </c>
    </row>
    <row r="738" spans="1:3">
      <c r="A738" s="687" t="s">
        <v>3765</v>
      </c>
      <c r="B738" s="687" t="s">
        <v>1502</v>
      </c>
      <c r="C738" s="680">
        <f>C739</f>
        <v>18000</v>
      </c>
    </row>
    <row r="739" spans="1:3">
      <c r="A739" s="687" t="s">
        <v>3766</v>
      </c>
      <c r="B739" s="687" t="s">
        <v>2929</v>
      </c>
      <c r="C739" s="680">
        <f>C740</f>
        <v>18000</v>
      </c>
    </row>
    <row r="740" spans="1:3">
      <c r="A740" s="687" t="s">
        <v>3767</v>
      </c>
      <c r="B740" s="684" t="s">
        <v>2012</v>
      </c>
      <c r="C740" s="680">
        <f>C741</f>
        <v>18000</v>
      </c>
    </row>
    <row r="741" spans="1:3">
      <c r="A741" s="687" t="s">
        <v>3768</v>
      </c>
      <c r="B741" s="687" t="s">
        <v>807</v>
      </c>
      <c r="C741" s="680">
        <f>SUBTOTAL(9,C742:C743)</f>
        <v>18000</v>
      </c>
    </row>
    <row r="742" spans="1:3">
      <c r="A742" s="688" t="s">
        <v>3769</v>
      </c>
      <c r="B742" s="688" t="s">
        <v>3132</v>
      </c>
      <c r="C742" s="682">
        <f>'C. OBJETO DEL GASTO'!Z87</f>
        <v>9000</v>
      </c>
    </row>
    <row r="743" spans="1:3">
      <c r="A743" s="688" t="s">
        <v>3770</v>
      </c>
      <c r="B743" s="688" t="s">
        <v>3133</v>
      </c>
      <c r="C743" s="682">
        <f>'C. OBJETO DEL GASTO'!Z86</f>
        <v>9000</v>
      </c>
    </row>
    <row r="744" spans="1:3" ht="27.6">
      <c r="A744" s="679" t="s">
        <v>3771</v>
      </c>
      <c r="B744" s="684" t="s">
        <v>3032</v>
      </c>
      <c r="C744" s="680">
        <f t="shared" ref="C744:C749" si="93">C745</f>
        <v>26435.638170000002</v>
      </c>
    </row>
    <row r="745" spans="1:3">
      <c r="A745" s="679" t="s">
        <v>3772</v>
      </c>
      <c r="B745" s="684" t="s">
        <v>1501</v>
      </c>
      <c r="C745" s="680">
        <f t="shared" si="93"/>
        <v>26435.638170000002</v>
      </c>
    </row>
    <row r="746" spans="1:3">
      <c r="A746" s="679" t="s">
        <v>3773</v>
      </c>
      <c r="B746" s="684" t="s">
        <v>1502</v>
      </c>
      <c r="C746" s="680">
        <f t="shared" si="93"/>
        <v>26435.638170000002</v>
      </c>
    </row>
    <row r="747" spans="1:3">
      <c r="A747" s="679" t="s">
        <v>3774</v>
      </c>
      <c r="B747" s="684" t="s">
        <v>2929</v>
      </c>
      <c r="C747" s="680">
        <f t="shared" si="93"/>
        <v>26435.638170000002</v>
      </c>
    </row>
    <row r="748" spans="1:3">
      <c r="A748" s="689" t="s">
        <v>3775</v>
      </c>
      <c r="B748" s="684" t="s">
        <v>2012</v>
      </c>
      <c r="C748" s="680">
        <f t="shared" si="93"/>
        <v>26435.638170000002</v>
      </c>
    </row>
    <row r="749" spans="1:3">
      <c r="A749" s="679" t="s">
        <v>3776</v>
      </c>
      <c r="B749" s="684" t="s">
        <v>807</v>
      </c>
      <c r="C749" s="680">
        <f t="shared" si="93"/>
        <v>26435.638170000002</v>
      </c>
    </row>
    <row r="750" spans="1:3">
      <c r="A750" s="681" t="s">
        <v>3777</v>
      </c>
      <c r="B750" s="685" t="s">
        <v>90</v>
      </c>
      <c r="C750" s="682">
        <f>'C. OBJETO DEL GASTO'!Z100</f>
        <v>26435.638170000002</v>
      </c>
    </row>
    <row r="751" spans="1:3">
      <c r="A751" s="679" t="s">
        <v>2015</v>
      </c>
      <c r="B751" s="684" t="s">
        <v>1608</v>
      </c>
      <c r="C751" s="680">
        <f t="shared" ref="C751:C756" si="94">C752</f>
        <v>2000</v>
      </c>
    </row>
    <row r="752" spans="1:3">
      <c r="A752" s="679" t="s">
        <v>2016</v>
      </c>
      <c r="B752" s="684" t="s">
        <v>1501</v>
      </c>
      <c r="C752" s="680">
        <f t="shared" si="94"/>
        <v>2000</v>
      </c>
    </row>
    <row r="753" spans="1:3">
      <c r="A753" s="679" t="s">
        <v>2017</v>
      </c>
      <c r="B753" s="684" t="s">
        <v>1513</v>
      </c>
      <c r="C753" s="680">
        <f t="shared" si="94"/>
        <v>2000</v>
      </c>
    </row>
    <row r="754" spans="1:3">
      <c r="A754" s="679" t="s">
        <v>4552</v>
      </c>
      <c r="B754" s="684" t="s">
        <v>2929</v>
      </c>
      <c r="C754" s="680">
        <f t="shared" si="94"/>
        <v>2000</v>
      </c>
    </row>
    <row r="755" spans="1:3">
      <c r="A755" s="679" t="s">
        <v>4553</v>
      </c>
      <c r="B755" s="684" t="s">
        <v>2012</v>
      </c>
      <c r="C755" s="680">
        <f t="shared" si="94"/>
        <v>2000</v>
      </c>
    </row>
    <row r="756" spans="1:3">
      <c r="A756" s="679" t="s">
        <v>4554</v>
      </c>
      <c r="B756" s="684" t="s">
        <v>807</v>
      </c>
      <c r="C756" s="680">
        <f t="shared" si="94"/>
        <v>2000</v>
      </c>
    </row>
    <row r="757" spans="1:3">
      <c r="A757" s="909" t="s">
        <v>4555</v>
      </c>
      <c r="B757" s="910" t="s">
        <v>1750</v>
      </c>
      <c r="C757" s="911">
        <f>'C. OBJETO DEL GASTO'!Z105</f>
        <v>2000</v>
      </c>
    </row>
    <row r="758" spans="1:3" ht="27.6">
      <c r="A758" s="687" t="s">
        <v>3778</v>
      </c>
      <c r="B758" s="687" t="s">
        <v>1560</v>
      </c>
      <c r="C758" s="680">
        <f t="shared" ref="C758:C763" si="95">C759</f>
        <v>1200</v>
      </c>
    </row>
    <row r="759" spans="1:3">
      <c r="A759" s="687" t="s">
        <v>3779</v>
      </c>
      <c r="B759" s="687" t="s">
        <v>1501</v>
      </c>
      <c r="C759" s="680">
        <f t="shared" si="95"/>
        <v>1200</v>
      </c>
    </row>
    <row r="760" spans="1:3">
      <c r="A760" s="687" t="s">
        <v>3780</v>
      </c>
      <c r="B760" s="687" t="s">
        <v>1513</v>
      </c>
      <c r="C760" s="680">
        <f t="shared" si="95"/>
        <v>1200</v>
      </c>
    </row>
    <row r="761" spans="1:3">
      <c r="A761" s="687" t="s">
        <v>4556</v>
      </c>
      <c r="B761" s="687" t="s">
        <v>2929</v>
      </c>
      <c r="C761" s="680">
        <f t="shared" si="95"/>
        <v>1200</v>
      </c>
    </row>
    <row r="762" spans="1:3">
      <c r="A762" s="687" t="s">
        <v>4557</v>
      </c>
      <c r="B762" s="684" t="s">
        <v>2012</v>
      </c>
      <c r="C762" s="680">
        <f t="shared" si="95"/>
        <v>1200</v>
      </c>
    </row>
    <row r="763" spans="1:3">
      <c r="A763" s="687" t="s">
        <v>4558</v>
      </c>
      <c r="B763" s="687" t="s">
        <v>807</v>
      </c>
      <c r="C763" s="680">
        <f t="shared" si="95"/>
        <v>1200</v>
      </c>
    </row>
    <row r="764" spans="1:3" ht="27.6">
      <c r="A764" s="688" t="s">
        <v>4559</v>
      </c>
      <c r="B764" s="688" t="s">
        <v>1560</v>
      </c>
      <c r="C764" s="682">
        <f>'C. OBJETO DEL GASTO'!Z115</f>
        <v>1200</v>
      </c>
    </row>
    <row r="765" spans="1:3">
      <c r="A765" s="700" t="s">
        <v>2022</v>
      </c>
      <c r="B765" s="701" t="s">
        <v>2023</v>
      </c>
      <c r="C765" s="702">
        <f>C766</f>
        <v>276816.61543999997</v>
      </c>
    </row>
    <row r="766" spans="1:3">
      <c r="A766" s="679" t="s">
        <v>2024</v>
      </c>
      <c r="B766" s="684" t="s">
        <v>1219</v>
      </c>
      <c r="C766" s="680">
        <f>C767</f>
        <v>276816.61543999997</v>
      </c>
    </row>
    <row r="767" spans="1:3">
      <c r="A767" s="679" t="s">
        <v>2025</v>
      </c>
      <c r="B767" s="684" t="s">
        <v>1499</v>
      </c>
      <c r="C767" s="680">
        <f>C768</f>
        <v>276816.61543999997</v>
      </c>
    </row>
    <row r="768" spans="1:3">
      <c r="A768" s="703" t="s">
        <v>2026</v>
      </c>
      <c r="B768" s="697" t="s">
        <v>807</v>
      </c>
      <c r="C768" s="692">
        <f>C769+C776+C783+C790+C797+C804+C811</f>
        <v>276816.61543999997</v>
      </c>
    </row>
    <row r="769" spans="1:3">
      <c r="A769" s="679" t="s">
        <v>2028</v>
      </c>
      <c r="B769" s="684" t="s">
        <v>1505</v>
      </c>
      <c r="C769" s="680">
        <f t="shared" ref="C769:C774" si="96">C770</f>
        <v>180000</v>
      </c>
    </row>
    <row r="770" spans="1:3">
      <c r="A770" s="679" t="s">
        <v>2029</v>
      </c>
      <c r="B770" s="684" t="s">
        <v>1501</v>
      </c>
      <c r="C770" s="680">
        <f t="shared" si="96"/>
        <v>180000</v>
      </c>
    </row>
    <row r="771" spans="1:3">
      <c r="A771" s="679" t="s">
        <v>2030</v>
      </c>
      <c r="B771" s="684" t="s">
        <v>1502</v>
      </c>
      <c r="C771" s="680">
        <f t="shared" si="96"/>
        <v>180000</v>
      </c>
    </row>
    <row r="772" spans="1:3">
      <c r="A772" s="679" t="s">
        <v>3386</v>
      </c>
      <c r="B772" s="684" t="s">
        <v>2929</v>
      </c>
      <c r="C772" s="680">
        <f t="shared" si="96"/>
        <v>180000</v>
      </c>
    </row>
    <row r="773" spans="1:3" ht="27.6">
      <c r="A773" s="679" t="s">
        <v>3387</v>
      </c>
      <c r="B773" s="684" t="s">
        <v>2031</v>
      </c>
      <c r="C773" s="680">
        <f t="shared" si="96"/>
        <v>180000</v>
      </c>
    </row>
    <row r="774" spans="1:3">
      <c r="A774" s="679" t="s">
        <v>3388</v>
      </c>
      <c r="B774" s="684" t="s">
        <v>807</v>
      </c>
      <c r="C774" s="680">
        <f t="shared" si="96"/>
        <v>180000</v>
      </c>
    </row>
    <row r="775" spans="1:3">
      <c r="A775" s="909" t="s">
        <v>3389</v>
      </c>
      <c r="B775" s="910" t="s">
        <v>1505</v>
      </c>
      <c r="C775" s="911">
        <f>'C. OBJETO DEL GASTO'!P17</f>
        <v>180000</v>
      </c>
    </row>
    <row r="776" spans="1:3">
      <c r="A776" s="679" t="s">
        <v>2032</v>
      </c>
      <c r="B776" s="684" t="s">
        <v>1506</v>
      </c>
      <c r="C776" s="680">
        <f t="shared" ref="C776:C781" si="97">C777</f>
        <v>3750</v>
      </c>
    </row>
    <row r="777" spans="1:3">
      <c r="A777" s="679" t="s">
        <v>2033</v>
      </c>
      <c r="B777" s="684" t="s">
        <v>1501</v>
      </c>
      <c r="C777" s="680">
        <f t="shared" si="97"/>
        <v>3750</v>
      </c>
    </row>
    <row r="778" spans="1:3">
      <c r="A778" s="679" t="s">
        <v>2034</v>
      </c>
      <c r="B778" s="684" t="s">
        <v>1502</v>
      </c>
      <c r="C778" s="680">
        <f t="shared" si="97"/>
        <v>3750</v>
      </c>
    </row>
    <row r="779" spans="1:3">
      <c r="A779" s="679" t="s">
        <v>3390</v>
      </c>
      <c r="B779" s="684" t="s">
        <v>2929</v>
      </c>
      <c r="C779" s="680">
        <f t="shared" si="97"/>
        <v>3750</v>
      </c>
    </row>
    <row r="780" spans="1:3">
      <c r="A780" s="679" t="s">
        <v>3391</v>
      </c>
      <c r="B780" s="684" t="s">
        <v>2035</v>
      </c>
      <c r="C780" s="680">
        <f t="shared" si="97"/>
        <v>3750</v>
      </c>
    </row>
    <row r="781" spans="1:3">
      <c r="A781" s="679" t="s">
        <v>3392</v>
      </c>
      <c r="B781" s="684" t="s">
        <v>807</v>
      </c>
      <c r="C781" s="680">
        <f t="shared" si="97"/>
        <v>3750</v>
      </c>
    </row>
    <row r="782" spans="1:3">
      <c r="A782" s="909" t="s">
        <v>3393</v>
      </c>
      <c r="B782" s="910" t="s">
        <v>1507</v>
      </c>
      <c r="C782" s="911">
        <f>'C. OBJETO DEL GASTO'!P34</f>
        <v>3750</v>
      </c>
    </row>
    <row r="783" spans="1:3">
      <c r="A783" s="679" t="s">
        <v>2036</v>
      </c>
      <c r="B783" s="684" t="s">
        <v>1508</v>
      </c>
      <c r="C783" s="680">
        <f t="shared" ref="C783:C788" si="98">C784</f>
        <v>15000</v>
      </c>
    </row>
    <row r="784" spans="1:3">
      <c r="A784" s="679" t="s">
        <v>2037</v>
      </c>
      <c r="B784" s="684" t="s">
        <v>1501</v>
      </c>
      <c r="C784" s="680">
        <f t="shared" si="98"/>
        <v>15000</v>
      </c>
    </row>
    <row r="785" spans="1:3">
      <c r="A785" s="679" t="s">
        <v>2038</v>
      </c>
      <c r="B785" s="684" t="s">
        <v>1502</v>
      </c>
      <c r="C785" s="680">
        <f t="shared" si="98"/>
        <v>15000</v>
      </c>
    </row>
    <row r="786" spans="1:3">
      <c r="A786" s="679" t="s">
        <v>3394</v>
      </c>
      <c r="B786" s="684" t="s">
        <v>2929</v>
      </c>
      <c r="C786" s="680">
        <f t="shared" si="98"/>
        <v>15000</v>
      </c>
    </row>
    <row r="787" spans="1:3">
      <c r="A787" s="679" t="s">
        <v>3395</v>
      </c>
      <c r="B787" s="684" t="s">
        <v>2027</v>
      </c>
      <c r="C787" s="680">
        <f t="shared" si="98"/>
        <v>15000</v>
      </c>
    </row>
    <row r="788" spans="1:3">
      <c r="A788" s="679" t="s">
        <v>3396</v>
      </c>
      <c r="B788" s="684" t="s">
        <v>807</v>
      </c>
      <c r="C788" s="680">
        <f t="shared" si="98"/>
        <v>15000</v>
      </c>
    </row>
    <row r="789" spans="1:3">
      <c r="A789" s="909" t="s">
        <v>3397</v>
      </c>
      <c r="B789" s="910" t="s">
        <v>1509</v>
      </c>
      <c r="C789" s="911">
        <f>'C. OBJETO DEL GASTO'!P35</f>
        <v>15000</v>
      </c>
    </row>
    <row r="790" spans="1:3">
      <c r="A790" s="679" t="s">
        <v>2039</v>
      </c>
      <c r="B790" s="684" t="s">
        <v>1510</v>
      </c>
      <c r="C790" s="680">
        <f t="shared" ref="C790:C795" si="99">C791</f>
        <v>67155.360000000001</v>
      </c>
    </row>
    <row r="791" spans="1:3">
      <c r="A791" s="679" t="s">
        <v>2040</v>
      </c>
      <c r="B791" s="684" t="s">
        <v>1501</v>
      </c>
      <c r="C791" s="680">
        <f t="shared" si="99"/>
        <v>67155.360000000001</v>
      </c>
    </row>
    <row r="792" spans="1:3">
      <c r="A792" s="679" t="s">
        <v>2041</v>
      </c>
      <c r="B792" s="684" t="s">
        <v>1502</v>
      </c>
      <c r="C792" s="680">
        <f t="shared" si="99"/>
        <v>67155.360000000001</v>
      </c>
    </row>
    <row r="793" spans="1:3">
      <c r="A793" s="679" t="s">
        <v>3398</v>
      </c>
      <c r="B793" s="684" t="s">
        <v>2929</v>
      </c>
      <c r="C793" s="680">
        <f t="shared" si="99"/>
        <v>67155.360000000001</v>
      </c>
    </row>
    <row r="794" spans="1:3" ht="27.6">
      <c r="A794" s="679" t="s">
        <v>3399</v>
      </c>
      <c r="B794" s="684" t="s">
        <v>2031</v>
      </c>
      <c r="C794" s="680">
        <f t="shared" si="99"/>
        <v>67155.360000000001</v>
      </c>
    </row>
    <row r="795" spans="1:3">
      <c r="A795" s="679" t="s">
        <v>3400</v>
      </c>
      <c r="B795" s="684" t="s">
        <v>807</v>
      </c>
      <c r="C795" s="680">
        <f t="shared" si="99"/>
        <v>67155.360000000001</v>
      </c>
    </row>
    <row r="796" spans="1:3">
      <c r="A796" s="909" t="s">
        <v>3401</v>
      </c>
      <c r="B796" s="910" t="s">
        <v>1511</v>
      </c>
      <c r="C796" s="911">
        <f>'C. OBJETO DEL GASTO'!P41</f>
        <v>67155.360000000001</v>
      </c>
    </row>
    <row r="797" spans="1:3" ht="27.6">
      <c r="A797" s="679" t="s">
        <v>3373</v>
      </c>
      <c r="B797" s="684" t="s">
        <v>3032</v>
      </c>
      <c r="C797" s="680">
        <f t="shared" ref="C797:C801" si="100">C798</f>
        <v>7711.255439999999</v>
      </c>
    </row>
    <row r="798" spans="1:3">
      <c r="A798" s="679" t="s">
        <v>3374</v>
      </c>
      <c r="B798" s="684" t="s">
        <v>1501</v>
      </c>
      <c r="C798" s="680">
        <f t="shared" si="100"/>
        <v>7711.255439999999</v>
      </c>
    </row>
    <row r="799" spans="1:3">
      <c r="A799" s="679" t="s">
        <v>3375</v>
      </c>
      <c r="B799" s="684" t="s">
        <v>1502</v>
      </c>
      <c r="C799" s="680">
        <f t="shared" si="100"/>
        <v>7711.255439999999</v>
      </c>
    </row>
    <row r="800" spans="1:3">
      <c r="A800" s="679" t="s">
        <v>3376</v>
      </c>
      <c r="B800" s="684" t="s">
        <v>2929</v>
      </c>
      <c r="C800" s="680">
        <f t="shared" si="100"/>
        <v>7711.255439999999</v>
      </c>
    </row>
    <row r="801" spans="1:3" ht="27.6">
      <c r="A801" s="689" t="s">
        <v>3377</v>
      </c>
      <c r="B801" s="684" t="s">
        <v>2031</v>
      </c>
      <c r="C801" s="680">
        <f t="shared" si="100"/>
        <v>7711.255439999999</v>
      </c>
    </row>
    <row r="802" spans="1:3">
      <c r="A802" s="679" t="s">
        <v>3378</v>
      </c>
      <c r="B802" s="684" t="s">
        <v>807</v>
      </c>
      <c r="C802" s="680">
        <f>C803</f>
        <v>7711.255439999999</v>
      </c>
    </row>
    <row r="803" spans="1:3">
      <c r="A803" s="681" t="s">
        <v>3379</v>
      </c>
      <c r="B803" s="685" t="s">
        <v>90</v>
      </c>
      <c r="C803" s="682">
        <f>'C. OBJETO DEL GASTO'!P100</f>
        <v>7711.255439999999</v>
      </c>
    </row>
    <row r="804" spans="1:3">
      <c r="A804" s="687" t="s">
        <v>3380</v>
      </c>
      <c r="B804" s="687" t="s">
        <v>1608</v>
      </c>
      <c r="C804" s="680">
        <f t="shared" ref="C804:C809" si="101">C805</f>
        <v>2000</v>
      </c>
    </row>
    <row r="805" spans="1:3">
      <c r="A805" s="687" t="s">
        <v>3381</v>
      </c>
      <c r="B805" s="687" t="s">
        <v>1501</v>
      </c>
      <c r="C805" s="680">
        <f t="shared" si="101"/>
        <v>2000</v>
      </c>
    </row>
    <row r="806" spans="1:3">
      <c r="A806" s="687" t="s">
        <v>3382</v>
      </c>
      <c r="B806" s="687" t="s">
        <v>1513</v>
      </c>
      <c r="C806" s="680">
        <f t="shared" si="101"/>
        <v>2000</v>
      </c>
    </row>
    <row r="807" spans="1:3">
      <c r="A807" s="687" t="s">
        <v>3402</v>
      </c>
      <c r="B807" s="687" t="s">
        <v>2929</v>
      </c>
      <c r="C807" s="680">
        <f t="shared" si="101"/>
        <v>2000</v>
      </c>
    </row>
    <row r="808" spans="1:3" ht="27.6">
      <c r="A808" s="687" t="s">
        <v>3403</v>
      </c>
      <c r="B808" s="684" t="s">
        <v>2031</v>
      </c>
      <c r="C808" s="680">
        <f t="shared" si="101"/>
        <v>2000</v>
      </c>
    </row>
    <row r="809" spans="1:3">
      <c r="A809" s="687" t="s">
        <v>3404</v>
      </c>
      <c r="B809" s="687" t="s">
        <v>807</v>
      </c>
      <c r="C809" s="680">
        <f t="shared" si="101"/>
        <v>2000</v>
      </c>
    </row>
    <row r="810" spans="1:3">
      <c r="A810" s="688" t="s">
        <v>3405</v>
      </c>
      <c r="B810" s="688" t="s">
        <v>1608</v>
      </c>
      <c r="C810" s="682">
        <f>'C. OBJETO DEL GASTO'!P105</f>
        <v>2000</v>
      </c>
    </row>
    <row r="811" spans="1:3" ht="27.6">
      <c r="A811" s="687" t="s">
        <v>3383</v>
      </c>
      <c r="B811" s="687" t="s">
        <v>1560</v>
      </c>
      <c r="C811" s="680">
        <f t="shared" ref="C811:C816" si="102">C812</f>
        <v>1200</v>
      </c>
    </row>
    <row r="812" spans="1:3">
      <c r="A812" s="687" t="s">
        <v>3384</v>
      </c>
      <c r="B812" s="687" t="s">
        <v>1501</v>
      </c>
      <c r="C812" s="680">
        <f t="shared" si="102"/>
        <v>1200</v>
      </c>
    </row>
    <row r="813" spans="1:3">
      <c r="A813" s="687" t="s">
        <v>3385</v>
      </c>
      <c r="B813" s="687" t="s">
        <v>1513</v>
      </c>
      <c r="C813" s="680">
        <f t="shared" si="102"/>
        <v>1200</v>
      </c>
    </row>
    <row r="814" spans="1:3">
      <c r="A814" s="687" t="s">
        <v>3406</v>
      </c>
      <c r="B814" s="687" t="s">
        <v>2929</v>
      </c>
      <c r="C814" s="680">
        <f t="shared" si="102"/>
        <v>1200</v>
      </c>
    </row>
    <row r="815" spans="1:3" ht="27.6">
      <c r="A815" s="687" t="s">
        <v>3407</v>
      </c>
      <c r="B815" s="684" t="s">
        <v>2031</v>
      </c>
      <c r="C815" s="680">
        <f t="shared" si="102"/>
        <v>1200</v>
      </c>
    </row>
    <row r="816" spans="1:3">
      <c r="A816" s="687" t="s">
        <v>3408</v>
      </c>
      <c r="B816" s="687" t="s">
        <v>807</v>
      </c>
      <c r="C816" s="680">
        <f t="shared" si="102"/>
        <v>1200</v>
      </c>
    </row>
    <row r="817" spans="1:3">
      <c r="A817" s="688" t="s">
        <v>3409</v>
      </c>
      <c r="B817" s="688" t="s">
        <v>1564</v>
      </c>
      <c r="C817" s="682">
        <f>'C. OBJETO DEL GASTO'!P115</f>
        <v>1200</v>
      </c>
    </row>
    <row r="818" spans="1:3">
      <c r="A818" s="700" t="s">
        <v>2042</v>
      </c>
      <c r="B818" s="701" t="s">
        <v>2043</v>
      </c>
      <c r="C818" s="702">
        <f>C819</f>
        <v>151640.00023999999</v>
      </c>
    </row>
    <row r="819" spans="1:3">
      <c r="A819" s="679" t="s">
        <v>2044</v>
      </c>
      <c r="B819" s="684" t="s">
        <v>2045</v>
      </c>
      <c r="C819" s="680">
        <f>C820</f>
        <v>151640.00023999999</v>
      </c>
    </row>
    <row r="820" spans="1:3">
      <c r="A820" s="679" t="s">
        <v>2046</v>
      </c>
      <c r="B820" s="684" t="s">
        <v>1499</v>
      </c>
      <c r="C820" s="680">
        <f>C821</f>
        <v>151640.00023999999</v>
      </c>
    </row>
    <row r="821" spans="1:3">
      <c r="A821" s="703" t="s">
        <v>2047</v>
      </c>
      <c r="B821" s="697" t="s">
        <v>807</v>
      </c>
      <c r="C821" s="692">
        <f>C822+C829+C836+C843+C850+C857+C864</f>
        <v>151640.00023999999</v>
      </c>
    </row>
    <row r="822" spans="1:3">
      <c r="A822" s="679" t="s">
        <v>2048</v>
      </c>
      <c r="B822" s="684" t="s">
        <v>1505</v>
      </c>
      <c r="C822" s="680">
        <f t="shared" ref="C822:C827" si="103">C823</f>
        <v>108000</v>
      </c>
    </row>
    <row r="823" spans="1:3">
      <c r="A823" s="679" t="s">
        <v>2049</v>
      </c>
      <c r="B823" s="684" t="s">
        <v>1501</v>
      </c>
      <c r="C823" s="680">
        <f t="shared" si="103"/>
        <v>108000</v>
      </c>
    </row>
    <row r="824" spans="1:3">
      <c r="A824" s="679" t="s">
        <v>2050</v>
      </c>
      <c r="B824" s="684" t="s">
        <v>1502</v>
      </c>
      <c r="C824" s="680">
        <f t="shared" si="103"/>
        <v>108000</v>
      </c>
    </row>
    <row r="825" spans="1:3">
      <c r="A825" s="679" t="s">
        <v>4560</v>
      </c>
      <c r="B825" s="684" t="s">
        <v>2929</v>
      </c>
      <c r="C825" s="680">
        <f t="shared" si="103"/>
        <v>108000</v>
      </c>
    </row>
    <row r="826" spans="1:3">
      <c r="A826" s="679" t="s">
        <v>4561</v>
      </c>
      <c r="B826" s="684" t="s">
        <v>2053</v>
      </c>
      <c r="C826" s="680">
        <f t="shared" si="103"/>
        <v>108000</v>
      </c>
    </row>
    <row r="827" spans="1:3">
      <c r="A827" s="679" t="s">
        <v>4562</v>
      </c>
      <c r="B827" s="684" t="s">
        <v>807</v>
      </c>
      <c r="C827" s="680">
        <f t="shared" si="103"/>
        <v>108000</v>
      </c>
    </row>
    <row r="828" spans="1:3">
      <c r="A828" s="909" t="s">
        <v>4563</v>
      </c>
      <c r="B828" s="910" t="s">
        <v>1505</v>
      </c>
      <c r="C828" s="911">
        <f>'C. OBJETO DEL GASTO'!AB17</f>
        <v>108000</v>
      </c>
    </row>
    <row r="829" spans="1:3">
      <c r="A829" s="679" t="s">
        <v>2056</v>
      </c>
      <c r="B829" s="684" t="s">
        <v>1506</v>
      </c>
      <c r="C829" s="680">
        <f t="shared" ref="C829:C834" si="104">C830</f>
        <v>2250</v>
      </c>
    </row>
    <row r="830" spans="1:3">
      <c r="A830" s="679" t="s">
        <v>2057</v>
      </c>
      <c r="B830" s="684" t="s">
        <v>1501</v>
      </c>
      <c r="C830" s="680">
        <f t="shared" si="104"/>
        <v>2250</v>
      </c>
    </row>
    <row r="831" spans="1:3">
      <c r="A831" s="679" t="s">
        <v>2058</v>
      </c>
      <c r="B831" s="684" t="s">
        <v>1502</v>
      </c>
      <c r="C831" s="680">
        <f t="shared" si="104"/>
        <v>2250</v>
      </c>
    </row>
    <row r="832" spans="1:3">
      <c r="A832" s="679" t="s">
        <v>4564</v>
      </c>
      <c r="B832" s="684" t="s">
        <v>2929</v>
      </c>
      <c r="C832" s="680">
        <f t="shared" si="104"/>
        <v>2250</v>
      </c>
    </row>
    <row r="833" spans="1:3" ht="27.6">
      <c r="A833" s="679" t="s">
        <v>4565</v>
      </c>
      <c r="B833" s="684" t="s">
        <v>2061</v>
      </c>
      <c r="C833" s="680">
        <f t="shared" si="104"/>
        <v>2250</v>
      </c>
    </row>
    <row r="834" spans="1:3">
      <c r="A834" s="679" t="s">
        <v>4566</v>
      </c>
      <c r="B834" s="684" t="s">
        <v>807</v>
      </c>
      <c r="C834" s="680">
        <f t="shared" si="104"/>
        <v>2250</v>
      </c>
    </row>
    <row r="835" spans="1:3">
      <c r="A835" s="909" t="s">
        <v>4567</v>
      </c>
      <c r="B835" s="910" t="s">
        <v>1507</v>
      </c>
      <c r="C835" s="911">
        <f>'C. OBJETO DEL GASTO'!AB34</f>
        <v>2250</v>
      </c>
    </row>
    <row r="836" spans="1:3">
      <c r="A836" s="679" t="s">
        <v>2064</v>
      </c>
      <c r="B836" s="684" t="s">
        <v>1508</v>
      </c>
      <c r="C836" s="680">
        <f t="shared" ref="C836:C841" si="105">C837</f>
        <v>9000</v>
      </c>
    </row>
    <row r="837" spans="1:3">
      <c r="A837" s="679" t="s">
        <v>2065</v>
      </c>
      <c r="B837" s="684" t="s">
        <v>1501</v>
      </c>
      <c r="C837" s="680">
        <f t="shared" si="105"/>
        <v>9000</v>
      </c>
    </row>
    <row r="838" spans="1:3">
      <c r="A838" s="679" t="s">
        <v>2066</v>
      </c>
      <c r="B838" s="684" t="s">
        <v>1502</v>
      </c>
      <c r="C838" s="680">
        <f t="shared" si="105"/>
        <v>9000</v>
      </c>
    </row>
    <row r="839" spans="1:3">
      <c r="A839" s="679" t="s">
        <v>4568</v>
      </c>
      <c r="B839" s="684" t="s">
        <v>2929</v>
      </c>
      <c r="C839" s="680">
        <f t="shared" si="105"/>
        <v>9000</v>
      </c>
    </row>
    <row r="840" spans="1:3">
      <c r="A840" s="679" t="s">
        <v>4569</v>
      </c>
      <c r="B840" s="684" t="s">
        <v>2069</v>
      </c>
      <c r="C840" s="680">
        <f t="shared" si="105"/>
        <v>9000</v>
      </c>
    </row>
    <row r="841" spans="1:3">
      <c r="A841" s="679" t="s">
        <v>4570</v>
      </c>
      <c r="B841" s="684" t="s">
        <v>807</v>
      </c>
      <c r="C841" s="680">
        <f t="shared" si="105"/>
        <v>9000</v>
      </c>
    </row>
    <row r="842" spans="1:3">
      <c r="A842" s="909" t="s">
        <v>4571</v>
      </c>
      <c r="B842" s="910" t="s">
        <v>1509</v>
      </c>
      <c r="C842" s="911">
        <f>'C. OBJETO DEL GASTO'!AB35</f>
        <v>9000</v>
      </c>
    </row>
    <row r="843" spans="1:3">
      <c r="A843" s="679" t="s">
        <v>2072</v>
      </c>
      <c r="B843" s="684" t="s">
        <v>1510</v>
      </c>
      <c r="C843" s="680">
        <f t="shared" ref="C843:C848" si="106">C844</f>
        <v>25006.560000000001</v>
      </c>
    </row>
    <row r="844" spans="1:3">
      <c r="A844" s="679" t="s">
        <v>2073</v>
      </c>
      <c r="B844" s="684" t="s">
        <v>1501</v>
      </c>
      <c r="C844" s="680">
        <f t="shared" si="106"/>
        <v>25006.560000000001</v>
      </c>
    </row>
    <row r="845" spans="1:3">
      <c r="A845" s="679" t="s">
        <v>2074</v>
      </c>
      <c r="B845" s="684" t="s">
        <v>1502</v>
      </c>
      <c r="C845" s="680">
        <f t="shared" si="106"/>
        <v>25006.560000000001</v>
      </c>
    </row>
    <row r="846" spans="1:3">
      <c r="A846" s="679" t="s">
        <v>4572</v>
      </c>
      <c r="B846" s="684" t="s">
        <v>2929</v>
      </c>
      <c r="C846" s="680">
        <f t="shared" si="106"/>
        <v>25006.560000000001</v>
      </c>
    </row>
    <row r="847" spans="1:3" ht="41.4">
      <c r="A847" s="679" t="s">
        <v>4573</v>
      </c>
      <c r="B847" s="684" t="s">
        <v>2077</v>
      </c>
      <c r="C847" s="680">
        <f t="shared" si="106"/>
        <v>25006.560000000001</v>
      </c>
    </row>
    <row r="848" spans="1:3">
      <c r="A848" s="679" t="s">
        <v>4574</v>
      </c>
      <c r="B848" s="684" t="s">
        <v>807</v>
      </c>
      <c r="C848" s="680">
        <f t="shared" si="106"/>
        <v>25006.560000000001</v>
      </c>
    </row>
    <row r="849" spans="1:3">
      <c r="A849" s="909" t="s">
        <v>4575</v>
      </c>
      <c r="B849" s="910" t="s">
        <v>1511</v>
      </c>
      <c r="C849" s="911">
        <f>'C. OBJETO DEL GASTO'!AB41</f>
        <v>25006.560000000001</v>
      </c>
    </row>
    <row r="850" spans="1:3" ht="27.6">
      <c r="A850" s="679" t="s">
        <v>3802</v>
      </c>
      <c r="B850" s="684" t="s">
        <v>3032</v>
      </c>
      <c r="C850" s="680">
        <f t="shared" ref="C850:C855" si="107">C851</f>
        <v>4183.4402399999999</v>
      </c>
    </row>
    <row r="851" spans="1:3">
      <c r="A851" s="679" t="s">
        <v>3803</v>
      </c>
      <c r="B851" s="684" t="s">
        <v>1501</v>
      </c>
      <c r="C851" s="680">
        <f t="shared" si="107"/>
        <v>4183.4402399999999</v>
      </c>
    </row>
    <row r="852" spans="1:3">
      <c r="A852" s="679" t="s">
        <v>3804</v>
      </c>
      <c r="B852" s="684" t="s">
        <v>1502</v>
      </c>
      <c r="C852" s="680">
        <f t="shared" si="107"/>
        <v>4183.4402399999999</v>
      </c>
    </row>
    <row r="853" spans="1:3">
      <c r="A853" s="679" t="s">
        <v>3805</v>
      </c>
      <c r="B853" s="684" t="s">
        <v>2929</v>
      </c>
      <c r="C853" s="680">
        <f t="shared" si="107"/>
        <v>4183.4402399999999</v>
      </c>
    </row>
    <row r="854" spans="1:3" ht="41.4">
      <c r="A854" s="689" t="s">
        <v>3806</v>
      </c>
      <c r="B854" s="684" t="s">
        <v>2077</v>
      </c>
      <c r="C854" s="680">
        <f t="shared" si="107"/>
        <v>4183.4402399999999</v>
      </c>
    </row>
    <row r="855" spans="1:3">
      <c r="A855" s="679" t="s">
        <v>3807</v>
      </c>
      <c r="B855" s="684" t="s">
        <v>807</v>
      </c>
      <c r="C855" s="680">
        <f t="shared" si="107"/>
        <v>4183.4402399999999</v>
      </c>
    </row>
    <row r="856" spans="1:3">
      <c r="A856" s="681" t="s">
        <v>3808</v>
      </c>
      <c r="B856" s="685" t="s">
        <v>90</v>
      </c>
      <c r="C856" s="682">
        <f>'C. OBJETO DEL GASTO'!AB100</f>
        <v>4183.4402399999999</v>
      </c>
    </row>
    <row r="857" spans="1:3">
      <c r="A857" s="679" t="s">
        <v>2080</v>
      </c>
      <c r="B857" s="684" t="s">
        <v>1608</v>
      </c>
      <c r="C857" s="680">
        <f t="shared" ref="C857:C862" si="108">C858</f>
        <v>2000</v>
      </c>
    </row>
    <row r="858" spans="1:3">
      <c r="A858" s="679" t="s">
        <v>2081</v>
      </c>
      <c r="B858" s="684" t="s">
        <v>1501</v>
      </c>
      <c r="C858" s="680">
        <f t="shared" si="108"/>
        <v>2000</v>
      </c>
    </row>
    <row r="859" spans="1:3">
      <c r="A859" s="679" t="s">
        <v>2082</v>
      </c>
      <c r="B859" s="684" t="s">
        <v>1513</v>
      </c>
      <c r="C859" s="680">
        <f t="shared" si="108"/>
        <v>2000</v>
      </c>
    </row>
    <row r="860" spans="1:3">
      <c r="A860" s="679" t="s">
        <v>4576</v>
      </c>
      <c r="B860" s="684" t="s">
        <v>2929</v>
      </c>
      <c r="C860" s="680">
        <f t="shared" si="108"/>
        <v>2000</v>
      </c>
    </row>
    <row r="861" spans="1:3" ht="27.6">
      <c r="A861" s="679" t="s">
        <v>4577</v>
      </c>
      <c r="B861" s="684" t="s">
        <v>2061</v>
      </c>
      <c r="C861" s="680">
        <f t="shared" si="108"/>
        <v>2000</v>
      </c>
    </row>
    <row r="862" spans="1:3">
      <c r="A862" s="679" t="s">
        <v>4578</v>
      </c>
      <c r="B862" s="684" t="s">
        <v>807</v>
      </c>
      <c r="C862" s="680">
        <f t="shared" si="108"/>
        <v>2000</v>
      </c>
    </row>
    <row r="863" spans="1:3">
      <c r="A863" s="909" t="s">
        <v>4579</v>
      </c>
      <c r="B863" s="910" t="s">
        <v>1750</v>
      </c>
      <c r="C863" s="911">
        <f>'C. OBJETO DEL GASTO'!AB105</f>
        <v>2000</v>
      </c>
    </row>
    <row r="864" spans="1:3" ht="27.6">
      <c r="A864" s="687" t="s">
        <v>3809</v>
      </c>
      <c r="B864" s="687" t="s">
        <v>1560</v>
      </c>
      <c r="C864" s="680">
        <f t="shared" ref="C864:C869" si="109">C865</f>
        <v>1200</v>
      </c>
    </row>
    <row r="865" spans="1:4">
      <c r="A865" s="687" t="s">
        <v>3810</v>
      </c>
      <c r="B865" s="687" t="s">
        <v>1501</v>
      </c>
      <c r="C865" s="680">
        <f t="shared" si="109"/>
        <v>1200</v>
      </c>
    </row>
    <row r="866" spans="1:4">
      <c r="A866" s="687" t="s">
        <v>3811</v>
      </c>
      <c r="B866" s="687" t="s">
        <v>1513</v>
      </c>
      <c r="C866" s="680">
        <f t="shared" si="109"/>
        <v>1200</v>
      </c>
    </row>
    <row r="867" spans="1:4">
      <c r="A867" s="687" t="s">
        <v>4580</v>
      </c>
      <c r="B867" s="687" t="s">
        <v>2929</v>
      </c>
      <c r="C867" s="680">
        <f t="shared" si="109"/>
        <v>1200</v>
      </c>
    </row>
    <row r="868" spans="1:4" ht="27.6">
      <c r="A868" s="687" t="s">
        <v>4581</v>
      </c>
      <c r="B868" s="687" t="s">
        <v>2061</v>
      </c>
      <c r="C868" s="680">
        <f t="shared" si="109"/>
        <v>1200</v>
      </c>
    </row>
    <row r="869" spans="1:4">
      <c r="A869" s="687" t="s">
        <v>4582</v>
      </c>
      <c r="B869" s="687" t="s">
        <v>807</v>
      </c>
      <c r="C869" s="680">
        <f t="shared" si="109"/>
        <v>1200</v>
      </c>
    </row>
    <row r="870" spans="1:4" ht="27.6">
      <c r="A870" s="688" t="s">
        <v>4583</v>
      </c>
      <c r="B870" s="688" t="s">
        <v>1560</v>
      </c>
      <c r="C870" s="682">
        <f>'C. OBJETO DEL GASTO'!AB115</f>
        <v>1200</v>
      </c>
    </row>
    <row r="871" spans="1:4">
      <c r="A871" s="700" t="s">
        <v>2087</v>
      </c>
      <c r="B871" s="701" t="s">
        <v>1331</v>
      </c>
      <c r="C871" s="702">
        <f>C872+C945</f>
        <v>2975187.0004799999</v>
      </c>
    </row>
    <row r="872" spans="1:4">
      <c r="A872" s="679" t="s">
        <v>2088</v>
      </c>
      <c r="B872" s="684" t="s">
        <v>1573</v>
      </c>
      <c r="C872" s="680">
        <f>C873</f>
        <v>725187.00047999993</v>
      </c>
      <c r="D872" s="939"/>
    </row>
    <row r="873" spans="1:4">
      <c r="A873" s="679" t="s">
        <v>2089</v>
      </c>
      <c r="B873" s="684" t="s">
        <v>1499</v>
      </c>
      <c r="C873" s="680">
        <f>C874</f>
        <v>725187.00047999993</v>
      </c>
    </row>
    <row r="874" spans="1:4">
      <c r="A874" s="703" t="s">
        <v>2090</v>
      </c>
      <c r="B874" s="697" t="s">
        <v>807</v>
      </c>
      <c r="C874" s="692">
        <f>C875+C882+C889+C896+C903+C910+C917+C924+C931+C938</f>
        <v>725187.00047999993</v>
      </c>
    </row>
    <row r="875" spans="1:4">
      <c r="A875" s="679" t="s">
        <v>2092</v>
      </c>
      <c r="B875" s="684" t="s">
        <v>1505</v>
      </c>
      <c r="C875" s="680">
        <f t="shared" ref="C875:C880" si="110">C876</f>
        <v>360000</v>
      </c>
    </row>
    <row r="876" spans="1:4">
      <c r="A876" s="679" t="s">
        <v>2093</v>
      </c>
      <c r="B876" s="684" t="s">
        <v>1501</v>
      </c>
      <c r="C876" s="680">
        <f t="shared" si="110"/>
        <v>360000</v>
      </c>
    </row>
    <row r="877" spans="1:4">
      <c r="A877" s="679" t="s">
        <v>2094</v>
      </c>
      <c r="B877" s="684" t="s">
        <v>1502</v>
      </c>
      <c r="C877" s="680">
        <f t="shared" si="110"/>
        <v>360000</v>
      </c>
    </row>
    <row r="878" spans="1:4">
      <c r="A878" s="679" t="s">
        <v>3410</v>
      </c>
      <c r="B878" s="684" t="s">
        <v>2929</v>
      </c>
      <c r="C878" s="680">
        <f t="shared" si="110"/>
        <v>360000</v>
      </c>
    </row>
    <row r="879" spans="1:4">
      <c r="A879" s="679" t="s">
        <v>3411</v>
      </c>
      <c r="B879" s="684" t="s">
        <v>2091</v>
      </c>
      <c r="C879" s="680">
        <f t="shared" si="110"/>
        <v>360000</v>
      </c>
    </row>
    <row r="880" spans="1:4">
      <c r="A880" s="679" t="s">
        <v>3412</v>
      </c>
      <c r="B880" s="684" t="s">
        <v>807</v>
      </c>
      <c r="C880" s="680">
        <f t="shared" si="110"/>
        <v>360000</v>
      </c>
    </row>
    <row r="881" spans="1:3">
      <c r="A881" s="909" t="s">
        <v>3413</v>
      </c>
      <c r="B881" s="910" t="s">
        <v>1505</v>
      </c>
      <c r="C881" s="911">
        <f>'C. OBJETO DEL GASTO'!O17</f>
        <v>360000</v>
      </c>
    </row>
    <row r="882" spans="1:3">
      <c r="A882" s="679" t="s">
        <v>2095</v>
      </c>
      <c r="B882" s="684" t="s">
        <v>1506</v>
      </c>
      <c r="C882" s="680">
        <f t="shared" ref="C882:C887" si="111">C883</f>
        <v>7500</v>
      </c>
    </row>
    <row r="883" spans="1:3">
      <c r="A883" s="679" t="s">
        <v>2096</v>
      </c>
      <c r="B883" s="684" t="s">
        <v>1501</v>
      </c>
      <c r="C883" s="680">
        <f t="shared" si="111"/>
        <v>7500</v>
      </c>
    </row>
    <row r="884" spans="1:3">
      <c r="A884" s="679" t="s">
        <v>2097</v>
      </c>
      <c r="B884" s="684" t="s">
        <v>1502</v>
      </c>
      <c r="C884" s="680">
        <f t="shared" si="111"/>
        <v>7500</v>
      </c>
    </row>
    <row r="885" spans="1:3">
      <c r="A885" s="679" t="s">
        <v>3414</v>
      </c>
      <c r="B885" s="684" t="s">
        <v>2929</v>
      </c>
      <c r="C885" s="680">
        <f t="shared" si="111"/>
        <v>7500</v>
      </c>
    </row>
    <row r="886" spans="1:3">
      <c r="A886" s="679" t="s">
        <v>3415</v>
      </c>
      <c r="B886" s="684" t="s">
        <v>2098</v>
      </c>
      <c r="C886" s="680">
        <f t="shared" si="111"/>
        <v>7500</v>
      </c>
    </row>
    <row r="887" spans="1:3">
      <c r="A887" s="679" t="s">
        <v>3416</v>
      </c>
      <c r="B887" s="684" t="s">
        <v>807</v>
      </c>
      <c r="C887" s="680">
        <f t="shared" si="111"/>
        <v>7500</v>
      </c>
    </row>
    <row r="888" spans="1:3">
      <c r="A888" s="909" t="s">
        <v>3417</v>
      </c>
      <c r="B888" s="910" t="s">
        <v>1507</v>
      </c>
      <c r="C888" s="911">
        <f>'C. OBJETO DEL GASTO'!O34</f>
        <v>7500</v>
      </c>
    </row>
    <row r="889" spans="1:3">
      <c r="A889" s="679" t="s">
        <v>2099</v>
      </c>
      <c r="B889" s="684" t="s">
        <v>1508</v>
      </c>
      <c r="C889" s="680">
        <f t="shared" ref="C889:C894" si="112">C890</f>
        <v>30000</v>
      </c>
    </row>
    <row r="890" spans="1:3">
      <c r="A890" s="679" t="s">
        <v>2100</v>
      </c>
      <c r="B890" s="684" t="s">
        <v>1501</v>
      </c>
      <c r="C890" s="680">
        <f t="shared" si="112"/>
        <v>30000</v>
      </c>
    </row>
    <row r="891" spans="1:3">
      <c r="A891" s="679" t="s">
        <v>2101</v>
      </c>
      <c r="B891" s="684" t="s">
        <v>1502</v>
      </c>
      <c r="C891" s="680">
        <f t="shared" si="112"/>
        <v>30000</v>
      </c>
    </row>
    <row r="892" spans="1:3">
      <c r="A892" s="679" t="s">
        <v>3418</v>
      </c>
      <c r="B892" s="684" t="s">
        <v>2929</v>
      </c>
      <c r="C892" s="680">
        <f t="shared" si="112"/>
        <v>30000</v>
      </c>
    </row>
    <row r="893" spans="1:3">
      <c r="A893" s="679" t="s">
        <v>3419</v>
      </c>
      <c r="B893" s="684" t="s">
        <v>2098</v>
      </c>
      <c r="C893" s="680">
        <f t="shared" si="112"/>
        <v>30000</v>
      </c>
    </row>
    <row r="894" spans="1:3">
      <c r="A894" s="679" t="s">
        <v>3420</v>
      </c>
      <c r="B894" s="684" t="s">
        <v>807</v>
      </c>
      <c r="C894" s="680">
        <f t="shared" si="112"/>
        <v>30000</v>
      </c>
    </row>
    <row r="895" spans="1:3">
      <c r="A895" s="909" t="s">
        <v>3421</v>
      </c>
      <c r="B895" s="910" t="s">
        <v>1509</v>
      </c>
      <c r="C895" s="911">
        <f>'C. OBJETO DEL GASTO'!O35</f>
        <v>30000</v>
      </c>
    </row>
    <row r="896" spans="1:3">
      <c r="A896" s="679" t="s">
        <v>2102</v>
      </c>
      <c r="B896" s="684" t="s">
        <v>1510</v>
      </c>
      <c r="C896" s="680">
        <f t="shared" ref="C896:C901" si="113">C897</f>
        <v>74013.119999999995</v>
      </c>
    </row>
    <row r="897" spans="1:3">
      <c r="A897" s="679" t="s">
        <v>2103</v>
      </c>
      <c r="B897" s="684" t="s">
        <v>1501</v>
      </c>
      <c r="C897" s="680">
        <f t="shared" si="113"/>
        <v>74013.119999999995</v>
      </c>
    </row>
    <row r="898" spans="1:3">
      <c r="A898" s="679" t="s">
        <v>2104</v>
      </c>
      <c r="B898" s="684" t="s">
        <v>1502</v>
      </c>
      <c r="C898" s="680">
        <f t="shared" si="113"/>
        <v>74013.119999999995</v>
      </c>
    </row>
    <row r="899" spans="1:3">
      <c r="A899" s="679" t="s">
        <v>3422</v>
      </c>
      <c r="B899" s="684" t="s">
        <v>2929</v>
      </c>
      <c r="C899" s="680">
        <f t="shared" si="113"/>
        <v>74013.119999999995</v>
      </c>
    </row>
    <row r="900" spans="1:3">
      <c r="A900" s="679" t="s">
        <v>3423</v>
      </c>
      <c r="B900" s="684" t="s">
        <v>2098</v>
      </c>
      <c r="C900" s="680">
        <f t="shared" si="113"/>
        <v>74013.119999999995</v>
      </c>
    </row>
    <row r="901" spans="1:3">
      <c r="A901" s="679" t="s">
        <v>3424</v>
      </c>
      <c r="B901" s="684" t="s">
        <v>807</v>
      </c>
      <c r="C901" s="680">
        <f t="shared" si="113"/>
        <v>74013.119999999995</v>
      </c>
    </row>
    <row r="902" spans="1:3">
      <c r="A902" s="909" t="s">
        <v>3425</v>
      </c>
      <c r="B902" s="910" t="s">
        <v>1511</v>
      </c>
      <c r="C902" s="911">
        <f>'C. OBJETO DEL GASTO'!O41</f>
        <v>74013.119999999995</v>
      </c>
    </row>
    <row r="903" spans="1:3" ht="27.6">
      <c r="A903" s="679" t="s">
        <v>3348</v>
      </c>
      <c r="B903" s="684" t="s">
        <v>3032</v>
      </c>
      <c r="C903" s="680">
        <f t="shared" ref="C903:C908" si="114">C904</f>
        <v>13673.88048</v>
      </c>
    </row>
    <row r="904" spans="1:3">
      <c r="A904" s="679" t="s">
        <v>3347</v>
      </c>
      <c r="B904" s="684" t="s">
        <v>1501</v>
      </c>
      <c r="C904" s="680">
        <f t="shared" si="114"/>
        <v>13673.88048</v>
      </c>
    </row>
    <row r="905" spans="1:3">
      <c r="A905" s="679" t="s">
        <v>3349</v>
      </c>
      <c r="B905" s="684" t="s">
        <v>1502</v>
      </c>
      <c r="C905" s="680">
        <f t="shared" si="114"/>
        <v>13673.88048</v>
      </c>
    </row>
    <row r="906" spans="1:3">
      <c r="A906" s="679" t="s">
        <v>3350</v>
      </c>
      <c r="B906" s="684" t="s">
        <v>2929</v>
      </c>
      <c r="C906" s="680">
        <f t="shared" si="114"/>
        <v>13673.88048</v>
      </c>
    </row>
    <row r="907" spans="1:3">
      <c r="A907" s="689" t="s">
        <v>3351</v>
      </c>
      <c r="B907" s="684" t="s">
        <v>2098</v>
      </c>
      <c r="C907" s="680">
        <f t="shared" si="114"/>
        <v>13673.88048</v>
      </c>
    </row>
    <row r="908" spans="1:3">
      <c r="A908" s="679" t="s">
        <v>3352</v>
      </c>
      <c r="B908" s="684" t="s">
        <v>807</v>
      </c>
      <c r="C908" s="680">
        <f t="shared" si="114"/>
        <v>13673.88048</v>
      </c>
    </row>
    <row r="909" spans="1:3">
      <c r="A909" s="681" t="s">
        <v>3353</v>
      </c>
      <c r="B909" s="685" t="s">
        <v>90</v>
      </c>
      <c r="C909" s="682">
        <f>'C. OBJETO DEL GASTO'!O100</f>
        <v>13673.88048</v>
      </c>
    </row>
    <row r="910" spans="1:3">
      <c r="A910" s="687" t="s">
        <v>3354</v>
      </c>
      <c r="B910" s="687" t="s">
        <v>1608</v>
      </c>
      <c r="C910" s="680">
        <f t="shared" ref="C910:C915" si="115">C911</f>
        <v>20000</v>
      </c>
    </row>
    <row r="911" spans="1:3">
      <c r="A911" s="687" t="s">
        <v>3355</v>
      </c>
      <c r="B911" s="687" t="s">
        <v>1501</v>
      </c>
      <c r="C911" s="680">
        <f t="shared" si="115"/>
        <v>20000</v>
      </c>
    </row>
    <row r="912" spans="1:3">
      <c r="A912" s="687" t="s">
        <v>3356</v>
      </c>
      <c r="B912" s="687" t="s">
        <v>1513</v>
      </c>
      <c r="C912" s="680">
        <f t="shared" si="115"/>
        <v>20000</v>
      </c>
    </row>
    <row r="913" spans="1:3">
      <c r="A913" s="687" t="s">
        <v>3426</v>
      </c>
      <c r="B913" s="687" t="s">
        <v>2929</v>
      </c>
      <c r="C913" s="680">
        <f t="shared" si="115"/>
        <v>20000</v>
      </c>
    </row>
    <row r="914" spans="1:3">
      <c r="A914" s="687" t="s">
        <v>3427</v>
      </c>
      <c r="B914" s="684" t="s">
        <v>2098</v>
      </c>
      <c r="C914" s="680">
        <f t="shared" si="115"/>
        <v>20000</v>
      </c>
    </row>
    <row r="915" spans="1:3">
      <c r="A915" s="687" t="s">
        <v>3428</v>
      </c>
      <c r="B915" s="687" t="s">
        <v>807</v>
      </c>
      <c r="C915" s="680">
        <f t="shared" si="115"/>
        <v>20000</v>
      </c>
    </row>
    <row r="916" spans="1:3">
      <c r="A916" s="688" t="s">
        <v>3429</v>
      </c>
      <c r="B916" s="688" t="s">
        <v>1750</v>
      </c>
      <c r="C916" s="682">
        <f>'C. OBJETO DEL GASTO'!O105</f>
        <v>20000</v>
      </c>
    </row>
    <row r="917" spans="1:3" ht="27.6">
      <c r="A917" s="687" t="s">
        <v>3357</v>
      </c>
      <c r="B917" s="687" t="s">
        <v>1560</v>
      </c>
      <c r="C917" s="680">
        <f t="shared" ref="C917:C922" si="116">C918</f>
        <v>20000</v>
      </c>
    </row>
    <row r="918" spans="1:3">
      <c r="A918" s="687" t="s">
        <v>3358</v>
      </c>
      <c r="B918" s="687" t="s">
        <v>1501</v>
      </c>
      <c r="C918" s="680">
        <f t="shared" si="116"/>
        <v>20000</v>
      </c>
    </row>
    <row r="919" spans="1:3">
      <c r="A919" s="687" t="s">
        <v>3359</v>
      </c>
      <c r="B919" s="687" t="s">
        <v>1513</v>
      </c>
      <c r="C919" s="680">
        <f t="shared" si="116"/>
        <v>20000</v>
      </c>
    </row>
    <row r="920" spans="1:3">
      <c r="A920" s="687" t="s">
        <v>3430</v>
      </c>
      <c r="B920" s="687" t="s">
        <v>2929</v>
      </c>
      <c r="C920" s="680">
        <f t="shared" si="116"/>
        <v>20000</v>
      </c>
    </row>
    <row r="921" spans="1:3">
      <c r="A921" s="687" t="s">
        <v>3431</v>
      </c>
      <c r="B921" s="684" t="s">
        <v>2098</v>
      </c>
      <c r="C921" s="680">
        <f t="shared" si="116"/>
        <v>20000</v>
      </c>
    </row>
    <row r="922" spans="1:3">
      <c r="A922" s="687" t="s">
        <v>3432</v>
      </c>
      <c r="B922" s="687" t="s">
        <v>807</v>
      </c>
      <c r="C922" s="680">
        <f t="shared" si="116"/>
        <v>20000</v>
      </c>
    </row>
    <row r="923" spans="1:3">
      <c r="A923" s="688" t="s">
        <v>3433</v>
      </c>
      <c r="B923" s="688" t="s">
        <v>1564</v>
      </c>
      <c r="C923" s="682">
        <f>'C. OBJETO DEL GASTO'!O115</f>
        <v>20000</v>
      </c>
    </row>
    <row r="924" spans="1:3" ht="41.4">
      <c r="A924" s="679" t="s">
        <v>2107</v>
      </c>
      <c r="B924" s="684" t="s">
        <v>1512</v>
      </c>
      <c r="C924" s="680">
        <f t="shared" ref="C924:C929" si="117">C925</f>
        <v>100000</v>
      </c>
    </row>
    <row r="925" spans="1:3">
      <c r="A925" s="679" t="s">
        <v>2108</v>
      </c>
      <c r="B925" s="684" t="s">
        <v>1501</v>
      </c>
      <c r="C925" s="680">
        <f t="shared" si="117"/>
        <v>100000</v>
      </c>
    </row>
    <row r="926" spans="1:3">
      <c r="A926" s="679" t="s">
        <v>2109</v>
      </c>
      <c r="B926" s="684" t="s">
        <v>1513</v>
      </c>
      <c r="C926" s="680">
        <f t="shared" si="117"/>
        <v>100000</v>
      </c>
    </row>
    <row r="927" spans="1:3">
      <c r="A927" s="679" t="s">
        <v>3434</v>
      </c>
      <c r="B927" s="684" t="s">
        <v>2929</v>
      </c>
      <c r="C927" s="680">
        <f t="shared" si="117"/>
        <v>100000</v>
      </c>
    </row>
    <row r="928" spans="1:3">
      <c r="A928" s="679" t="s">
        <v>3435</v>
      </c>
      <c r="B928" s="684" t="s">
        <v>2110</v>
      </c>
      <c r="C928" s="680">
        <f t="shared" si="117"/>
        <v>100000</v>
      </c>
    </row>
    <row r="929" spans="1:3">
      <c r="A929" s="679" t="s">
        <v>3436</v>
      </c>
      <c r="B929" s="684" t="s">
        <v>807</v>
      </c>
      <c r="C929" s="680">
        <f t="shared" si="117"/>
        <v>100000</v>
      </c>
    </row>
    <row r="930" spans="1:3" ht="41.4">
      <c r="A930" s="909" t="s">
        <v>3437</v>
      </c>
      <c r="B930" s="910" t="s">
        <v>1512</v>
      </c>
      <c r="C930" s="911">
        <f>'C. OBJETO DEL GASTO'!O201</f>
        <v>100000</v>
      </c>
    </row>
    <row r="931" spans="1:3" ht="27.6">
      <c r="A931" s="687" t="s">
        <v>3360</v>
      </c>
      <c r="B931" s="687" t="s">
        <v>2255</v>
      </c>
      <c r="C931" s="680">
        <f t="shared" ref="C931:C936" si="118">C932</f>
        <v>50000</v>
      </c>
    </row>
    <row r="932" spans="1:3">
      <c r="A932" s="687" t="s">
        <v>3361</v>
      </c>
      <c r="B932" s="687" t="s">
        <v>1501</v>
      </c>
      <c r="C932" s="680">
        <f t="shared" si="118"/>
        <v>50000</v>
      </c>
    </row>
    <row r="933" spans="1:3">
      <c r="A933" s="687" t="s">
        <v>3362</v>
      </c>
      <c r="B933" s="687" t="s">
        <v>1513</v>
      </c>
      <c r="C933" s="680">
        <f t="shared" si="118"/>
        <v>50000</v>
      </c>
    </row>
    <row r="934" spans="1:3">
      <c r="A934" s="687" t="s">
        <v>3438</v>
      </c>
      <c r="B934" s="687" t="s">
        <v>2929</v>
      </c>
      <c r="C934" s="680">
        <f t="shared" si="118"/>
        <v>50000</v>
      </c>
    </row>
    <row r="935" spans="1:3">
      <c r="A935" s="687" t="s">
        <v>3439</v>
      </c>
      <c r="B935" s="684" t="s">
        <v>2110</v>
      </c>
      <c r="C935" s="680">
        <f t="shared" si="118"/>
        <v>50000</v>
      </c>
    </row>
    <row r="936" spans="1:3">
      <c r="A936" s="687" t="s">
        <v>3440</v>
      </c>
      <c r="B936" s="687" t="s">
        <v>807</v>
      </c>
      <c r="C936" s="680">
        <f t="shared" si="118"/>
        <v>50000</v>
      </c>
    </row>
    <row r="937" spans="1:3" ht="27.6">
      <c r="A937" s="688" t="s">
        <v>3441</v>
      </c>
      <c r="B937" s="688" t="s">
        <v>2255</v>
      </c>
      <c r="C937" s="682">
        <f>'C. OBJETO DEL GASTO'!O353</f>
        <v>50000</v>
      </c>
    </row>
    <row r="938" spans="1:3" ht="27.6">
      <c r="A938" s="679" t="s">
        <v>2111</v>
      </c>
      <c r="B938" s="684" t="s">
        <v>1659</v>
      </c>
      <c r="C938" s="680">
        <f t="shared" ref="C938:C943" si="119">C939</f>
        <v>50000</v>
      </c>
    </row>
    <row r="939" spans="1:3">
      <c r="A939" s="679" t="s">
        <v>2112</v>
      </c>
      <c r="B939" s="684" t="s">
        <v>1501</v>
      </c>
      <c r="C939" s="680">
        <f t="shared" si="119"/>
        <v>50000</v>
      </c>
    </row>
    <row r="940" spans="1:3">
      <c r="A940" s="679" t="s">
        <v>2113</v>
      </c>
      <c r="B940" s="684" t="s">
        <v>1513</v>
      </c>
      <c r="C940" s="680">
        <f t="shared" si="119"/>
        <v>50000</v>
      </c>
    </row>
    <row r="941" spans="1:3">
      <c r="A941" s="679" t="s">
        <v>3442</v>
      </c>
      <c r="B941" s="684" t="s">
        <v>2929</v>
      </c>
      <c r="C941" s="680">
        <f t="shared" si="119"/>
        <v>50000</v>
      </c>
    </row>
    <row r="942" spans="1:3">
      <c r="A942" s="679" t="s">
        <v>3443</v>
      </c>
      <c r="B942" s="684" t="s">
        <v>2110</v>
      </c>
      <c r="C942" s="680">
        <f t="shared" si="119"/>
        <v>50000</v>
      </c>
    </row>
    <row r="943" spans="1:3">
      <c r="A943" s="679" t="s">
        <v>3444</v>
      </c>
      <c r="B943" s="684" t="s">
        <v>807</v>
      </c>
      <c r="C943" s="680">
        <f t="shared" si="119"/>
        <v>50000</v>
      </c>
    </row>
    <row r="944" spans="1:3" ht="27.6">
      <c r="A944" s="909" t="s">
        <v>3445</v>
      </c>
      <c r="B944" s="910" t="s">
        <v>1659</v>
      </c>
      <c r="C944" s="911">
        <f>'C. OBJETO DEL GASTO'!O406</f>
        <v>50000</v>
      </c>
    </row>
    <row r="945" spans="1:4">
      <c r="A945" s="679" t="s">
        <v>2114</v>
      </c>
      <c r="B945" s="684" t="s">
        <v>2115</v>
      </c>
      <c r="C945" s="680">
        <f>C946</f>
        <v>2250000</v>
      </c>
    </row>
    <row r="946" spans="1:4">
      <c r="A946" s="679" t="s">
        <v>2116</v>
      </c>
      <c r="B946" s="684" t="s">
        <v>2117</v>
      </c>
      <c r="C946" s="680">
        <f>C947</f>
        <v>2250000</v>
      </c>
    </row>
    <row r="947" spans="1:4">
      <c r="A947" s="679" t="s">
        <v>2118</v>
      </c>
      <c r="B947" s="684" t="s">
        <v>1568</v>
      </c>
      <c r="C947" s="680">
        <f>C948+C957+C966</f>
        <v>2250000</v>
      </c>
    </row>
    <row r="948" spans="1:4">
      <c r="A948" s="679" t="s">
        <v>2119</v>
      </c>
      <c r="B948" s="684" t="s">
        <v>2120</v>
      </c>
      <c r="C948" s="680">
        <f>C949</f>
        <v>1500000</v>
      </c>
    </row>
    <row r="949" spans="1:4">
      <c r="A949" s="679" t="s">
        <v>2121</v>
      </c>
      <c r="B949" s="684" t="s">
        <v>1501</v>
      </c>
      <c r="C949" s="680">
        <f t="shared" ref="C949:C955" si="120">C950</f>
        <v>1500000</v>
      </c>
    </row>
    <row r="950" spans="1:4">
      <c r="A950" s="679" t="s">
        <v>2122</v>
      </c>
      <c r="B950" s="684" t="s">
        <v>2123</v>
      </c>
      <c r="C950" s="680">
        <f t="shared" si="120"/>
        <v>1500000</v>
      </c>
    </row>
    <row r="951" spans="1:4">
      <c r="A951" s="679" t="s">
        <v>3446</v>
      </c>
      <c r="B951" s="684" t="s">
        <v>2929</v>
      </c>
      <c r="C951" s="680">
        <f t="shared" si="120"/>
        <v>1500000</v>
      </c>
    </row>
    <row r="952" spans="1:4">
      <c r="A952" s="679" t="s">
        <v>3447</v>
      </c>
      <c r="B952" s="684" t="s">
        <v>2124</v>
      </c>
      <c r="C952" s="680">
        <f t="shared" si="120"/>
        <v>1500000</v>
      </c>
    </row>
    <row r="953" spans="1:4">
      <c r="A953" s="679" t="s">
        <v>3448</v>
      </c>
      <c r="B953" s="684" t="s">
        <v>807</v>
      </c>
      <c r="C953" s="680">
        <f t="shared" si="120"/>
        <v>1500000</v>
      </c>
    </row>
    <row r="954" spans="1:4">
      <c r="A954" s="679" t="s">
        <v>3449</v>
      </c>
      <c r="B954" s="684" t="s">
        <v>1250</v>
      </c>
      <c r="C954" s="680">
        <f t="shared" si="120"/>
        <v>1500000</v>
      </c>
    </row>
    <row r="955" spans="1:4">
      <c r="A955" s="679" t="s">
        <v>3450</v>
      </c>
      <c r="B955" s="684" t="s">
        <v>2125</v>
      </c>
      <c r="C955" s="680">
        <f t="shared" si="120"/>
        <v>1500000</v>
      </c>
    </row>
    <row r="956" spans="1:4" s="920" customFormat="1" ht="27.6">
      <c r="A956" s="917" t="s">
        <v>3451</v>
      </c>
      <c r="B956" s="918" t="s">
        <v>3363</v>
      </c>
      <c r="C956" s="919">
        <f>'C. OBJETO DEL GASTO'!O690</f>
        <v>1500000</v>
      </c>
      <c r="D956" s="940"/>
    </row>
    <row r="957" spans="1:4">
      <c r="A957" s="679" t="s">
        <v>3365</v>
      </c>
      <c r="B957" s="684" t="s">
        <v>3364</v>
      </c>
      <c r="C957" s="680">
        <f t="shared" ref="C957:C964" si="121">C958</f>
        <v>200000</v>
      </c>
    </row>
    <row r="958" spans="1:4">
      <c r="A958" s="679" t="s">
        <v>3367</v>
      </c>
      <c r="B958" s="684" t="s">
        <v>1501</v>
      </c>
      <c r="C958" s="680">
        <f t="shared" si="121"/>
        <v>200000</v>
      </c>
    </row>
    <row r="959" spans="1:4">
      <c r="A959" s="679" t="s">
        <v>3368</v>
      </c>
      <c r="B959" s="684" t="s">
        <v>2123</v>
      </c>
      <c r="C959" s="680">
        <f t="shared" si="121"/>
        <v>200000</v>
      </c>
    </row>
    <row r="960" spans="1:4">
      <c r="A960" s="679" t="s">
        <v>3452</v>
      </c>
      <c r="B960" s="684" t="s">
        <v>2929</v>
      </c>
      <c r="C960" s="680">
        <f t="shared" si="121"/>
        <v>200000</v>
      </c>
    </row>
    <row r="961" spans="1:4">
      <c r="A961" s="679" t="s">
        <v>3453</v>
      </c>
      <c r="B961" s="684" t="s">
        <v>2124</v>
      </c>
      <c r="C961" s="680">
        <f t="shared" si="121"/>
        <v>200000</v>
      </c>
    </row>
    <row r="962" spans="1:4">
      <c r="A962" s="679" t="s">
        <v>3454</v>
      </c>
      <c r="B962" s="684" t="s">
        <v>807</v>
      </c>
      <c r="C962" s="680">
        <f t="shared" si="121"/>
        <v>200000</v>
      </c>
    </row>
    <row r="963" spans="1:4">
      <c r="A963" s="679" t="s">
        <v>3455</v>
      </c>
      <c r="B963" s="684" t="s">
        <v>1250</v>
      </c>
      <c r="C963" s="680">
        <f t="shared" si="121"/>
        <v>200000</v>
      </c>
    </row>
    <row r="964" spans="1:4">
      <c r="A964" s="679" t="s">
        <v>3456</v>
      </c>
      <c r="B964" s="684" t="s">
        <v>2125</v>
      </c>
      <c r="C964" s="680">
        <f t="shared" si="121"/>
        <v>200000</v>
      </c>
    </row>
    <row r="965" spans="1:4" s="916" customFormat="1" ht="27.6">
      <c r="A965" s="913" t="s">
        <v>3457</v>
      </c>
      <c r="B965" s="914" t="s">
        <v>3366</v>
      </c>
      <c r="C965" s="915">
        <f>'C. OBJETO DEL GASTO'!O708</f>
        <v>200000</v>
      </c>
      <c r="D965" s="941"/>
    </row>
    <row r="966" spans="1:4" ht="27.6">
      <c r="A966" s="679" t="s">
        <v>3370</v>
      </c>
      <c r="B966" s="684" t="s">
        <v>3369</v>
      </c>
      <c r="C966" s="680">
        <f>C967</f>
        <v>550000</v>
      </c>
    </row>
    <row r="967" spans="1:4">
      <c r="A967" s="679" t="s">
        <v>3371</v>
      </c>
      <c r="B967" s="684" t="s">
        <v>1501</v>
      </c>
      <c r="C967" s="680">
        <f t="shared" ref="C967:C973" si="122">C968</f>
        <v>550000</v>
      </c>
    </row>
    <row r="968" spans="1:4">
      <c r="A968" s="679" t="s">
        <v>3372</v>
      </c>
      <c r="B968" s="684" t="s">
        <v>2123</v>
      </c>
      <c r="C968" s="680">
        <f t="shared" si="122"/>
        <v>550000</v>
      </c>
    </row>
    <row r="969" spans="1:4">
      <c r="A969" s="679" t="s">
        <v>3458</v>
      </c>
      <c r="B969" s="684" t="s">
        <v>2929</v>
      </c>
      <c r="C969" s="680">
        <f t="shared" si="122"/>
        <v>550000</v>
      </c>
    </row>
    <row r="970" spans="1:4">
      <c r="A970" s="679" t="s">
        <v>3459</v>
      </c>
      <c r="B970" s="684" t="s">
        <v>2643</v>
      </c>
      <c r="C970" s="680">
        <f t="shared" si="122"/>
        <v>550000</v>
      </c>
    </row>
    <row r="971" spans="1:4">
      <c r="A971" s="679" t="s">
        <v>3463</v>
      </c>
      <c r="B971" s="684" t="s">
        <v>807</v>
      </c>
      <c r="C971" s="680">
        <f t="shared" si="122"/>
        <v>550000</v>
      </c>
    </row>
    <row r="972" spans="1:4">
      <c r="A972" s="679" t="s">
        <v>3460</v>
      </c>
      <c r="B972" s="684" t="s">
        <v>1250</v>
      </c>
      <c r="C972" s="680">
        <f t="shared" si="122"/>
        <v>550000</v>
      </c>
    </row>
    <row r="973" spans="1:4">
      <c r="A973" s="679" t="s">
        <v>3461</v>
      </c>
      <c r="B973" s="684" t="s">
        <v>2125</v>
      </c>
      <c r="C973" s="680">
        <f t="shared" si="122"/>
        <v>550000</v>
      </c>
    </row>
    <row r="974" spans="1:4" s="916" customFormat="1">
      <c r="A974" s="913" t="s">
        <v>3462</v>
      </c>
      <c r="B974" s="914" t="s">
        <v>2643</v>
      </c>
      <c r="C974" s="915">
        <f>'C. OBJETO DEL GASTO'!O711</f>
        <v>550000</v>
      </c>
      <c r="D974" s="941"/>
    </row>
    <row r="975" spans="1:4">
      <c r="A975" s="700" t="s">
        <v>2126</v>
      </c>
      <c r="B975" s="701" t="s">
        <v>1390</v>
      </c>
      <c r="C975" s="702">
        <f>C976</f>
        <v>326657.61543999997</v>
      </c>
    </row>
    <row r="976" spans="1:4">
      <c r="A976" s="679" t="s">
        <v>2127</v>
      </c>
      <c r="B976" s="684" t="s">
        <v>2128</v>
      </c>
      <c r="C976" s="680">
        <f>C977</f>
        <v>326657.61543999997</v>
      </c>
    </row>
    <row r="977" spans="1:4">
      <c r="A977" s="679" t="s">
        <v>2129</v>
      </c>
      <c r="B977" s="684" t="s">
        <v>1499</v>
      </c>
      <c r="C977" s="680">
        <f>C978</f>
        <v>326657.61543999997</v>
      </c>
    </row>
    <row r="978" spans="1:4">
      <c r="A978" s="703" t="s">
        <v>2130</v>
      </c>
      <c r="B978" s="697" t="s">
        <v>807</v>
      </c>
      <c r="C978" s="692">
        <f>C979+C986+C993+C1000+C1007+C1014+C1021+C1028</f>
        <v>326657.61543999997</v>
      </c>
    </row>
    <row r="979" spans="1:4">
      <c r="A979" s="679" t="s">
        <v>2132</v>
      </c>
      <c r="B979" s="684" t="s">
        <v>2133</v>
      </c>
      <c r="C979" s="680">
        <f t="shared" ref="C979:C984" si="123">C980</f>
        <v>228000</v>
      </c>
    </row>
    <row r="980" spans="1:4">
      <c r="A980" s="679" t="s">
        <v>2134</v>
      </c>
      <c r="B980" s="684" t="s">
        <v>1501</v>
      </c>
      <c r="C980" s="680">
        <f t="shared" si="123"/>
        <v>228000</v>
      </c>
    </row>
    <row r="981" spans="1:4">
      <c r="A981" s="679" t="s">
        <v>2135</v>
      </c>
      <c r="B981" s="684" t="s">
        <v>1502</v>
      </c>
      <c r="C981" s="680">
        <f t="shared" si="123"/>
        <v>228000</v>
      </c>
    </row>
    <row r="982" spans="1:4">
      <c r="A982" s="679" t="s">
        <v>3201</v>
      </c>
      <c r="B982" s="684" t="s">
        <v>2929</v>
      </c>
      <c r="C982" s="680">
        <f t="shared" si="123"/>
        <v>228000</v>
      </c>
    </row>
    <row r="983" spans="1:4" ht="27.6">
      <c r="A983" s="679" t="s">
        <v>3202</v>
      </c>
      <c r="B983" s="684" t="s">
        <v>2136</v>
      </c>
      <c r="C983" s="680">
        <f t="shared" si="123"/>
        <v>228000</v>
      </c>
    </row>
    <row r="984" spans="1:4">
      <c r="A984" s="679" t="s">
        <v>3203</v>
      </c>
      <c r="B984" s="684" t="s">
        <v>807</v>
      </c>
      <c r="C984" s="680">
        <f t="shared" si="123"/>
        <v>228000</v>
      </c>
    </row>
    <row r="985" spans="1:4" s="920" customFormat="1">
      <c r="A985" s="917" t="s">
        <v>3204</v>
      </c>
      <c r="B985" s="918" t="s">
        <v>2133</v>
      </c>
      <c r="C985" s="919">
        <f>'C. OBJETO DEL GASTO'!L17</f>
        <v>228000</v>
      </c>
      <c r="D985" s="940"/>
    </row>
    <row r="986" spans="1:4">
      <c r="A986" s="679" t="s">
        <v>2137</v>
      </c>
      <c r="B986" s="684" t="s">
        <v>1506</v>
      </c>
      <c r="C986" s="680">
        <f t="shared" ref="C986:C991" si="124">C987</f>
        <v>4750</v>
      </c>
    </row>
    <row r="987" spans="1:4">
      <c r="A987" s="679" t="s">
        <v>2138</v>
      </c>
      <c r="B987" s="684" t="s">
        <v>1501</v>
      </c>
      <c r="C987" s="680">
        <f t="shared" si="124"/>
        <v>4750</v>
      </c>
    </row>
    <row r="988" spans="1:4">
      <c r="A988" s="679" t="s">
        <v>2139</v>
      </c>
      <c r="B988" s="684" t="s">
        <v>1502</v>
      </c>
      <c r="C988" s="680">
        <f t="shared" si="124"/>
        <v>4750</v>
      </c>
    </row>
    <row r="989" spans="1:4">
      <c r="A989" s="679" t="s">
        <v>3205</v>
      </c>
      <c r="B989" s="684" t="s">
        <v>2929</v>
      </c>
      <c r="C989" s="680">
        <f t="shared" si="124"/>
        <v>4750</v>
      </c>
    </row>
    <row r="990" spans="1:4" ht="41.4">
      <c r="A990" s="679" t="s">
        <v>3206</v>
      </c>
      <c r="B990" s="684" t="s">
        <v>2131</v>
      </c>
      <c r="C990" s="680">
        <f t="shared" si="124"/>
        <v>4750</v>
      </c>
    </row>
    <row r="991" spans="1:4">
      <c r="A991" s="679" t="s">
        <v>3207</v>
      </c>
      <c r="B991" s="684" t="s">
        <v>807</v>
      </c>
      <c r="C991" s="680">
        <f t="shared" si="124"/>
        <v>4750</v>
      </c>
    </row>
    <row r="992" spans="1:4" s="920" customFormat="1">
      <c r="A992" s="917" t="s">
        <v>3208</v>
      </c>
      <c r="B992" s="918" t="s">
        <v>1507</v>
      </c>
      <c r="C992" s="919">
        <f>'C. OBJETO DEL GASTO'!L34</f>
        <v>4750</v>
      </c>
      <c r="D992" s="940"/>
    </row>
    <row r="993" spans="1:4">
      <c r="A993" s="679" t="s">
        <v>2140</v>
      </c>
      <c r="B993" s="684" t="s">
        <v>1508</v>
      </c>
      <c r="C993" s="680">
        <f t="shared" ref="C993:C998" si="125">C994</f>
        <v>19000</v>
      </c>
    </row>
    <row r="994" spans="1:4">
      <c r="A994" s="679" t="s">
        <v>2141</v>
      </c>
      <c r="B994" s="684" t="s">
        <v>1501</v>
      </c>
      <c r="C994" s="680">
        <f t="shared" si="125"/>
        <v>19000</v>
      </c>
    </row>
    <row r="995" spans="1:4">
      <c r="A995" s="679" t="s">
        <v>2142</v>
      </c>
      <c r="B995" s="684" t="s">
        <v>1502</v>
      </c>
      <c r="C995" s="680">
        <f t="shared" si="125"/>
        <v>19000</v>
      </c>
    </row>
    <row r="996" spans="1:4">
      <c r="A996" s="679" t="s">
        <v>3209</v>
      </c>
      <c r="B996" s="684" t="s">
        <v>2929</v>
      </c>
      <c r="C996" s="680">
        <f t="shared" si="125"/>
        <v>19000</v>
      </c>
    </row>
    <row r="997" spans="1:4" ht="27.6">
      <c r="A997" s="679" t="s">
        <v>3210</v>
      </c>
      <c r="B997" s="684" t="s">
        <v>2136</v>
      </c>
      <c r="C997" s="680">
        <f t="shared" si="125"/>
        <v>19000</v>
      </c>
    </row>
    <row r="998" spans="1:4">
      <c r="A998" s="679" t="s">
        <v>3211</v>
      </c>
      <c r="B998" s="684" t="s">
        <v>807</v>
      </c>
      <c r="C998" s="680">
        <f t="shared" si="125"/>
        <v>19000</v>
      </c>
    </row>
    <row r="999" spans="1:4" s="920" customFormat="1">
      <c r="A999" s="917" t="s">
        <v>3212</v>
      </c>
      <c r="B999" s="918" t="s">
        <v>1509</v>
      </c>
      <c r="C999" s="919">
        <f>'C. OBJETO DEL GASTO'!L35</f>
        <v>19000</v>
      </c>
      <c r="D999" s="940"/>
    </row>
    <row r="1000" spans="1:4">
      <c r="A1000" s="679" t="s">
        <v>2143</v>
      </c>
      <c r="B1000" s="684" t="s">
        <v>1510</v>
      </c>
      <c r="C1000" s="680">
        <f t="shared" ref="C1000:C1005" si="126">C1001</f>
        <v>43155.360000000001</v>
      </c>
    </row>
    <row r="1001" spans="1:4">
      <c r="A1001" s="679" t="s">
        <v>2144</v>
      </c>
      <c r="B1001" s="684" t="s">
        <v>1501</v>
      </c>
      <c r="C1001" s="680">
        <f t="shared" si="126"/>
        <v>43155.360000000001</v>
      </c>
    </row>
    <row r="1002" spans="1:4">
      <c r="A1002" s="679" t="s">
        <v>2145</v>
      </c>
      <c r="B1002" s="684" t="s">
        <v>1502</v>
      </c>
      <c r="C1002" s="680">
        <f t="shared" si="126"/>
        <v>43155.360000000001</v>
      </c>
    </row>
    <row r="1003" spans="1:4">
      <c r="A1003" s="679" t="s">
        <v>3213</v>
      </c>
      <c r="B1003" s="684" t="s">
        <v>2929</v>
      </c>
      <c r="C1003" s="680">
        <f t="shared" si="126"/>
        <v>43155.360000000001</v>
      </c>
    </row>
    <row r="1004" spans="1:4" ht="41.4">
      <c r="A1004" s="679" t="s">
        <v>3214</v>
      </c>
      <c r="B1004" s="684" t="s">
        <v>2131</v>
      </c>
      <c r="C1004" s="680">
        <f t="shared" si="126"/>
        <v>43155.360000000001</v>
      </c>
    </row>
    <row r="1005" spans="1:4">
      <c r="A1005" s="679" t="s">
        <v>3215</v>
      </c>
      <c r="B1005" s="684" t="s">
        <v>807</v>
      </c>
      <c r="C1005" s="680">
        <f t="shared" si="126"/>
        <v>43155.360000000001</v>
      </c>
    </row>
    <row r="1006" spans="1:4" s="920" customFormat="1">
      <c r="A1006" s="917" t="s">
        <v>3216</v>
      </c>
      <c r="B1006" s="918" t="s">
        <v>1511</v>
      </c>
      <c r="C1006" s="919">
        <f>'C. OBJETO DEL GASTO'!L41</f>
        <v>43155.360000000001</v>
      </c>
      <c r="D1006" s="940"/>
    </row>
    <row r="1007" spans="1:4" ht="27.6">
      <c r="A1007" s="679" t="s">
        <v>3191</v>
      </c>
      <c r="B1007" s="684" t="s">
        <v>3032</v>
      </c>
      <c r="C1007" s="680">
        <f t="shared" ref="C1007:C1012" si="127">C1008</f>
        <v>8552.255439999999</v>
      </c>
    </row>
    <row r="1008" spans="1:4">
      <c r="A1008" s="679" t="s">
        <v>3192</v>
      </c>
      <c r="B1008" s="684" t="s">
        <v>1501</v>
      </c>
      <c r="C1008" s="680">
        <f t="shared" si="127"/>
        <v>8552.255439999999</v>
      </c>
    </row>
    <row r="1009" spans="1:4">
      <c r="A1009" s="679" t="s">
        <v>3193</v>
      </c>
      <c r="B1009" s="684" t="s">
        <v>1502</v>
      </c>
      <c r="C1009" s="680">
        <f t="shared" si="127"/>
        <v>8552.255439999999</v>
      </c>
    </row>
    <row r="1010" spans="1:4">
      <c r="A1010" s="679" t="s">
        <v>3194</v>
      </c>
      <c r="B1010" s="684" t="s">
        <v>2929</v>
      </c>
      <c r="C1010" s="680">
        <f t="shared" si="127"/>
        <v>8552.255439999999</v>
      </c>
    </row>
    <row r="1011" spans="1:4" ht="41.4">
      <c r="A1011" s="689" t="s">
        <v>3195</v>
      </c>
      <c r="B1011" s="684" t="s">
        <v>2131</v>
      </c>
      <c r="C1011" s="680">
        <f t="shared" si="127"/>
        <v>8552.255439999999</v>
      </c>
    </row>
    <row r="1012" spans="1:4">
      <c r="A1012" s="679" t="s">
        <v>3196</v>
      </c>
      <c r="B1012" s="684" t="s">
        <v>807</v>
      </c>
      <c r="C1012" s="680">
        <f t="shared" si="127"/>
        <v>8552.255439999999</v>
      </c>
    </row>
    <row r="1013" spans="1:4" s="928" customFormat="1">
      <c r="A1013" s="925" t="s">
        <v>3197</v>
      </c>
      <c r="B1013" s="926" t="s">
        <v>90</v>
      </c>
      <c r="C1013" s="927">
        <f>'C. OBJETO DEL GASTO'!L100</f>
        <v>8552.255439999999</v>
      </c>
      <c r="D1013" s="942"/>
    </row>
    <row r="1014" spans="1:4">
      <c r="A1014" s="679" t="s">
        <v>2146</v>
      </c>
      <c r="B1014" s="684" t="s">
        <v>1608</v>
      </c>
      <c r="C1014" s="680">
        <f t="shared" ref="C1014:C1019" si="128">C1015</f>
        <v>2000</v>
      </c>
    </row>
    <row r="1015" spans="1:4">
      <c r="A1015" s="679" t="s">
        <v>2147</v>
      </c>
      <c r="B1015" s="684" t="s">
        <v>1501</v>
      </c>
      <c r="C1015" s="680">
        <f t="shared" si="128"/>
        <v>2000</v>
      </c>
    </row>
    <row r="1016" spans="1:4">
      <c r="A1016" s="679" t="s">
        <v>2148</v>
      </c>
      <c r="B1016" s="684" t="s">
        <v>1513</v>
      </c>
      <c r="C1016" s="680">
        <f t="shared" si="128"/>
        <v>2000</v>
      </c>
    </row>
    <row r="1017" spans="1:4">
      <c r="A1017" s="679" t="s">
        <v>3217</v>
      </c>
      <c r="B1017" s="684" t="s">
        <v>2929</v>
      </c>
      <c r="C1017" s="680">
        <f t="shared" si="128"/>
        <v>2000</v>
      </c>
    </row>
    <row r="1018" spans="1:4" ht="27.6">
      <c r="A1018" s="679" t="s">
        <v>3218</v>
      </c>
      <c r="B1018" s="684" t="s">
        <v>2136</v>
      </c>
      <c r="C1018" s="680">
        <f t="shared" si="128"/>
        <v>2000</v>
      </c>
    </row>
    <row r="1019" spans="1:4">
      <c r="A1019" s="679" t="s">
        <v>3219</v>
      </c>
      <c r="B1019" s="684" t="s">
        <v>807</v>
      </c>
      <c r="C1019" s="680">
        <f t="shared" si="128"/>
        <v>2000</v>
      </c>
    </row>
    <row r="1020" spans="1:4" s="924" customFormat="1">
      <c r="A1020" s="921" t="s">
        <v>3220</v>
      </c>
      <c r="B1020" s="922" t="s">
        <v>1608</v>
      </c>
      <c r="C1020" s="923">
        <f>'C. OBJETO DEL GASTO'!L105</f>
        <v>2000</v>
      </c>
      <c r="D1020" s="943"/>
    </row>
    <row r="1021" spans="1:4" ht="27.6">
      <c r="A1021" s="687" t="s">
        <v>3198</v>
      </c>
      <c r="B1021" s="687" t="s">
        <v>1560</v>
      </c>
      <c r="C1021" s="680">
        <f t="shared" ref="C1021:C1026" si="129">C1022</f>
        <v>1200</v>
      </c>
    </row>
    <row r="1022" spans="1:4">
      <c r="A1022" s="687" t="s">
        <v>3199</v>
      </c>
      <c r="B1022" s="687" t="s">
        <v>1501</v>
      </c>
      <c r="C1022" s="680">
        <f t="shared" si="129"/>
        <v>1200</v>
      </c>
    </row>
    <row r="1023" spans="1:4">
      <c r="A1023" s="687" t="s">
        <v>3200</v>
      </c>
      <c r="B1023" s="687" t="s">
        <v>1513</v>
      </c>
      <c r="C1023" s="680">
        <f t="shared" si="129"/>
        <v>1200</v>
      </c>
    </row>
    <row r="1024" spans="1:4">
      <c r="A1024" s="687" t="s">
        <v>3221</v>
      </c>
      <c r="B1024" s="687" t="s">
        <v>2929</v>
      </c>
      <c r="C1024" s="680">
        <f t="shared" si="129"/>
        <v>1200</v>
      </c>
    </row>
    <row r="1025" spans="1:4" ht="27.6">
      <c r="A1025" s="687" t="s">
        <v>3222</v>
      </c>
      <c r="B1025" s="684" t="s">
        <v>2136</v>
      </c>
      <c r="C1025" s="680">
        <f t="shared" si="129"/>
        <v>1200</v>
      </c>
    </row>
    <row r="1026" spans="1:4">
      <c r="A1026" s="687" t="s">
        <v>3223</v>
      </c>
      <c r="B1026" s="687" t="s">
        <v>807</v>
      </c>
      <c r="C1026" s="680">
        <f t="shared" si="129"/>
        <v>1200</v>
      </c>
    </row>
    <row r="1027" spans="1:4" s="916" customFormat="1" ht="27.6">
      <c r="A1027" s="929" t="s">
        <v>3224</v>
      </c>
      <c r="B1027" s="929" t="s">
        <v>1560</v>
      </c>
      <c r="C1027" s="915">
        <f>'C. OBJETO DEL GASTO'!L115</f>
        <v>1200</v>
      </c>
      <c r="D1027" s="941"/>
    </row>
    <row r="1028" spans="1:4" ht="27.6">
      <c r="A1028" s="679" t="s">
        <v>2149</v>
      </c>
      <c r="B1028" s="684" t="s">
        <v>1659</v>
      </c>
      <c r="C1028" s="680">
        <f t="shared" ref="C1028:C1033" si="130">C1029</f>
        <v>20000</v>
      </c>
    </row>
    <row r="1029" spans="1:4">
      <c r="A1029" s="679" t="s">
        <v>2150</v>
      </c>
      <c r="B1029" s="684" t="s">
        <v>1501</v>
      </c>
      <c r="C1029" s="680">
        <f t="shared" si="130"/>
        <v>20000</v>
      </c>
    </row>
    <row r="1030" spans="1:4">
      <c r="A1030" s="679" t="s">
        <v>2151</v>
      </c>
      <c r="B1030" s="684" t="s">
        <v>1513</v>
      </c>
      <c r="C1030" s="680">
        <f t="shared" si="130"/>
        <v>20000</v>
      </c>
    </row>
    <row r="1031" spans="1:4">
      <c r="A1031" s="679" t="s">
        <v>3225</v>
      </c>
      <c r="B1031" s="684" t="s">
        <v>2929</v>
      </c>
      <c r="C1031" s="680">
        <f t="shared" si="130"/>
        <v>20000</v>
      </c>
    </row>
    <row r="1032" spans="1:4" ht="27.6">
      <c r="A1032" s="679" t="s">
        <v>3226</v>
      </c>
      <c r="B1032" s="684" t="s">
        <v>2136</v>
      </c>
      <c r="C1032" s="680">
        <f t="shared" si="130"/>
        <v>20000</v>
      </c>
    </row>
    <row r="1033" spans="1:4">
      <c r="A1033" s="679" t="s">
        <v>3227</v>
      </c>
      <c r="B1033" s="684" t="s">
        <v>807</v>
      </c>
      <c r="C1033" s="680">
        <f t="shared" si="130"/>
        <v>20000</v>
      </c>
    </row>
    <row r="1034" spans="1:4" s="924" customFormat="1" ht="27.6">
      <c r="A1034" s="921" t="s">
        <v>3228</v>
      </c>
      <c r="B1034" s="922" t="s">
        <v>1659</v>
      </c>
      <c r="C1034" s="923">
        <f>'C. OBJETO DEL GASTO'!L406</f>
        <v>20000</v>
      </c>
      <c r="D1034" s="943"/>
    </row>
    <row r="1035" spans="1:4">
      <c r="A1035" s="700" t="s">
        <v>2152</v>
      </c>
      <c r="B1035" s="701" t="s">
        <v>766</v>
      </c>
      <c r="C1035" s="702">
        <f>C1036</f>
        <v>110736.50936</v>
      </c>
    </row>
    <row r="1036" spans="1:4">
      <c r="A1036" s="679" t="s">
        <v>2153</v>
      </c>
      <c r="B1036" s="684" t="s">
        <v>1573</v>
      </c>
      <c r="C1036" s="680">
        <f>C1037</f>
        <v>110736.50936</v>
      </c>
    </row>
    <row r="1037" spans="1:4">
      <c r="A1037" s="679" t="s">
        <v>2154</v>
      </c>
      <c r="B1037" s="684" t="s">
        <v>1499</v>
      </c>
      <c r="C1037" s="680">
        <f>C1038</f>
        <v>110736.50936</v>
      </c>
    </row>
    <row r="1038" spans="1:4">
      <c r="A1038" s="703" t="s">
        <v>2155</v>
      </c>
      <c r="B1038" s="697" t="s">
        <v>807</v>
      </c>
      <c r="C1038" s="692">
        <f>C1039+C1046+C1053+C1060+C1067+C1074+C1081</f>
        <v>110736.50936</v>
      </c>
    </row>
    <row r="1039" spans="1:4">
      <c r="A1039" s="679" t="s">
        <v>2157</v>
      </c>
      <c r="B1039" s="684" t="s">
        <v>1505</v>
      </c>
      <c r="C1039" s="680">
        <f t="shared" ref="C1039:C1044" si="131">C1040</f>
        <v>72000</v>
      </c>
    </row>
    <row r="1040" spans="1:4">
      <c r="A1040" s="679" t="s">
        <v>2158</v>
      </c>
      <c r="B1040" s="684" t="s">
        <v>1501</v>
      </c>
      <c r="C1040" s="680">
        <f t="shared" si="131"/>
        <v>72000</v>
      </c>
    </row>
    <row r="1041" spans="1:4">
      <c r="A1041" s="679" t="s">
        <v>2159</v>
      </c>
      <c r="B1041" s="684" t="s">
        <v>1502</v>
      </c>
      <c r="C1041" s="680">
        <f t="shared" si="131"/>
        <v>72000</v>
      </c>
    </row>
    <row r="1042" spans="1:4">
      <c r="A1042" s="679" t="s">
        <v>4584</v>
      </c>
      <c r="B1042" s="684" t="s">
        <v>2929</v>
      </c>
      <c r="C1042" s="680">
        <f t="shared" si="131"/>
        <v>72000</v>
      </c>
    </row>
    <row r="1043" spans="1:4">
      <c r="A1043" s="679" t="s">
        <v>4585</v>
      </c>
      <c r="B1043" s="684" t="s">
        <v>2156</v>
      </c>
      <c r="C1043" s="680">
        <f t="shared" si="131"/>
        <v>72000</v>
      </c>
    </row>
    <row r="1044" spans="1:4">
      <c r="A1044" s="679" t="s">
        <v>4586</v>
      </c>
      <c r="B1044" s="684" t="s">
        <v>807</v>
      </c>
      <c r="C1044" s="680">
        <f t="shared" si="131"/>
        <v>72000</v>
      </c>
    </row>
    <row r="1045" spans="1:4" s="924" customFormat="1">
      <c r="A1045" s="921" t="s">
        <v>4587</v>
      </c>
      <c r="B1045" s="922" t="s">
        <v>1505</v>
      </c>
      <c r="C1045" s="923">
        <f>'C. OBJETO DEL GASTO'!X17</f>
        <v>72000</v>
      </c>
      <c r="D1045" s="943"/>
    </row>
    <row r="1046" spans="1:4">
      <c r="A1046" s="679" t="s">
        <v>2164</v>
      </c>
      <c r="B1046" s="684" t="s">
        <v>1506</v>
      </c>
      <c r="C1046" s="680">
        <f t="shared" ref="C1046:C1051" si="132">C1047</f>
        <v>1500</v>
      </c>
    </row>
    <row r="1047" spans="1:4">
      <c r="A1047" s="679" t="s">
        <v>2165</v>
      </c>
      <c r="B1047" s="684" t="s">
        <v>1501</v>
      </c>
      <c r="C1047" s="680">
        <f t="shared" si="132"/>
        <v>1500</v>
      </c>
    </row>
    <row r="1048" spans="1:4">
      <c r="A1048" s="679" t="s">
        <v>2166</v>
      </c>
      <c r="B1048" s="684" t="s">
        <v>1502</v>
      </c>
      <c r="C1048" s="680">
        <f t="shared" si="132"/>
        <v>1500</v>
      </c>
    </row>
    <row r="1049" spans="1:4">
      <c r="A1049" s="679" t="s">
        <v>4588</v>
      </c>
      <c r="B1049" s="684" t="s">
        <v>2929</v>
      </c>
      <c r="C1049" s="680">
        <f t="shared" si="132"/>
        <v>1500</v>
      </c>
    </row>
    <row r="1050" spans="1:4">
      <c r="A1050" s="679" t="s">
        <v>4589</v>
      </c>
      <c r="B1050" s="684" t="s">
        <v>2169</v>
      </c>
      <c r="C1050" s="680">
        <f t="shared" si="132"/>
        <v>1500</v>
      </c>
    </row>
    <row r="1051" spans="1:4">
      <c r="A1051" s="679" t="s">
        <v>4590</v>
      </c>
      <c r="B1051" s="684" t="s">
        <v>807</v>
      </c>
      <c r="C1051" s="680">
        <f t="shared" si="132"/>
        <v>1500</v>
      </c>
    </row>
    <row r="1052" spans="1:4" s="924" customFormat="1">
      <c r="A1052" s="921" t="s">
        <v>4591</v>
      </c>
      <c r="B1052" s="922" t="s">
        <v>1507</v>
      </c>
      <c r="C1052" s="923">
        <f>'C. OBJETO DEL GASTO'!X34</f>
        <v>1500</v>
      </c>
      <c r="D1052" s="943"/>
    </row>
    <row r="1053" spans="1:4">
      <c r="A1053" s="679" t="s">
        <v>2172</v>
      </c>
      <c r="B1053" s="684" t="s">
        <v>1508</v>
      </c>
      <c r="C1053" s="680">
        <f t="shared" ref="C1053:C1058" si="133">C1054</f>
        <v>6000</v>
      </c>
    </row>
    <row r="1054" spans="1:4">
      <c r="A1054" s="679" t="s">
        <v>2173</v>
      </c>
      <c r="B1054" s="684" t="s">
        <v>1501</v>
      </c>
      <c r="C1054" s="680">
        <f t="shared" si="133"/>
        <v>6000</v>
      </c>
    </row>
    <row r="1055" spans="1:4">
      <c r="A1055" s="679" t="s">
        <v>2174</v>
      </c>
      <c r="B1055" s="684" t="s">
        <v>1502</v>
      </c>
      <c r="C1055" s="680">
        <f t="shared" si="133"/>
        <v>6000</v>
      </c>
    </row>
    <row r="1056" spans="1:4">
      <c r="A1056" s="679" t="s">
        <v>4592</v>
      </c>
      <c r="B1056" s="684" t="s">
        <v>2929</v>
      </c>
      <c r="C1056" s="680">
        <f t="shared" si="133"/>
        <v>6000</v>
      </c>
    </row>
    <row r="1057" spans="1:4">
      <c r="A1057" s="679" t="s">
        <v>4593</v>
      </c>
      <c r="B1057" s="684" t="s">
        <v>2169</v>
      </c>
      <c r="C1057" s="680">
        <f t="shared" si="133"/>
        <v>6000</v>
      </c>
    </row>
    <row r="1058" spans="1:4">
      <c r="A1058" s="679" t="s">
        <v>4594</v>
      </c>
      <c r="B1058" s="684" t="s">
        <v>807</v>
      </c>
      <c r="C1058" s="680">
        <f t="shared" si="133"/>
        <v>6000</v>
      </c>
    </row>
    <row r="1059" spans="1:4" s="924" customFormat="1">
      <c r="A1059" s="921" t="s">
        <v>4595</v>
      </c>
      <c r="B1059" s="922" t="s">
        <v>1509</v>
      </c>
      <c r="C1059" s="923">
        <f>'C. OBJETO DEL GASTO'!X35</f>
        <v>6000</v>
      </c>
      <c r="D1059" s="943"/>
    </row>
    <row r="1060" spans="1:4">
      <c r="A1060" s="679" t="s">
        <v>2179</v>
      </c>
      <c r="B1060" s="684" t="s">
        <v>1510</v>
      </c>
      <c r="C1060" s="680">
        <f t="shared" ref="C1060:C1065" si="134">C1061</f>
        <v>25005.840000000004</v>
      </c>
    </row>
    <row r="1061" spans="1:4">
      <c r="A1061" s="679" t="s">
        <v>2180</v>
      </c>
      <c r="B1061" s="684" t="s">
        <v>1501</v>
      </c>
      <c r="C1061" s="680">
        <f t="shared" si="134"/>
        <v>25005.840000000004</v>
      </c>
    </row>
    <row r="1062" spans="1:4">
      <c r="A1062" s="679" t="s">
        <v>2181</v>
      </c>
      <c r="B1062" s="684" t="s">
        <v>1502</v>
      </c>
      <c r="C1062" s="680">
        <f t="shared" si="134"/>
        <v>25005.840000000004</v>
      </c>
    </row>
    <row r="1063" spans="1:4">
      <c r="A1063" s="679" t="s">
        <v>4596</v>
      </c>
      <c r="B1063" s="684" t="s">
        <v>2929</v>
      </c>
      <c r="C1063" s="680">
        <f t="shared" si="134"/>
        <v>25005.840000000004</v>
      </c>
    </row>
    <row r="1064" spans="1:4">
      <c r="A1064" s="679" t="s">
        <v>4597</v>
      </c>
      <c r="B1064" s="684" t="s">
        <v>2156</v>
      </c>
      <c r="C1064" s="680">
        <f t="shared" si="134"/>
        <v>25005.840000000004</v>
      </c>
    </row>
    <row r="1065" spans="1:4">
      <c r="A1065" s="679" t="s">
        <v>4598</v>
      </c>
      <c r="B1065" s="684" t="s">
        <v>807</v>
      </c>
      <c r="C1065" s="680">
        <f t="shared" si="134"/>
        <v>25005.840000000004</v>
      </c>
    </row>
    <row r="1066" spans="1:4" s="924" customFormat="1">
      <c r="A1066" s="921" t="s">
        <v>4599</v>
      </c>
      <c r="B1066" s="922" t="s">
        <v>1511</v>
      </c>
      <c r="C1066" s="923">
        <f>'C. OBJETO DEL GASTO'!X41</f>
        <v>25005.840000000004</v>
      </c>
      <c r="D1066" s="943"/>
    </row>
    <row r="1067" spans="1:4" ht="27.6">
      <c r="A1067" s="679" t="s">
        <v>3728</v>
      </c>
      <c r="B1067" s="684" t="s">
        <v>3032</v>
      </c>
      <c r="C1067" s="680">
        <f t="shared" ref="C1067:C1069" si="135">C1068</f>
        <v>3030.6693599999999</v>
      </c>
    </row>
    <row r="1068" spans="1:4">
      <c r="A1068" s="679" t="s">
        <v>3729</v>
      </c>
      <c r="B1068" s="684" t="s">
        <v>1501</v>
      </c>
      <c r="C1068" s="680">
        <f t="shared" si="135"/>
        <v>3030.6693599999999</v>
      </c>
    </row>
    <row r="1069" spans="1:4">
      <c r="A1069" s="679" t="s">
        <v>3730</v>
      </c>
      <c r="B1069" s="684" t="s">
        <v>1502</v>
      </c>
      <c r="C1069" s="680">
        <f t="shared" si="135"/>
        <v>3030.6693599999999</v>
      </c>
    </row>
    <row r="1070" spans="1:4">
      <c r="A1070" s="679" t="s">
        <v>3731</v>
      </c>
      <c r="B1070" s="684" t="s">
        <v>2929</v>
      </c>
      <c r="C1070" s="680">
        <f>C1071</f>
        <v>3030.6693599999999</v>
      </c>
    </row>
    <row r="1071" spans="1:4">
      <c r="A1071" s="689" t="s">
        <v>3732</v>
      </c>
      <c r="B1071" s="684" t="s">
        <v>2156</v>
      </c>
      <c r="C1071" s="680">
        <f>C1072</f>
        <v>3030.6693599999999</v>
      </c>
    </row>
    <row r="1072" spans="1:4">
      <c r="A1072" s="679" t="s">
        <v>3733</v>
      </c>
      <c r="B1072" s="684" t="s">
        <v>807</v>
      </c>
      <c r="C1072" s="680">
        <f>C1073</f>
        <v>3030.6693599999999</v>
      </c>
    </row>
    <row r="1073" spans="1:4" s="916" customFormat="1">
      <c r="A1073" s="913" t="s">
        <v>3734</v>
      </c>
      <c r="B1073" s="914" t="s">
        <v>90</v>
      </c>
      <c r="C1073" s="915">
        <f>'C. OBJETO DEL GASTO'!X100</f>
        <v>3030.6693599999999</v>
      </c>
      <c r="D1073" s="941"/>
    </row>
    <row r="1074" spans="1:4">
      <c r="A1074" s="679" t="s">
        <v>2186</v>
      </c>
      <c r="B1074" s="684" t="s">
        <v>1608</v>
      </c>
      <c r="C1074" s="680">
        <f t="shared" ref="C1074:C1079" si="136">C1075</f>
        <v>2000</v>
      </c>
    </row>
    <row r="1075" spans="1:4">
      <c r="A1075" s="679" t="s">
        <v>2187</v>
      </c>
      <c r="B1075" s="684" t="s">
        <v>1501</v>
      </c>
      <c r="C1075" s="680">
        <f t="shared" si="136"/>
        <v>2000</v>
      </c>
    </row>
    <row r="1076" spans="1:4">
      <c r="A1076" s="679" t="s">
        <v>2188</v>
      </c>
      <c r="B1076" s="684" t="s">
        <v>1513</v>
      </c>
      <c r="C1076" s="680">
        <f t="shared" si="136"/>
        <v>2000</v>
      </c>
    </row>
    <row r="1077" spans="1:4">
      <c r="A1077" s="679" t="s">
        <v>4600</v>
      </c>
      <c r="B1077" s="684" t="s">
        <v>2929</v>
      </c>
      <c r="C1077" s="680">
        <f t="shared" si="136"/>
        <v>2000</v>
      </c>
    </row>
    <row r="1078" spans="1:4">
      <c r="A1078" s="679" t="s">
        <v>4601</v>
      </c>
      <c r="B1078" s="684" t="s">
        <v>2169</v>
      </c>
      <c r="C1078" s="680">
        <f t="shared" si="136"/>
        <v>2000</v>
      </c>
    </row>
    <row r="1079" spans="1:4">
      <c r="A1079" s="679" t="s">
        <v>4602</v>
      </c>
      <c r="B1079" s="684" t="s">
        <v>807</v>
      </c>
      <c r="C1079" s="680">
        <f t="shared" si="136"/>
        <v>2000</v>
      </c>
    </row>
    <row r="1080" spans="1:4" s="924" customFormat="1">
      <c r="A1080" s="921" t="s">
        <v>4603</v>
      </c>
      <c r="B1080" s="922" t="s">
        <v>1750</v>
      </c>
      <c r="C1080" s="923">
        <f>'C. OBJETO DEL GASTO'!X105</f>
        <v>2000</v>
      </c>
      <c r="D1080" s="943"/>
    </row>
    <row r="1081" spans="1:4" ht="27.6">
      <c r="A1081" s="687" t="s">
        <v>3735</v>
      </c>
      <c r="B1081" s="687" t="s">
        <v>1560</v>
      </c>
      <c r="C1081" s="680">
        <f t="shared" ref="C1081:C1086" si="137">C1082</f>
        <v>1200</v>
      </c>
    </row>
    <row r="1082" spans="1:4">
      <c r="A1082" s="687" t="s">
        <v>3736</v>
      </c>
      <c r="B1082" s="687" t="s">
        <v>1501</v>
      </c>
      <c r="C1082" s="680">
        <f t="shared" si="137"/>
        <v>1200</v>
      </c>
    </row>
    <row r="1083" spans="1:4">
      <c r="A1083" s="687" t="s">
        <v>3737</v>
      </c>
      <c r="B1083" s="687" t="s">
        <v>1513</v>
      </c>
      <c r="C1083" s="680">
        <f t="shared" si="137"/>
        <v>1200</v>
      </c>
    </row>
    <row r="1084" spans="1:4">
      <c r="A1084" s="687" t="s">
        <v>4604</v>
      </c>
      <c r="B1084" s="687" t="s">
        <v>2929</v>
      </c>
      <c r="C1084" s="680">
        <f t="shared" si="137"/>
        <v>1200</v>
      </c>
    </row>
    <row r="1085" spans="1:4">
      <c r="A1085" s="687" t="s">
        <v>4605</v>
      </c>
      <c r="B1085" s="684" t="s">
        <v>2169</v>
      </c>
      <c r="C1085" s="680">
        <f t="shared" si="137"/>
        <v>1200</v>
      </c>
    </row>
    <row r="1086" spans="1:4">
      <c r="A1086" s="687" t="s">
        <v>4606</v>
      </c>
      <c r="B1086" s="687" t="s">
        <v>807</v>
      </c>
      <c r="C1086" s="680">
        <f t="shared" si="137"/>
        <v>1200</v>
      </c>
    </row>
    <row r="1087" spans="1:4" s="916" customFormat="1" ht="27.6">
      <c r="A1087" s="929" t="s">
        <v>4607</v>
      </c>
      <c r="B1087" s="929" t="s">
        <v>1560</v>
      </c>
      <c r="C1087" s="915">
        <f>'C. OBJETO DEL GASTO'!X115</f>
        <v>1200</v>
      </c>
      <c r="D1087" s="941"/>
    </row>
    <row r="1088" spans="1:4">
      <c r="A1088" s="700" t="s">
        <v>2193</v>
      </c>
      <c r="B1088" s="701" t="s">
        <v>699</v>
      </c>
      <c r="C1088" s="702">
        <f>C1089</f>
        <v>13453418.16168</v>
      </c>
    </row>
    <row r="1089" spans="1:4">
      <c r="A1089" s="679" t="s">
        <v>2194</v>
      </c>
      <c r="B1089" s="684" t="s">
        <v>1930</v>
      </c>
      <c r="C1089" s="680">
        <f>C1090</f>
        <v>13453418.16168</v>
      </c>
    </row>
    <row r="1090" spans="1:4">
      <c r="A1090" s="679" t="s">
        <v>2195</v>
      </c>
      <c r="B1090" s="684" t="s">
        <v>1499</v>
      </c>
      <c r="C1090" s="680">
        <f>C1091+C1255</f>
        <v>13453418.16168</v>
      </c>
    </row>
    <row r="1091" spans="1:4">
      <c r="A1091" s="703" t="s">
        <v>2196</v>
      </c>
      <c r="B1091" s="697" t="s">
        <v>807</v>
      </c>
      <c r="C1091" s="692">
        <f>C1092+C1099+C1106+C1113+C1120+C1127+C1134+C1141+C1148+C1155+C1162+C1169+C1176+C1184+C1192+C1199+C1206+C1213+C1220+C1227+C1234+C1241+C1248</f>
        <v>11253418.16168</v>
      </c>
    </row>
    <row r="1092" spans="1:4">
      <c r="A1092" s="679" t="s">
        <v>2198</v>
      </c>
      <c r="B1092" s="684" t="s">
        <v>2133</v>
      </c>
      <c r="C1092" s="680">
        <f t="shared" ref="C1092:C1097" si="138">C1093</f>
        <v>799200</v>
      </c>
    </row>
    <row r="1093" spans="1:4">
      <c r="A1093" s="679" t="s">
        <v>2199</v>
      </c>
      <c r="B1093" s="684" t="s">
        <v>1501</v>
      </c>
      <c r="C1093" s="680">
        <f t="shared" si="138"/>
        <v>799200</v>
      </c>
    </row>
    <row r="1094" spans="1:4">
      <c r="A1094" s="679" t="s">
        <v>2200</v>
      </c>
      <c r="B1094" s="684" t="s">
        <v>1502</v>
      </c>
      <c r="C1094" s="680">
        <f t="shared" si="138"/>
        <v>799200</v>
      </c>
    </row>
    <row r="1095" spans="1:4">
      <c r="A1095" s="679" t="s">
        <v>2928</v>
      </c>
      <c r="B1095" s="684" t="s">
        <v>2929</v>
      </c>
      <c r="C1095" s="680">
        <f t="shared" si="138"/>
        <v>799200</v>
      </c>
    </row>
    <row r="1096" spans="1:4">
      <c r="A1096" s="679" t="s">
        <v>2930</v>
      </c>
      <c r="B1096" s="684" t="s">
        <v>2201</v>
      </c>
      <c r="C1096" s="680">
        <f t="shared" si="138"/>
        <v>799200</v>
      </c>
    </row>
    <row r="1097" spans="1:4">
      <c r="A1097" s="679" t="s">
        <v>2931</v>
      </c>
      <c r="B1097" s="684" t="s">
        <v>807</v>
      </c>
      <c r="C1097" s="680">
        <f t="shared" si="138"/>
        <v>799200</v>
      </c>
    </row>
    <row r="1098" spans="1:4" s="924" customFormat="1">
      <c r="A1098" s="921" t="s">
        <v>2932</v>
      </c>
      <c r="B1098" s="922" t="s">
        <v>2133</v>
      </c>
      <c r="C1098" s="923">
        <f>'C. OBJETO DEL GASTO'!H17</f>
        <v>799200</v>
      </c>
      <c r="D1098" s="943"/>
    </row>
    <row r="1099" spans="1:4">
      <c r="A1099" s="679" t="s">
        <v>2202</v>
      </c>
      <c r="B1099" s="684" t="s">
        <v>1506</v>
      </c>
      <c r="C1099" s="680">
        <f t="shared" ref="C1099:C1104" si="139">C1100</f>
        <v>16650</v>
      </c>
    </row>
    <row r="1100" spans="1:4">
      <c r="A1100" s="679" t="s">
        <v>2203</v>
      </c>
      <c r="B1100" s="684" t="s">
        <v>1501</v>
      </c>
      <c r="C1100" s="680">
        <f t="shared" si="139"/>
        <v>16650</v>
      </c>
    </row>
    <row r="1101" spans="1:4">
      <c r="A1101" s="679" t="s">
        <v>2204</v>
      </c>
      <c r="B1101" s="684" t="s">
        <v>1502</v>
      </c>
      <c r="C1101" s="680">
        <f t="shared" si="139"/>
        <v>16650</v>
      </c>
    </row>
    <row r="1102" spans="1:4">
      <c r="A1102" s="679" t="s">
        <v>2933</v>
      </c>
      <c r="B1102" s="684" t="s">
        <v>2929</v>
      </c>
      <c r="C1102" s="680">
        <f t="shared" si="139"/>
        <v>16650</v>
      </c>
    </row>
    <row r="1103" spans="1:4" ht="27.6">
      <c r="A1103" s="679" t="s">
        <v>2934</v>
      </c>
      <c r="B1103" s="684" t="s">
        <v>1931</v>
      </c>
      <c r="C1103" s="680">
        <f t="shared" si="139"/>
        <v>16650</v>
      </c>
    </row>
    <row r="1104" spans="1:4">
      <c r="A1104" s="679" t="s">
        <v>2935</v>
      </c>
      <c r="B1104" s="684" t="s">
        <v>807</v>
      </c>
      <c r="C1104" s="680">
        <f t="shared" si="139"/>
        <v>16650</v>
      </c>
    </row>
    <row r="1105" spans="1:4" s="924" customFormat="1">
      <c r="A1105" s="921" t="s">
        <v>2936</v>
      </c>
      <c r="B1105" s="922" t="s">
        <v>1507</v>
      </c>
      <c r="C1105" s="923">
        <f>'C. OBJETO DEL GASTO'!H34</f>
        <v>16650</v>
      </c>
      <c r="D1105" s="943"/>
    </row>
    <row r="1106" spans="1:4">
      <c r="A1106" s="679" t="s">
        <v>2205</v>
      </c>
      <c r="B1106" s="684" t="s">
        <v>1508</v>
      </c>
      <c r="C1106" s="680">
        <f t="shared" ref="C1106:C1111" si="140">C1107</f>
        <v>66600</v>
      </c>
    </row>
    <row r="1107" spans="1:4">
      <c r="A1107" s="679" t="s">
        <v>2206</v>
      </c>
      <c r="B1107" s="684" t="s">
        <v>1501</v>
      </c>
      <c r="C1107" s="680">
        <f t="shared" si="140"/>
        <v>66600</v>
      </c>
    </row>
    <row r="1108" spans="1:4">
      <c r="A1108" s="679" t="s">
        <v>2207</v>
      </c>
      <c r="B1108" s="684" t="s">
        <v>1502</v>
      </c>
      <c r="C1108" s="680">
        <f t="shared" si="140"/>
        <v>66600</v>
      </c>
    </row>
    <row r="1109" spans="1:4">
      <c r="A1109" s="679" t="s">
        <v>2937</v>
      </c>
      <c r="B1109" s="684" t="s">
        <v>2929</v>
      </c>
      <c r="C1109" s="680">
        <f t="shared" si="140"/>
        <v>66600</v>
      </c>
    </row>
    <row r="1110" spans="1:4">
      <c r="A1110" s="679" t="s">
        <v>2938</v>
      </c>
      <c r="B1110" s="684" t="s">
        <v>2201</v>
      </c>
      <c r="C1110" s="680">
        <f t="shared" si="140"/>
        <v>66600</v>
      </c>
    </row>
    <row r="1111" spans="1:4">
      <c r="A1111" s="679" t="s">
        <v>2939</v>
      </c>
      <c r="B1111" s="684" t="s">
        <v>807</v>
      </c>
      <c r="C1111" s="680">
        <f t="shared" si="140"/>
        <v>66600</v>
      </c>
    </row>
    <row r="1112" spans="1:4" s="924" customFormat="1">
      <c r="A1112" s="921" t="s">
        <v>2940</v>
      </c>
      <c r="B1112" s="922" t="s">
        <v>1509</v>
      </c>
      <c r="C1112" s="923">
        <f>'C. OBJETO DEL GASTO'!H35</f>
        <v>66600</v>
      </c>
      <c r="D1112" s="943"/>
    </row>
    <row r="1113" spans="1:4">
      <c r="A1113" s="679" t="s">
        <v>2208</v>
      </c>
      <c r="B1113" s="684" t="s">
        <v>1510</v>
      </c>
      <c r="C1113" s="680">
        <f t="shared" ref="C1113:C1118" si="141">C1114</f>
        <v>339775.92000000004</v>
      </c>
    </row>
    <row r="1114" spans="1:4">
      <c r="A1114" s="679" t="s">
        <v>2209</v>
      </c>
      <c r="B1114" s="684" t="s">
        <v>1501</v>
      </c>
      <c r="C1114" s="680">
        <f t="shared" si="141"/>
        <v>339775.92000000004</v>
      </c>
    </row>
    <row r="1115" spans="1:4">
      <c r="A1115" s="679" t="s">
        <v>2210</v>
      </c>
      <c r="B1115" s="684" t="s">
        <v>1502</v>
      </c>
      <c r="C1115" s="680">
        <f t="shared" si="141"/>
        <v>339775.92000000004</v>
      </c>
    </row>
    <row r="1116" spans="1:4">
      <c r="A1116" s="679" t="s">
        <v>2941</v>
      </c>
      <c r="B1116" s="684" t="s">
        <v>2929</v>
      </c>
      <c r="C1116" s="680">
        <f t="shared" si="141"/>
        <v>339775.92000000004</v>
      </c>
    </row>
    <row r="1117" spans="1:4" ht="27.6">
      <c r="A1117" s="679" t="s">
        <v>2942</v>
      </c>
      <c r="B1117" s="684" t="s">
        <v>1931</v>
      </c>
      <c r="C1117" s="680">
        <f t="shared" si="141"/>
        <v>339775.92000000004</v>
      </c>
    </row>
    <row r="1118" spans="1:4">
      <c r="A1118" s="679" t="s">
        <v>2943</v>
      </c>
      <c r="B1118" s="684" t="s">
        <v>807</v>
      </c>
      <c r="C1118" s="680">
        <f t="shared" si="141"/>
        <v>339775.92000000004</v>
      </c>
    </row>
    <row r="1119" spans="1:4" s="924" customFormat="1">
      <c r="A1119" s="921" t="s">
        <v>2944</v>
      </c>
      <c r="B1119" s="922" t="s">
        <v>1511</v>
      </c>
      <c r="C1119" s="923">
        <f>'C. OBJETO DEL GASTO'!H41</f>
        <v>339775.92000000004</v>
      </c>
      <c r="D1119" s="943"/>
    </row>
    <row r="1120" spans="1:4">
      <c r="A1120" s="679" t="s">
        <v>2212</v>
      </c>
      <c r="B1120" s="684" t="s">
        <v>2105</v>
      </c>
      <c r="C1120" s="680">
        <f t="shared" ref="C1120:C1125" si="142">C1121</f>
        <v>1750000</v>
      </c>
    </row>
    <row r="1121" spans="1:4">
      <c r="A1121" s="679" t="s">
        <v>2213</v>
      </c>
      <c r="B1121" s="684" t="s">
        <v>1501</v>
      </c>
      <c r="C1121" s="680">
        <f t="shared" si="142"/>
        <v>1750000</v>
      </c>
    </row>
    <row r="1122" spans="1:4">
      <c r="A1122" s="679" t="s">
        <v>2214</v>
      </c>
      <c r="B1122" s="684" t="s">
        <v>1502</v>
      </c>
      <c r="C1122" s="680">
        <f t="shared" si="142"/>
        <v>1750000</v>
      </c>
    </row>
    <row r="1123" spans="1:4">
      <c r="A1123" s="679" t="s">
        <v>2945</v>
      </c>
      <c r="B1123" s="684" t="s">
        <v>2929</v>
      </c>
      <c r="C1123" s="680">
        <f t="shared" si="142"/>
        <v>1750000</v>
      </c>
    </row>
    <row r="1124" spans="1:4">
      <c r="A1124" s="679" t="s">
        <v>2946</v>
      </c>
      <c r="B1124" s="684" t="s">
        <v>2197</v>
      </c>
      <c r="C1124" s="680">
        <f t="shared" si="142"/>
        <v>1750000</v>
      </c>
    </row>
    <row r="1125" spans="1:4">
      <c r="A1125" s="679" t="s">
        <v>2947</v>
      </c>
      <c r="B1125" s="684" t="s">
        <v>807</v>
      </c>
      <c r="C1125" s="680">
        <f t="shared" si="142"/>
        <v>1750000</v>
      </c>
    </row>
    <row r="1126" spans="1:4" s="924" customFormat="1" ht="27.6">
      <c r="A1126" s="921" t="s">
        <v>2948</v>
      </c>
      <c r="B1126" s="922" t="s">
        <v>2106</v>
      </c>
      <c r="C1126" s="923">
        <f>'C. OBJETO DEL GASTO'!H70</f>
        <v>1750000</v>
      </c>
      <c r="D1126" s="943"/>
    </row>
    <row r="1127" spans="1:4" ht="27.6">
      <c r="A1127" s="679" t="s">
        <v>2911</v>
      </c>
      <c r="B1127" s="684" t="s">
        <v>3032</v>
      </c>
      <c r="C1127" s="680">
        <f t="shared" ref="C1127:C1132" si="143">C1128</f>
        <v>35444.551680000004</v>
      </c>
      <c r="D1127" s="684"/>
    </row>
    <row r="1128" spans="1:4">
      <c r="A1128" s="679" t="s">
        <v>2912</v>
      </c>
      <c r="B1128" s="684" t="s">
        <v>1501</v>
      </c>
      <c r="C1128" s="680">
        <f t="shared" si="143"/>
        <v>35444.551680000004</v>
      </c>
    </row>
    <row r="1129" spans="1:4">
      <c r="A1129" s="679" t="s">
        <v>2913</v>
      </c>
      <c r="B1129" s="684" t="s">
        <v>1502</v>
      </c>
      <c r="C1129" s="680">
        <f t="shared" si="143"/>
        <v>35444.551680000004</v>
      </c>
    </row>
    <row r="1130" spans="1:4">
      <c r="A1130" s="679" t="s">
        <v>2949</v>
      </c>
      <c r="B1130" s="684" t="s">
        <v>2929</v>
      </c>
      <c r="C1130" s="680">
        <f t="shared" si="143"/>
        <v>35444.551680000004</v>
      </c>
    </row>
    <row r="1131" spans="1:4">
      <c r="A1131" s="689" t="s">
        <v>3033</v>
      </c>
      <c r="B1131" s="684" t="s">
        <v>2201</v>
      </c>
      <c r="C1131" s="680">
        <f t="shared" si="143"/>
        <v>35444.551680000004</v>
      </c>
    </row>
    <row r="1132" spans="1:4">
      <c r="A1132" s="679" t="s">
        <v>3034</v>
      </c>
      <c r="B1132" s="684" t="s">
        <v>807</v>
      </c>
      <c r="C1132" s="680">
        <f t="shared" si="143"/>
        <v>35444.551680000004</v>
      </c>
    </row>
    <row r="1133" spans="1:4" s="916" customFormat="1">
      <c r="A1133" s="913" t="s">
        <v>3035</v>
      </c>
      <c r="B1133" s="914" t="s">
        <v>90</v>
      </c>
      <c r="C1133" s="915">
        <f>'C. OBJETO DEL GASTO'!H100</f>
        <v>35444.551680000004</v>
      </c>
      <c r="D1133" s="941"/>
    </row>
    <row r="1134" spans="1:4">
      <c r="A1134" s="679" t="s">
        <v>2215</v>
      </c>
      <c r="B1134" s="684" t="s">
        <v>1608</v>
      </c>
      <c r="C1134" s="680">
        <f t="shared" ref="C1134:C1139" si="144">C1135</f>
        <v>50000</v>
      </c>
    </row>
    <row r="1135" spans="1:4">
      <c r="A1135" s="679" t="s">
        <v>2216</v>
      </c>
      <c r="B1135" s="684" t="s">
        <v>1501</v>
      </c>
      <c r="C1135" s="680">
        <f t="shared" si="144"/>
        <v>50000</v>
      </c>
    </row>
    <row r="1136" spans="1:4">
      <c r="A1136" s="679" t="s">
        <v>2217</v>
      </c>
      <c r="B1136" s="684" t="s">
        <v>1513</v>
      </c>
      <c r="C1136" s="680">
        <f t="shared" si="144"/>
        <v>50000</v>
      </c>
    </row>
    <row r="1137" spans="1:4">
      <c r="A1137" s="679" t="s">
        <v>2950</v>
      </c>
      <c r="B1137" s="684" t="s">
        <v>2929</v>
      </c>
      <c r="C1137" s="680">
        <f t="shared" si="144"/>
        <v>50000</v>
      </c>
    </row>
    <row r="1138" spans="1:4" ht="27.6">
      <c r="A1138" s="679" t="s">
        <v>2951</v>
      </c>
      <c r="B1138" s="684" t="s">
        <v>1931</v>
      </c>
      <c r="C1138" s="680">
        <f t="shared" si="144"/>
        <v>50000</v>
      </c>
    </row>
    <row r="1139" spans="1:4">
      <c r="A1139" s="679" t="s">
        <v>2952</v>
      </c>
      <c r="B1139" s="684" t="s">
        <v>807</v>
      </c>
      <c r="C1139" s="680">
        <f t="shared" si="144"/>
        <v>50000</v>
      </c>
    </row>
    <row r="1140" spans="1:4" s="924" customFormat="1">
      <c r="A1140" s="921" t="s">
        <v>2953</v>
      </c>
      <c r="B1140" s="922" t="s">
        <v>1608</v>
      </c>
      <c r="C1140" s="923">
        <f>'C. OBJETO DEL GASTO'!H105</f>
        <v>50000</v>
      </c>
      <c r="D1140" s="943"/>
    </row>
    <row r="1141" spans="1:4" ht="27.6">
      <c r="A1141" s="679" t="s">
        <v>2219</v>
      </c>
      <c r="B1141" s="684" t="s">
        <v>1560</v>
      </c>
      <c r="C1141" s="680">
        <f t="shared" ref="C1141:C1146" si="145">C1142</f>
        <v>50000</v>
      </c>
    </row>
    <row r="1142" spans="1:4">
      <c r="A1142" s="679" t="s">
        <v>2220</v>
      </c>
      <c r="B1142" s="684" t="s">
        <v>1501</v>
      </c>
      <c r="C1142" s="680">
        <f t="shared" si="145"/>
        <v>50000</v>
      </c>
    </row>
    <row r="1143" spans="1:4">
      <c r="A1143" s="679" t="s">
        <v>2221</v>
      </c>
      <c r="B1143" s="684" t="s">
        <v>1513</v>
      </c>
      <c r="C1143" s="680">
        <f t="shared" si="145"/>
        <v>50000</v>
      </c>
    </row>
    <row r="1144" spans="1:4">
      <c r="A1144" s="679" t="s">
        <v>2954</v>
      </c>
      <c r="B1144" s="684" t="s">
        <v>2929</v>
      </c>
      <c r="C1144" s="680">
        <f t="shared" si="145"/>
        <v>50000</v>
      </c>
    </row>
    <row r="1145" spans="1:4">
      <c r="A1145" s="679" t="s">
        <v>2955</v>
      </c>
      <c r="B1145" s="684" t="s">
        <v>2197</v>
      </c>
      <c r="C1145" s="680">
        <f t="shared" si="145"/>
        <v>50000</v>
      </c>
    </row>
    <row r="1146" spans="1:4">
      <c r="A1146" s="679" t="s">
        <v>2956</v>
      </c>
      <c r="B1146" s="684" t="s">
        <v>807</v>
      </c>
      <c r="C1146" s="680">
        <f t="shared" si="145"/>
        <v>50000</v>
      </c>
    </row>
    <row r="1147" spans="1:4" s="924" customFormat="1" ht="27.6">
      <c r="A1147" s="921" t="s">
        <v>2957</v>
      </c>
      <c r="B1147" s="922" t="s">
        <v>1560</v>
      </c>
      <c r="C1147" s="923">
        <f>'C. OBJETO DEL GASTO'!H115</f>
        <v>50000</v>
      </c>
      <c r="D1147" s="943"/>
    </row>
    <row r="1148" spans="1:4">
      <c r="A1148" s="679" t="s">
        <v>2222</v>
      </c>
      <c r="B1148" s="684" t="s">
        <v>2223</v>
      </c>
      <c r="C1148" s="680">
        <f t="shared" ref="C1148:C1153" si="146">C1149</f>
        <v>100000</v>
      </c>
    </row>
    <row r="1149" spans="1:4">
      <c r="A1149" s="679" t="s">
        <v>2224</v>
      </c>
      <c r="B1149" s="684" t="s">
        <v>1501</v>
      </c>
      <c r="C1149" s="680">
        <f t="shared" si="146"/>
        <v>100000</v>
      </c>
    </row>
    <row r="1150" spans="1:4">
      <c r="A1150" s="679" t="s">
        <v>2225</v>
      </c>
      <c r="B1150" s="684" t="s">
        <v>1513</v>
      </c>
      <c r="C1150" s="680">
        <f t="shared" si="146"/>
        <v>100000</v>
      </c>
    </row>
    <row r="1151" spans="1:4">
      <c r="A1151" s="679" t="s">
        <v>2958</v>
      </c>
      <c r="B1151" s="684" t="s">
        <v>2929</v>
      </c>
      <c r="C1151" s="680">
        <f t="shared" si="146"/>
        <v>100000</v>
      </c>
    </row>
    <row r="1152" spans="1:4">
      <c r="A1152" s="679" t="s">
        <v>2959</v>
      </c>
      <c r="B1152" s="684" t="s">
        <v>2197</v>
      </c>
      <c r="C1152" s="680">
        <f t="shared" si="146"/>
        <v>100000</v>
      </c>
    </row>
    <row r="1153" spans="1:4">
      <c r="A1153" s="679" t="s">
        <v>2960</v>
      </c>
      <c r="B1153" s="684" t="s">
        <v>807</v>
      </c>
      <c r="C1153" s="680">
        <f t="shared" si="146"/>
        <v>100000</v>
      </c>
    </row>
    <row r="1154" spans="1:4" s="924" customFormat="1">
      <c r="A1154" s="921" t="s">
        <v>2961</v>
      </c>
      <c r="B1154" s="922" t="s">
        <v>2223</v>
      </c>
      <c r="C1154" s="923">
        <f>'C. OBJETO DEL GASTO'!H130</f>
        <v>100000</v>
      </c>
      <c r="D1154" s="943"/>
    </row>
    <row r="1155" spans="1:4">
      <c r="A1155" s="679" t="s">
        <v>2226</v>
      </c>
      <c r="B1155" s="684" t="s">
        <v>2227</v>
      </c>
      <c r="C1155" s="680">
        <v>20000</v>
      </c>
    </row>
    <row r="1156" spans="1:4">
      <c r="A1156" s="679" t="s">
        <v>2228</v>
      </c>
      <c r="B1156" s="684" t="s">
        <v>1501</v>
      </c>
      <c r="C1156" s="680">
        <v>20000</v>
      </c>
    </row>
    <row r="1157" spans="1:4">
      <c r="A1157" s="679" t="s">
        <v>2229</v>
      </c>
      <c r="B1157" s="684" t="s">
        <v>1513</v>
      </c>
      <c r="C1157" s="680">
        <v>20000</v>
      </c>
    </row>
    <row r="1158" spans="1:4">
      <c r="A1158" s="679" t="s">
        <v>2962</v>
      </c>
      <c r="B1158" s="684" t="s">
        <v>2929</v>
      </c>
      <c r="C1158" s="680">
        <v>20000</v>
      </c>
    </row>
    <row r="1159" spans="1:4">
      <c r="A1159" s="679" t="s">
        <v>2963</v>
      </c>
      <c r="B1159" s="684" t="s">
        <v>2197</v>
      </c>
      <c r="C1159" s="680">
        <v>20000</v>
      </c>
    </row>
    <row r="1160" spans="1:4">
      <c r="A1160" s="679" t="s">
        <v>2964</v>
      </c>
      <c r="B1160" s="684" t="s">
        <v>807</v>
      </c>
      <c r="C1160" s="680">
        <v>20000</v>
      </c>
    </row>
    <row r="1161" spans="1:4" s="924" customFormat="1">
      <c r="A1161" s="921" t="s">
        <v>2965</v>
      </c>
      <c r="B1161" s="922" t="s">
        <v>2227</v>
      </c>
      <c r="C1161" s="923">
        <f>'C. OBJETO DEL GASTO'!H131</f>
        <v>20000</v>
      </c>
      <c r="D1161" s="943"/>
    </row>
    <row r="1162" spans="1:4">
      <c r="A1162" s="679" t="s">
        <v>2230</v>
      </c>
      <c r="B1162" s="684" t="s">
        <v>1565</v>
      </c>
      <c r="C1162" s="680">
        <f t="shared" ref="C1162:C1167" si="147">C1163</f>
        <v>40000</v>
      </c>
    </row>
    <row r="1163" spans="1:4">
      <c r="A1163" s="679" t="s">
        <v>2231</v>
      </c>
      <c r="B1163" s="684" t="s">
        <v>1501</v>
      </c>
      <c r="C1163" s="680">
        <f t="shared" si="147"/>
        <v>40000</v>
      </c>
    </row>
    <row r="1164" spans="1:4">
      <c r="A1164" s="679" t="s">
        <v>2232</v>
      </c>
      <c r="B1164" s="684" t="s">
        <v>1513</v>
      </c>
      <c r="C1164" s="680">
        <f t="shared" si="147"/>
        <v>40000</v>
      </c>
    </row>
    <row r="1165" spans="1:4">
      <c r="A1165" s="679" t="s">
        <v>2966</v>
      </c>
      <c r="B1165" s="684" t="s">
        <v>2929</v>
      </c>
      <c r="C1165" s="680">
        <f t="shared" si="147"/>
        <v>40000</v>
      </c>
    </row>
    <row r="1166" spans="1:4">
      <c r="A1166" s="679" t="s">
        <v>2967</v>
      </c>
      <c r="B1166" s="684" t="s">
        <v>2197</v>
      </c>
      <c r="C1166" s="680">
        <f t="shared" si="147"/>
        <v>40000</v>
      </c>
    </row>
    <row r="1167" spans="1:4">
      <c r="A1167" s="679" t="s">
        <v>2968</v>
      </c>
      <c r="B1167" s="684" t="s">
        <v>807</v>
      </c>
      <c r="C1167" s="680">
        <f t="shared" si="147"/>
        <v>40000</v>
      </c>
    </row>
    <row r="1168" spans="1:4">
      <c r="A1168" s="909" t="s">
        <v>2969</v>
      </c>
      <c r="B1168" s="910" t="s">
        <v>2233</v>
      </c>
      <c r="C1168" s="911">
        <f>'C. OBJETO DEL GASTO'!H177</f>
        <v>40000</v>
      </c>
    </row>
    <row r="1169" spans="1:3" ht="41.4">
      <c r="A1169" s="679" t="s">
        <v>2234</v>
      </c>
      <c r="B1169" s="684" t="s">
        <v>1512</v>
      </c>
      <c r="C1169" s="680">
        <f t="shared" ref="C1169:C1174" si="148">C1170</f>
        <v>700000</v>
      </c>
    </row>
    <row r="1170" spans="1:3">
      <c r="A1170" s="679" t="s">
        <v>2235</v>
      </c>
      <c r="B1170" s="684" t="s">
        <v>1501</v>
      </c>
      <c r="C1170" s="680">
        <f t="shared" si="148"/>
        <v>700000</v>
      </c>
    </row>
    <row r="1171" spans="1:3">
      <c r="A1171" s="679" t="s">
        <v>2236</v>
      </c>
      <c r="B1171" s="684" t="s">
        <v>1513</v>
      </c>
      <c r="C1171" s="680">
        <f t="shared" si="148"/>
        <v>700000</v>
      </c>
    </row>
    <row r="1172" spans="1:3">
      <c r="A1172" s="679" t="s">
        <v>2970</v>
      </c>
      <c r="B1172" s="684" t="s">
        <v>2929</v>
      </c>
      <c r="C1172" s="680">
        <f t="shared" si="148"/>
        <v>700000</v>
      </c>
    </row>
    <row r="1173" spans="1:3" ht="27.6">
      <c r="A1173" s="679" t="s">
        <v>2971</v>
      </c>
      <c r="B1173" s="684" t="s">
        <v>2211</v>
      </c>
      <c r="C1173" s="680">
        <f t="shared" si="148"/>
        <v>700000</v>
      </c>
    </row>
    <row r="1174" spans="1:3">
      <c r="A1174" s="679" t="s">
        <v>2972</v>
      </c>
      <c r="B1174" s="684" t="s">
        <v>807</v>
      </c>
      <c r="C1174" s="680">
        <f t="shared" si="148"/>
        <v>700000</v>
      </c>
    </row>
    <row r="1175" spans="1:3" ht="41.4">
      <c r="A1175" s="681" t="s">
        <v>2973</v>
      </c>
      <c r="B1175" s="685" t="s">
        <v>1512</v>
      </c>
      <c r="C1175" s="682">
        <f>'C. OBJETO DEL GASTO'!H201</f>
        <v>700000</v>
      </c>
    </row>
    <row r="1176" spans="1:3">
      <c r="A1176" s="679" t="s">
        <v>2237</v>
      </c>
      <c r="B1176" s="684" t="s">
        <v>2238</v>
      </c>
      <c r="C1176" s="680">
        <f>C1177</f>
        <v>589497.68999999994</v>
      </c>
    </row>
    <row r="1177" spans="1:3">
      <c r="A1177" s="679" t="s">
        <v>2239</v>
      </c>
      <c r="B1177" s="684" t="s">
        <v>1501</v>
      </c>
      <c r="C1177" s="680">
        <f>C1178</f>
        <v>589497.68999999994</v>
      </c>
    </row>
    <row r="1178" spans="1:3">
      <c r="A1178" s="679" t="s">
        <v>2240</v>
      </c>
      <c r="B1178" s="684" t="s">
        <v>1513</v>
      </c>
      <c r="C1178" s="680">
        <f>C1179</f>
        <v>589497.68999999994</v>
      </c>
    </row>
    <row r="1179" spans="1:3">
      <c r="A1179" s="679" t="s">
        <v>2974</v>
      </c>
      <c r="B1179" s="684" t="s">
        <v>2929</v>
      </c>
      <c r="C1179" s="680">
        <f>C1180</f>
        <v>589497.68999999994</v>
      </c>
    </row>
    <row r="1180" spans="1:3">
      <c r="A1180" s="679" t="s">
        <v>2975</v>
      </c>
      <c r="B1180" s="684" t="s">
        <v>2197</v>
      </c>
      <c r="C1180" s="680">
        <f>C1181</f>
        <v>589497.68999999994</v>
      </c>
    </row>
    <row r="1181" spans="1:3">
      <c r="A1181" s="679" t="s">
        <v>2976</v>
      </c>
      <c r="B1181" s="684" t="s">
        <v>807</v>
      </c>
      <c r="C1181" s="680">
        <f>SUBTOTAL(9,C1182:C1183)</f>
        <v>589497.68999999994</v>
      </c>
    </row>
    <row r="1182" spans="1:3">
      <c r="A1182" s="909" t="s">
        <v>2977</v>
      </c>
      <c r="B1182" s="910" t="s">
        <v>2238</v>
      </c>
      <c r="C1182" s="911">
        <f>'C. OBJETO DEL GASTO'!H236</f>
        <v>571497.68999999994</v>
      </c>
    </row>
    <row r="1183" spans="1:3">
      <c r="A1183" s="909" t="s">
        <v>2978</v>
      </c>
      <c r="B1183" s="910" t="s">
        <v>2914</v>
      </c>
      <c r="C1183" s="911">
        <f>'C. OBJETO DEL GASTO'!H237</f>
        <v>18000</v>
      </c>
    </row>
    <row r="1184" spans="1:3">
      <c r="A1184" s="679" t="s">
        <v>2241</v>
      </c>
      <c r="B1184" s="684" t="s">
        <v>1566</v>
      </c>
      <c r="C1184" s="680">
        <f>C1185</f>
        <v>2650000</v>
      </c>
    </row>
    <row r="1185" spans="1:3">
      <c r="A1185" s="679" t="s">
        <v>2242</v>
      </c>
      <c r="B1185" s="684" t="s">
        <v>1501</v>
      </c>
      <c r="C1185" s="680">
        <f>C1186</f>
        <v>2650000</v>
      </c>
    </row>
    <row r="1186" spans="1:3">
      <c r="A1186" s="679" t="s">
        <v>2243</v>
      </c>
      <c r="B1186" s="684" t="s">
        <v>1513</v>
      </c>
      <c r="C1186" s="680">
        <f>C1187</f>
        <v>2650000</v>
      </c>
    </row>
    <row r="1187" spans="1:3">
      <c r="A1187" s="679" t="s">
        <v>2979</v>
      </c>
      <c r="B1187" s="684" t="s">
        <v>2929</v>
      </c>
      <c r="C1187" s="680">
        <f>C1188</f>
        <v>2650000</v>
      </c>
    </row>
    <row r="1188" spans="1:3">
      <c r="A1188" s="679" t="s">
        <v>2980</v>
      </c>
      <c r="B1188" s="684" t="s">
        <v>2201</v>
      </c>
      <c r="C1188" s="680">
        <f>C1189</f>
        <v>2650000</v>
      </c>
    </row>
    <row r="1189" spans="1:3">
      <c r="A1189" s="679" t="s">
        <v>2981</v>
      </c>
      <c r="B1189" s="684" t="s">
        <v>807</v>
      </c>
      <c r="C1189" s="680">
        <f>SUBTOTAL(9,C1190:C1191)</f>
        <v>2650000</v>
      </c>
    </row>
    <row r="1190" spans="1:3">
      <c r="A1190" s="909" t="s">
        <v>2982</v>
      </c>
      <c r="B1190" s="910" t="s">
        <v>1566</v>
      </c>
      <c r="C1190" s="911">
        <f>'C. OBJETO DEL GASTO'!H247</f>
        <v>650000</v>
      </c>
    </row>
    <row r="1191" spans="1:3">
      <c r="A1191" s="909" t="s">
        <v>2983</v>
      </c>
      <c r="B1191" s="910" t="s">
        <v>2585</v>
      </c>
      <c r="C1191" s="911">
        <f>'C. OBJETO DEL GASTO'!H248</f>
        <v>2000000</v>
      </c>
    </row>
    <row r="1192" spans="1:3">
      <c r="A1192" s="679" t="s">
        <v>2244</v>
      </c>
      <c r="B1192" s="684" t="s">
        <v>2245</v>
      </c>
      <c r="C1192" s="680">
        <f t="shared" ref="C1192:C1197" si="149">C1193</f>
        <v>40000</v>
      </c>
    </row>
    <row r="1193" spans="1:3">
      <c r="A1193" s="679" t="s">
        <v>2246</v>
      </c>
      <c r="B1193" s="684" t="s">
        <v>1501</v>
      </c>
      <c r="C1193" s="680">
        <f t="shared" si="149"/>
        <v>40000</v>
      </c>
    </row>
    <row r="1194" spans="1:3">
      <c r="A1194" s="679" t="s">
        <v>2247</v>
      </c>
      <c r="B1194" s="684" t="s">
        <v>1513</v>
      </c>
      <c r="C1194" s="680">
        <f t="shared" si="149"/>
        <v>40000</v>
      </c>
    </row>
    <row r="1195" spans="1:3">
      <c r="A1195" s="679" t="s">
        <v>2984</v>
      </c>
      <c r="B1195" s="684" t="s">
        <v>2929</v>
      </c>
      <c r="C1195" s="680">
        <f t="shared" si="149"/>
        <v>40000</v>
      </c>
    </row>
    <row r="1196" spans="1:3">
      <c r="A1196" s="679" t="s">
        <v>2985</v>
      </c>
      <c r="B1196" s="684" t="s">
        <v>2197</v>
      </c>
      <c r="C1196" s="680">
        <f t="shared" si="149"/>
        <v>40000</v>
      </c>
    </row>
    <row r="1197" spans="1:3">
      <c r="A1197" s="679" t="s">
        <v>2986</v>
      </c>
      <c r="B1197" s="684" t="s">
        <v>807</v>
      </c>
      <c r="C1197" s="680">
        <f t="shared" si="149"/>
        <v>40000</v>
      </c>
    </row>
    <row r="1198" spans="1:3">
      <c r="A1198" s="909" t="s">
        <v>2987</v>
      </c>
      <c r="B1198" s="910" t="s">
        <v>2245</v>
      </c>
      <c r="C1198" s="911">
        <f>'C. OBJETO DEL GASTO'!H254</f>
        <v>40000</v>
      </c>
    </row>
    <row r="1199" spans="1:3">
      <c r="A1199" s="679" t="s">
        <v>2248</v>
      </c>
      <c r="B1199" s="684" t="s">
        <v>2249</v>
      </c>
      <c r="C1199" s="680">
        <f t="shared" ref="C1199:C1204" si="150">C1200</f>
        <v>50000</v>
      </c>
    </row>
    <row r="1200" spans="1:3">
      <c r="A1200" s="679" t="s">
        <v>2250</v>
      </c>
      <c r="B1200" s="684" t="s">
        <v>1501</v>
      </c>
      <c r="C1200" s="680">
        <f t="shared" si="150"/>
        <v>50000</v>
      </c>
    </row>
    <row r="1201" spans="1:3">
      <c r="A1201" s="679" t="s">
        <v>2251</v>
      </c>
      <c r="B1201" s="684" t="s">
        <v>1513</v>
      </c>
      <c r="C1201" s="680">
        <f t="shared" si="150"/>
        <v>50000</v>
      </c>
    </row>
    <row r="1202" spans="1:3">
      <c r="A1202" s="679" t="s">
        <v>2988</v>
      </c>
      <c r="B1202" s="684" t="s">
        <v>2929</v>
      </c>
      <c r="C1202" s="680">
        <f t="shared" si="150"/>
        <v>50000</v>
      </c>
    </row>
    <row r="1203" spans="1:3">
      <c r="A1203" s="679" t="s">
        <v>2989</v>
      </c>
      <c r="B1203" s="684" t="s">
        <v>2201</v>
      </c>
      <c r="C1203" s="680">
        <f t="shared" si="150"/>
        <v>50000</v>
      </c>
    </row>
    <row r="1204" spans="1:3">
      <c r="A1204" s="679" t="s">
        <v>2990</v>
      </c>
      <c r="B1204" s="684" t="s">
        <v>807</v>
      </c>
      <c r="C1204" s="680">
        <f t="shared" si="150"/>
        <v>50000</v>
      </c>
    </row>
    <row r="1205" spans="1:3">
      <c r="A1205" s="909" t="s">
        <v>2991</v>
      </c>
      <c r="B1205" s="910" t="s">
        <v>2249</v>
      </c>
      <c r="C1205" s="911">
        <f>'C. OBJETO DEL GASTO'!H272</f>
        <v>50000</v>
      </c>
    </row>
    <row r="1206" spans="1:3" ht="27.6">
      <c r="A1206" s="679" t="s">
        <v>2254</v>
      </c>
      <c r="B1206" s="684" t="s">
        <v>2255</v>
      </c>
      <c r="C1206" s="680">
        <f t="shared" ref="C1206:C1211" si="151">C1207</f>
        <v>50000</v>
      </c>
    </row>
    <row r="1207" spans="1:3">
      <c r="A1207" s="679" t="s">
        <v>2256</v>
      </c>
      <c r="B1207" s="684" t="s">
        <v>1501</v>
      </c>
      <c r="C1207" s="680">
        <f t="shared" si="151"/>
        <v>50000</v>
      </c>
    </row>
    <row r="1208" spans="1:3">
      <c r="A1208" s="679" t="s">
        <v>2257</v>
      </c>
      <c r="B1208" s="684" t="s">
        <v>1513</v>
      </c>
      <c r="C1208" s="680">
        <f t="shared" si="151"/>
        <v>50000</v>
      </c>
    </row>
    <row r="1209" spans="1:3">
      <c r="A1209" s="679" t="s">
        <v>2992</v>
      </c>
      <c r="B1209" s="684" t="s">
        <v>2929</v>
      </c>
      <c r="C1209" s="680">
        <f t="shared" si="151"/>
        <v>50000</v>
      </c>
    </row>
    <row r="1210" spans="1:3">
      <c r="A1210" s="679" t="s">
        <v>2993</v>
      </c>
      <c r="B1210" s="684" t="s">
        <v>2197</v>
      </c>
      <c r="C1210" s="680">
        <f t="shared" si="151"/>
        <v>50000</v>
      </c>
    </row>
    <row r="1211" spans="1:3">
      <c r="A1211" s="679" t="s">
        <v>2994</v>
      </c>
      <c r="B1211" s="684" t="s">
        <v>807</v>
      </c>
      <c r="C1211" s="680">
        <f t="shared" si="151"/>
        <v>50000</v>
      </c>
    </row>
    <row r="1212" spans="1:3" ht="27.6">
      <c r="A1212" s="909" t="s">
        <v>2995</v>
      </c>
      <c r="B1212" s="910" t="s">
        <v>2255</v>
      </c>
      <c r="C1212" s="911">
        <f>'C. OBJETO DEL GASTO'!H353</f>
        <v>50000</v>
      </c>
    </row>
    <row r="1213" spans="1:3" ht="27.6">
      <c r="A1213" s="679" t="s">
        <v>2258</v>
      </c>
      <c r="B1213" s="684" t="s">
        <v>2259</v>
      </c>
      <c r="C1213" s="680">
        <f t="shared" ref="C1213:C1218" si="152">C1214</f>
        <v>50000</v>
      </c>
    </row>
    <row r="1214" spans="1:3">
      <c r="A1214" s="679" t="s">
        <v>2260</v>
      </c>
      <c r="B1214" s="684" t="s">
        <v>1501</v>
      </c>
      <c r="C1214" s="680">
        <f t="shared" si="152"/>
        <v>50000</v>
      </c>
    </row>
    <row r="1215" spans="1:3">
      <c r="A1215" s="679" t="s">
        <v>2261</v>
      </c>
      <c r="B1215" s="684" t="s">
        <v>1513</v>
      </c>
      <c r="C1215" s="680">
        <f t="shared" si="152"/>
        <v>50000</v>
      </c>
    </row>
    <row r="1216" spans="1:3">
      <c r="A1216" s="679" t="s">
        <v>2996</v>
      </c>
      <c r="B1216" s="684" t="s">
        <v>2929</v>
      </c>
      <c r="C1216" s="680">
        <f t="shared" si="152"/>
        <v>50000</v>
      </c>
    </row>
    <row r="1217" spans="1:3">
      <c r="A1217" s="679" t="s">
        <v>2997</v>
      </c>
      <c r="B1217" s="684" t="s">
        <v>2201</v>
      </c>
      <c r="C1217" s="680">
        <f t="shared" si="152"/>
        <v>50000</v>
      </c>
    </row>
    <row r="1218" spans="1:3">
      <c r="A1218" s="679" t="s">
        <v>2998</v>
      </c>
      <c r="B1218" s="684" t="s">
        <v>807</v>
      </c>
      <c r="C1218" s="680">
        <f t="shared" si="152"/>
        <v>50000</v>
      </c>
    </row>
    <row r="1219" spans="1:3">
      <c r="A1219" s="909" t="s">
        <v>2999</v>
      </c>
      <c r="B1219" s="910" t="s">
        <v>2262</v>
      </c>
      <c r="C1219" s="911">
        <f>'C. OBJETO DEL GASTO'!H398</f>
        <v>50000</v>
      </c>
    </row>
    <row r="1220" spans="1:3" ht="27.6">
      <c r="A1220" s="679" t="s">
        <v>2263</v>
      </c>
      <c r="B1220" s="684" t="s">
        <v>1659</v>
      </c>
      <c r="C1220" s="680">
        <f t="shared" ref="C1220:C1225" si="153">C1221</f>
        <v>100000</v>
      </c>
    </row>
    <row r="1221" spans="1:3">
      <c r="A1221" s="679" t="s">
        <v>2264</v>
      </c>
      <c r="B1221" s="684" t="s">
        <v>1501</v>
      </c>
      <c r="C1221" s="680">
        <f t="shared" si="153"/>
        <v>100000</v>
      </c>
    </row>
    <row r="1222" spans="1:3">
      <c r="A1222" s="679" t="s">
        <v>2265</v>
      </c>
      <c r="B1222" s="684" t="s">
        <v>1513</v>
      </c>
      <c r="C1222" s="680">
        <f t="shared" si="153"/>
        <v>100000</v>
      </c>
    </row>
    <row r="1223" spans="1:3">
      <c r="A1223" s="679" t="s">
        <v>3000</v>
      </c>
      <c r="B1223" s="684" t="s">
        <v>2929</v>
      </c>
      <c r="C1223" s="680">
        <f t="shared" si="153"/>
        <v>100000</v>
      </c>
    </row>
    <row r="1224" spans="1:3">
      <c r="A1224" s="679" t="s">
        <v>3001</v>
      </c>
      <c r="B1224" s="684" t="s">
        <v>2201</v>
      </c>
      <c r="C1224" s="680">
        <f t="shared" si="153"/>
        <v>100000</v>
      </c>
    </row>
    <row r="1225" spans="1:3">
      <c r="A1225" s="679" t="s">
        <v>3002</v>
      </c>
      <c r="B1225" s="684" t="s">
        <v>807</v>
      </c>
      <c r="C1225" s="680">
        <f t="shared" si="153"/>
        <v>100000</v>
      </c>
    </row>
    <row r="1226" spans="1:3" ht="27.6">
      <c r="A1226" s="909" t="s">
        <v>3003</v>
      </c>
      <c r="B1226" s="910" t="s">
        <v>1659</v>
      </c>
      <c r="C1226" s="911">
        <f>'C. OBJETO DEL GASTO'!H406</f>
        <v>100000</v>
      </c>
    </row>
    <row r="1227" spans="1:3">
      <c r="A1227" s="679" t="s">
        <v>2266</v>
      </c>
      <c r="B1227" s="684" t="s">
        <v>1833</v>
      </c>
      <c r="C1227" s="680">
        <f t="shared" ref="C1227:C1232" si="154">C1228</f>
        <v>1000000</v>
      </c>
    </row>
    <row r="1228" spans="1:3">
      <c r="A1228" s="679" t="s">
        <v>2267</v>
      </c>
      <c r="B1228" s="684" t="s">
        <v>1501</v>
      </c>
      <c r="C1228" s="680">
        <f t="shared" si="154"/>
        <v>1000000</v>
      </c>
    </row>
    <row r="1229" spans="1:3">
      <c r="A1229" s="679" t="s">
        <v>2268</v>
      </c>
      <c r="B1229" s="684" t="s">
        <v>1513</v>
      </c>
      <c r="C1229" s="680">
        <f t="shared" si="154"/>
        <v>1000000</v>
      </c>
    </row>
    <row r="1230" spans="1:3">
      <c r="A1230" s="679" t="s">
        <v>3004</v>
      </c>
      <c r="B1230" s="684" t="s">
        <v>2929</v>
      </c>
      <c r="C1230" s="680">
        <f t="shared" si="154"/>
        <v>1000000</v>
      </c>
    </row>
    <row r="1231" spans="1:3" ht="27.6">
      <c r="A1231" s="679" t="s">
        <v>3005</v>
      </c>
      <c r="B1231" s="684" t="s">
        <v>1931</v>
      </c>
      <c r="C1231" s="680">
        <f t="shared" si="154"/>
        <v>1000000</v>
      </c>
    </row>
    <row r="1232" spans="1:3">
      <c r="A1232" s="679" t="s">
        <v>3006</v>
      </c>
      <c r="B1232" s="684" t="s">
        <v>807</v>
      </c>
      <c r="C1232" s="680">
        <f t="shared" si="154"/>
        <v>1000000</v>
      </c>
    </row>
    <row r="1233" spans="1:3">
      <c r="A1233" s="909" t="s">
        <v>3007</v>
      </c>
      <c r="B1233" s="910" t="s">
        <v>1833</v>
      </c>
      <c r="C1233" s="911">
        <f>'C. OBJETO DEL GASTO'!H422</f>
        <v>1000000</v>
      </c>
    </row>
    <row r="1234" spans="1:3">
      <c r="A1234" s="679" t="s">
        <v>2269</v>
      </c>
      <c r="B1234" s="684" t="s">
        <v>2270</v>
      </c>
      <c r="C1234" s="680">
        <f t="shared" ref="C1234:C1239" si="155">C1235</f>
        <v>900000</v>
      </c>
    </row>
    <row r="1235" spans="1:3">
      <c r="A1235" s="679" t="s">
        <v>2271</v>
      </c>
      <c r="B1235" s="684" t="s">
        <v>1501</v>
      </c>
      <c r="C1235" s="680">
        <f t="shared" si="155"/>
        <v>900000</v>
      </c>
    </row>
    <row r="1236" spans="1:3">
      <c r="A1236" s="679" t="s">
        <v>2272</v>
      </c>
      <c r="B1236" s="684" t="s">
        <v>1513</v>
      </c>
      <c r="C1236" s="680">
        <f t="shared" si="155"/>
        <v>900000</v>
      </c>
    </row>
    <row r="1237" spans="1:3">
      <c r="A1237" s="679" t="s">
        <v>3008</v>
      </c>
      <c r="B1237" s="684" t="s">
        <v>2929</v>
      </c>
      <c r="C1237" s="680">
        <f t="shared" si="155"/>
        <v>900000</v>
      </c>
    </row>
    <row r="1238" spans="1:3" ht="27.6">
      <c r="A1238" s="679" t="s">
        <v>3009</v>
      </c>
      <c r="B1238" s="684" t="s">
        <v>1931</v>
      </c>
      <c r="C1238" s="680">
        <f t="shared" si="155"/>
        <v>900000</v>
      </c>
    </row>
    <row r="1239" spans="1:3">
      <c r="A1239" s="679" t="s">
        <v>3010</v>
      </c>
      <c r="B1239" s="684" t="s">
        <v>807</v>
      </c>
      <c r="C1239" s="680">
        <f t="shared" si="155"/>
        <v>900000</v>
      </c>
    </row>
    <row r="1240" spans="1:3">
      <c r="A1240" s="909" t="s">
        <v>3011</v>
      </c>
      <c r="B1240" s="910" t="s">
        <v>2270</v>
      </c>
      <c r="C1240" s="911">
        <f>'C. OBJETO DEL GASTO'!H423</f>
        <v>900000</v>
      </c>
    </row>
    <row r="1241" spans="1:3">
      <c r="A1241" s="679" t="s">
        <v>2273</v>
      </c>
      <c r="B1241" s="684" t="s">
        <v>2274</v>
      </c>
      <c r="C1241" s="680">
        <f t="shared" ref="C1241:C1246" si="156">C1242</f>
        <v>600000</v>
      </c>
    </row>
    <row r="1242" spans="1:3">
      <c r="A1242" s="679" t="s">
        <v>2275</v>
      </c>
      <c r="B1242" s="684" t="s">
        <v>1501</v>
      </c>
      <c r="C1242" s="680">
        <f t="shared" si="156"/>
        <v>600000</v>
      </c>
    </row>
    <row r="1243" spans="1:3">
      <c r="A1243" s="679" t="s">
        <v>2276</v>
      </c>
      <c r="B1243" s="684" t="s">
        <v>1513</v>
      </c>
      <c r="C1243" s="680">
        <f t="shared" si="156"/>
        <v>600000</v>
      </c>
    </row>
    <row r="1244" spans="1:3">
      <c r="A1244" s="679" t="s">
        <v>3012</v>
      </c>
      <c r="B1244" s="684" t="s">
        <v>2929</v>
      </c>
      <c r="C1244" s="680">
        <f t="shared" si="156"/>
        <v>600000</v>
      </c>
    </row>
    <row r="1245" spans="1:3" ht="27.6">
      <c r="A1245" s="679" t="s">
        <v>3013</v>
      </c>
      <c r="B1245" s="684" t="s">
        <v>2211</v>
      </c>
      <c r="C1245" s="680">
        <f t="shared" si="156"/>
        <v>600000</v>
      </c>
    </row>
    <row r="1246" spans="1:3">
      <c r="A1246" s="679" t="s">
        <v>3014</v>
      </c>
      <c r="B1246" s="684" t="s">
        <v>807</v>
      </c>
      <c r="C1246" s="680">
        <f t="shared" si="156"/>
        <v>600000</v>
      </c>
    </row>
    <row r="1247" spans="1:3">
      <c r="A1247" s="681" t="s">
        <v>3015</v>
      </c>
      <c r="B1247" s="685" t="s">
        <v>2277</v>
      </c>
      <c r="C1247" s="682">
        <f>'C. OBJETO DEL GASTO'!H432</f>
        <v>600000</v>
      </c>
    </row>
    <row r="1248" spans="1:3" ht="27.6">
      <c r="A1248" s="679" t="s">
        <v>2278</v>
      </c>
      <c r="B1248" s="684" t="s">
        <v>1877</v>
      </c>
      <c r="C1248" s="680">
        <f t="shared" ref="C1248:C1253" si="157">C1249</f>
        <v>1256250</v>
      </c>
    </row>
    <row r="1249" spans="1:3">
      <c r="A1249" s="679" t="s">
        <v>2279</v>
      </c>
      <c r="B1249" s="684" t="s">
        <v>1501</v>
      </c>
      <c r="C1249" s="680">
        <f t="shared" si="157"/>
        <v>1256250</v>
      </c>
    </row>
    <row r="1250" spans="1:3">
      <c r="A1250" s="679" t="s">
        <v>2280</v>
      </c>
      <c r="B1250" s="684" t="s">
        <v>1878</v>
      </c>
      <c r="C1250" s="680">
        <f t="shared" si="157"/>
        <v>1256250</v>
      </c>
    </row>
    <row r="1251" spans="1:3">
      <c r="A1251" s="679" t="s">
        <v>3016</v>
      </c>
      <c r="B1251" s="684" t="s">
        <v>2929</v>
      </c>
      <c r="C1251" s="680">
        <f t="shared" si="157"/>
        <v>1256250</v>
      </c>
    </row>
    <row r="1252" spans="1:3">
      <c r="A1252" s="679" t="s">
        <v>3017</v>
      </c>
      <c r="B1252" s="684" t="s">
        <v>2197</v>
      </c>
      <c r="C1252" s="680">
        <f t="shared" si="157"/>
        <v>1256250</v>
      </c>
    </row>
    <row r="1253" spans="1:3">
      <c r="A1253" s="679" t="s">
        <v>3018</v>
      </c>
      <c r="B1253" s="684" t="s">
        <v>807</v>
      </c>
      <c r="C1253" s="680">
        <f t="shared" si="157"/>
        <v>1256250</v>
      </c>
    </row>
    <row r="1254" spans="1:3" ht="27.6">
      <c r="A1254" s="909" t="s">
        <v>3019</v>
      </c>
      <c r="B1254" s="910" t="s">
        <v>1877</v>
      </c>
      <c r="C1254" s="911">
        <f>'C. OBJETO DEL GASTO'!H503</f>
        <v>1256250</v>
      </c>
    </row>
    <row r="1255" spans="1:3">
      <c r="A1255" s="704" t="s">
        <v>2281</v>
      </c>
      <c r="B1255" s="705" t="s">
        <v>1568</v>
      </c>
      <c r="C1255" s="691">
        <f>C1256+C1263+C1270</f>
        <v>2200000</v>
      </c>
    </row>
    <row r="1256" spans="1:3">
      <c r="A1256" s="687" t="s">
        <v>2915</v>
      </c>
      <c r="B1256" s="687" t="s">
        <v>2282</v>
      </c>
      <c r="C1256" s="680">
        <f t="shared" ref="C1256:C1261" si="158">C1257</f>
        <v>150000</v>
      </c>
    </row>
    <row r="1257" spans="1:3">
      <c r="A1257" s="687" t="s">
        <v>2916</v>
      </c>
      <c r="B1257" s="687" t="s">
        <v>1501</v>
      </c>
      <c r="C1257" s="680">
        <f t="shared" si="158"/>
        <v>150000</v>
      </c>
    </row>
    <row r="1258" spans="1:3">
      <c r="A1258" s="687" t="s">
        <v>2917</v>
      </c>
      <c r="B1258" s="687" t="s">
        <v>2283</v>
      </c>
      <c r="C1258" s="680">
        <f t="shared" si="158"/>
        <v>150000</v>
      </c>
    </row>
    <row r="1259" spans="1:3">
      <c r="A1259" s="687" t="s">
        <v>3020</v>
      </c>
      <c r="B1259" s="687" t="s">
        <v>2929</v>
      </c>
      <c r="C1259" s="680">
        <f t="shared" si="158"/>
        <v>150000</v>
      </c>
    </row>
    <row r="1260" spans="1:3">
      <c r="A1260" s="687" t="s">
        <v>3021</v>
      </c>
      <c r="B1260" s="687" t="s">
        <v>2197</v>
      </c>
      <c r="C1260" s="680">
        <f t="shared" si="158"/>
        <v>150000</v>
      </c>
    </row>
    <row r="1261" spans="1:3">
      <c r="A1261" s="687" t="s">
        <v>3022</v>
      </c>
      <c r="B1261" s="687" t="s">
        <v>807</v>
      </c>
      <c r="C1261" s="680">
        <f t="shared" si="158"/>
        <v>150000</v>
      </c>
    </row>
    <row r="1262" spans="1:3">
      <c r="A1262" s="912" t="s">
        <v>3023</v>
      </c>
      <c r="B1262" s="912" t="s">
        <v>2284</v>
      </c>
      <c r="C1262" s="911">
        <f>'C. OBJETO DEL GASTO'!H563</f>
        <v>150000</v>
      </c>
    </row>
    <row r="1263" spans="1:3">
      <c r="A1263" s="687" t="s">
        <v>2918</v>
      </c>
      <c r="B1263" s="687" t="s">
        <v>2919</v>
      </c>
      <c r="C1263" s="680">
        <f t="shared" ref="C1263:C1268" si="159">C1264</f>
        <v>50000</v>
      </c>
    </row>
    <row r="1264" spans="1:3">
      <c r="A1264" s="687" t="s">
        <v>2920</v>
      </c>
      <c r="B1264" s="687" t="s">
        <v>1501</v>
      </c>
      <c r="C1264" s="680">
        <f t="shared" si="159"/>
        <v>50000</v>
      </c>
    </row>
    <row r="1265" spans="1:3">
      <c r="A1265" s="687" t="s">
        <v>2921</v>
      </c>
      <c r="B1265" s="687" t="s">
        <v>2283</v>
      </c>
      <c r="C1265" s="680">
        <f t="shared" si="159"/>
        <v>50000</v>
      </c>
    </row>
    <row r="1266" spans="1:3">
      <c r="A1266" s="687" t="s">
        <v>3024</v>
      </c>
      <c r="B1266" s="687" t="s">
        <v>2929</v>
      </c>
      <c r="C1266" s="680">
        <f t="shared" si="159"/>
        <v>50000</v>
      </c>
    </row>
    <row r="1267" spans="1:3">
      <c r="A1267" s="689" t="s">
        <v>3025</v>
      </c>
      <c r="B1267" s="684" t="s">
        <v>2201</v>
      </c>
      <c r="C1267" s="680">
        <f t="shared" si="159"/>
        <v>50000</v>
      </c>
    </row>
    <row r="1268" spans="1:3">
      <c r="A1268" s="687" t="s">
        <v>3026</v>
      </c>
      <c r="B1268" s="687" t="s">
        <v>807</v>
      </c>
      <c r="C1268" s="680">
        <f t="shared" si="159"/>
        <v>50000</v>
      </c>
    </row>
    <row r="1269" spans="1:3">
      <c r="A1269" s="688" t="s">
        <v>3031</v>
      </c>
      <c r="B1269" s="686" t="s">
        <v>2922</v>
      </c>
      <c r="C1269" s="682">
        <f>'C. OBJETO DEL GASTO'!H613</f>
        <v>50000</v>
      </c>
    </row>
    <row r="1270" spans="1:3">
      <c r="A1270" s="687" t="s">
        <v>2923</v>
      </c>
      <c r="B1270" s="689" t="s">
        <v>2925</v>
      </c>
      <c r="C1270" s="680">
        <f t="shared" ref="C1270:C1275" si="160">C1271</f>
        <v>2000000</v>
      </c>
    </row>
    <row r="1271" spans="1:3">
      <c r="A1271" s="687" t="s">
        <v>2924</v>
      </c>
      <c r="B1271" s="687" t="s">
        <v>1501</v>
      </c>
      <c r="C1271" s="680">
        <f t="shared" si="160"/>
        <v>2000000</v>
      </c>
    </row>
    <row r="1272" spans="1:3">
      <c r="A1272" s="687" t="s">
        <v>2926</v>
      </c>
      <c r="B1272" s="482" t="s">
        <v>2927</v>
      </c>
      <c r="C1272" s="680">
        <f t="shared" si="160"/>
        <v>2000000</v>
      </c>
    </row>
    <row r="1273" spans="1:3">
      <c r="A1273" s="687" t="s">
        <v>3027</v>
      </c>
      <c r="B1273" s="687" t="s">
        <v>2929</v>
      </c>
      <c r="C1273" s="680">
        <f t="shared" si="160"/>
        <v>2000000</v>
      </c>
    </row>
    <row r="1274" spans="1:3">
      <c r="A1274" s="689" t="s">
        <v>3028</v>
      </c>
      <c r="B1274" s="684" t="s">
        <v>2201</v>
      </c>
      <c r="C1274" s="680">
        <f t="shared" si="160"/>
        <v>2000000</v>
      </c>
    </row>
    <row r="1275" spans="1:3">
      <c r="A1275" s="687" t="s">
        <v>3029</v>
      </c>
      <c r="B1275" s="687" t="s">
        <v>807</v>
      </c>
      <c r="C1275" s="680">
        <f t="shared" si="160"/>
        <v>2000000</v>
      </c>
    </row>
    <row r="1276" spans="1:3">
      <c r="A1276" s="688" t="s">
        <v>3030</v>
      </c>
      <c r="B1276" s="690" t="s">
        <v>2925</v>
      </c>
      <c r="C1276" s="682">
        <f>'C. OBJETO DEL GASTO'!H650</f>
        <v>2000000</v>
      </c>
    </row>
    <row r="1277" spans="1:3">
      <c r="A1277" s="700" t="s">
        <v>2285</v>
      </c>
      <c r="B1277" s="701" t="s">
        <v>1</v>
      </c>
      <c r="C1277" s="702">
        <f>C1278</f>
        <v>2347811.4852800001</v>
      </c>
    </row>
    <row r="1278" spans="1:3">
      <c r="A1278" s="679" t="s">
        <v>2286</v>
      </c>
      <c r="B1278" s="684" t="s">
        <v>2287</v>
      </c>
      <c r="C1278" s="680">
        <f>C1279</f>
        <v>2347811.4852800001</v>
      </c>
    </row>
    <row r="1279" spans="1:3">
      <c r="A1279" s="679" t="s">
        <v>2288</v>
      </c>
      <c r="B1279" s="684" t="s">
        <v>1499</v>
      </c>
      <c r="C1279" s="680">
        <f>C1280</f>
        <v>2347811.4852800001</v>
      </c>
    </row>
    <row r="1280" spans="1:3">
      <c r="A1280" s="703" t="s">
        <v>2289</v>
      </c>
      <c r="B1280" s="697" t="s">
        <v>807</v>
      </c>
      <c r="C1280" s="692">
        <f>C1281+C1288+C1295+C1302+C1309+C1316+C1323+C1330</f>
        <v>2347811.4852800001</v>
      </c>
    </row>
    <row r="1281" spans="1:3">
      <c r="A1281" s="679" t="s">
        <v>2291</v>
      </c>
      <c r="B1281" s="684" t="s">
        <v>2133</v>
      </c>
      <c r="C1281" s="680">
        <f t="shared" ref="C1281:C1286" si="161">C1282</f>
        <v>1440000</v>
      </c>
    </row>
    <row r="1282" spans="1:3">
      <c r="A1282" s="679" t="s">
        <v>2292</v>
      </c>
      <c r="B1282" s="684" t="s">
        <v>1501</v>
      </c>
      <c r="C1282" s="680">
        <f t="shared" si="161"/>
        <v>1440000</v>
      </c>
    </row>
    <row r="1283" spans="1:3">
      <c r="A1283" s="679" t="s">
        <v>2293</v>
      </c>
      <c r="B1283" s="684" t="s">
        <v>1502</v>
      </c>
      <c r="C1283" s="680">
        <f t="shared" si="161"/>
        <v>1440000</v>
      </c>
    </row>
    <row r="1284" spans="1:3">
      <c r="A1284" s="679" t="s">
        <v>3098</v>
      </c>
      <c r="B1284" s="684" t="s">
        <v>2929</v>
      </c>
      <c r="C1284" s="680">
        <f t="shared" si="161"/>
        <v>1440000</v>
      </c>
    </row>
    <row r="1285" spans="1:3" ht="27.6">
      <c r="A1285" s="679" t="s">
        <v>3099</v>
      </c>
      <c r="B1285" s="684" t="s">
        <v>2290</v>
      </c>
      <c r="C1285" s="680">
        <f t="shared" si="161"/>
        <v>1440000</v>
      </c>
    </row>
    <row r="1286" spans="1:3">
      <c r="A1286" s="679" t="s">
        <v>3100</v>
      </c>
      <c r="B1286" s="684" t="s">
        <v>807</v>
      </c>
      <c r="C1286" s="680">
        <f t="shared" si="161"/>
        <v>1440000</v>
      </c>
    </row>
    <row r="1287" spans="1:3">
      <c r="A1287" s="909" t="s">
        <v>3101</v>
      </c>
      <c r="B1287" s="910" t="s">
        <v>2133</v>
      </c>
      <c r="C1287" s="911">
        <f>'C. OBJETO DEL GASTO'!J17</f>
        <v>1440000</v>
      </c>
    </row>
    <row r="1288" spans="1:3">
      <c r="A1288" s="679" t="s">
        <v>2294</v>
      </c>
      <c r="B1288" s="684" t="s">
        <v>1506</v>
      </c>
      <c r="C1288" s="680">
        <f t="shared" ref="C1288:C1293" si="162">C1289</f>
        <v>30000</v>
      </c>
    </row>
    <row r="1289" spans="1:3">
      <c r="A1289" s="679" t="s">
        <v>2295</v>
      </c>
      <c r="B1289" s="684" t="s">
        <v>1501</v>
      </c>
      <c r="C1289" s="680">
        <f t="shared" si="162"/>
        <v>30000</v>
      </c>
    </row>
    <row r="1290" spans="1:3">
      <c r="A1290" s="679" t="s">
        <v>2296</v>
      </c>
      <c r="B1290" s="684" t="s">
        <v>1502</v>
      </c>
      <c r="C1290" s="680">
        <f t="shared" si="162"/>
        <v>30000</v>
      </c>
    </row>
    <row r="1291" spans="1:3">
      <c r="A1291" s="679" t="s">
        <v>3102</v>
      </c>
      <c r="B1291" s="684" t="s">
        <v>2929</v>
      </c>
      <c r="C1291" s="680">
        <f t="shared" si="162"/>
        <v>30000</v>
      </c>
    </row>
    <row r="1292" spans="1:3">
      <c r="A1292" s="679" t="s">
        <v>3103</v>
      </c>
      <c r="B1292" s="684" t="s">
        <v>2297</v>
      </c>
      <c r="C1292" s="680">
        <f t="shared" si="162"/>
        <v>30000</v>
      </c>
    </row>
    <row r="1293" spans="1:3">
      <c r="A1293" s="679" t="s">
        <v>3104</v>
      </c>
      <c r="B1293" s="684" t="s">
        <v>807</v>
      </c>
      <c r="C1293" s="680">
        <f t="shared" si="162"/>
        <v>30000</v>
      </c>
    </row>
    <row r="1294" spans="1:3">
      <c r="A1294" s="930" t="s">
        <v>3105</v>
      </c>
      <c r="B1294" s="931" t="s">
        <v>1507</v>
      </c>
      <c r="C1294" s="932">
        <f>'C. OBJETO DEL GASTO'!J34</f>
        <v>30000</v>
      </c>
    </row>
    <row r="1295" spans="1:3">
      <c r="A1295" s="679" t="s">
        <v>2298</v>
      </c>
      <c r="B1295" s="684" t="s">
        <v>1508</v>
      </c>
      <c r="C1295" s="680">
        <f t="shared" ref="C1295:C1300" si="163">C1296</f>
        <v>120000</v>
      </c>
    </row>
    <row r="1296" spans="1:3">
      <c r="A1296" s="679" t="s">
        <v>2299</v>
      </c>
      <c r="B1296" s="684" t="s">
        <v>1501</v>
      </c>
      <c r="C1296" s="680">
        <f t="shared" si="163"/>
        <v>120000</v>
      </c>
    </row>
    <row r="1297" spans="1:3">
      <c r="A1297" s="679" t="s">
        <v>2300</v>
      </c>
      <c r="B1297" s="684" t="s">
        <v>1502</v>
      </c>
      <c r="C1297" s="680">
        <f t="shared" si="163"/>
        <v>120000</v>
      </c>
    </row>
    <row r="1298" spans="1:3">
      <c r="A1298" s="679" t="s">
        <v>3106</v>
      </c>
      <c r="B1298" s="684" t="s">
        <v>2929</v>
      </c>
      <c r="C1298" s="680">
        <f t="shared" si="163"/>
        <v>120000</v>
      </c>
    </row>
    <row r="1299" spans="1:3">
      <c r="A1299" s="679" t="s">
        <v>3107</v>
      </c>
      <c r="B1299" s="684" t="s">
        <v>2297</v>
      </c>
      <c r="C1299" s="680">
        <f t="shared" si="163"/>
        <v>120000</v>
      </c>
    </row>
    <row r="1300" spans="1:3">
      <c r="A1300" s="679" t="s">
        <v>3108</v>
      </c>
      <c r="B1300" s="684" t="s">
        <v>807</v>
      </c>
      <c r="C1300" s="680">
        <f t="shared" si="163"/>
        <v>120000</v>
      </c>
    </row>
    <row r="1301" spans="1:3">
      <c r="A1301" s="930" t="s">
        <v>3109</v>
      </c>
      <c r="B1301" s="931" t="s">
        <v>1509</v>
      </c>
      <c r="C1301" s="932">
        <f>'C. OBJETO DEL GASTO'!J35</f>
        <v>120000</v>
      </c>
    </row>
    <row r="1302" spans="1:3">
      <c r="A1302" s="679" t="s">
        <v>2301</v>
      </c>
      <c r="B1302" s="684" t="s">
        <v>1510</v>
      </c>
      <c r="C1302" s="680">
        <f t="shared" ref="C1302:C1307" si="164">C1303</f>
        <v>635764.32000000007</v>
      </c>
    </row>
    <row r="1303" spans="1:3">
      <c r="A1303" s="679" t="s">
        <v>2302</v>
      </c>
      <c r="B1303" s="684" t="s">
        <v>1501</v>
      </c>
      <c r="C1303" s="680">
        <f t="shared" si="164"/>
        <v>635764.32000000007</v>
      </c>
    </row>
    <row r="1304" spans="1:3">
      <c r="A1304" s="679" t="s">
        <v>2303</v>
      </c>
      <c r="B1304" s="684" t="s">
        <v>1502</v>
      </c>
      <c r="C1304" s="680">
        <f t="shared" si="164"/>
        <v>635764.32000000007</v>
      </c>
    </row>
    <row r="1305" spans="1:3">
      <c r="A1305" s="679" t="s">
        <v>3110</v>
      </c>
      <c r="B1305" s="684" t="s">
        <v>2929</v>
      </c>
      <c r="C1305" s="680">
        <f t="shared" si="164"/>
        <v>635764.32000000007</v>
      </c>
    </row>
    <row r="1306" spans="1:3" ht="27.6">
      <c r="A1306" s="679" t="s">
        <v>3111</v>
      </c>
      <c r="B1306" s="684" t="s">
        <v>2304</v>
      </c>
      <c r="C1306" s="680">
        <f t="shared" si="164"/>
        <v>635764.32000000007</v>
      </c>
    </row>
    <row r="1307" spans="1:3">
      <c r="A1307" s="679" t="s">
        <v>3112</v>
      </c>
      <c r="B1307" s="684" t="s">
        <v>807</v>
      </c>
      <c r="C1307" s="680">
        <f t="shared" si="164"/>
        <v>635764.32000000007</v>
      </c>
    </row>
    <row r="1308" spans="1:3">
      <c r="A1308" s="930" t="s">
        <v>3113</v>
      </c>
      <c r="B1308" s="931" t="s">
        <v>1511</v>
      </c>
      <c r="C1308" s="932">
        <f>'C. OBJETO DEL GASTO'!J41</f>
        <v>635764.32000000007</v>
      </c>
    </row>
    <row r="1309" spans="1:3" ht="27.6">
      <c r="A1309" s="679" t="s">
        <v>3085</v>
      </c>
      <c r="B1309" s="684" t="s">
        <v>3032</v>
      </c>
      <c r="C1309" s="680">
        <f t="shared" ref="C1309:C1314" si="165">C1310</f>
        <v>64547.165280000008</v>
      </c>
    </row>
    <row r="1310" spans="1:3">
      <c r="A1310" s="679" t="s">
        <v>3086</v>
      </c>
      <c r="B1310" s="684" t="s">
        <v>1501</v>
      </c>
      <c r="C1310" s="680">
        <f t="shared" si="165"/>
        <v>64547.165280000008</v>
      </c>
    </row>
    <row r="1311" spans="1:3">
      <c r="A1311" s="679" t="s">
        <v>3087</v>
      </c>
      <c r="B1311" s="684" t="s">
        <v>1502</v>
      </c>
      <c r="C1311" s="680">
        <f t="shared" si="165"/>
        <v>64547.165280000008</v>
      </c>
    </row>
    <row r="1312" spans="1:3">
      <c r="A1312" s="679" t="s">
        <v>3088</v>
      </c>
      <c r="B1312" s="684" t="s">
        <v>2929</v>
      </c>
      <c r="C1312" s="680">
        <f t="shared" si="165"/>
        <v>64547.165280000008</v>
      </c>
    </row>
    <row r="1313" spans="1:3" ht="27.6">
      <c r="A1313" s="689" t="s">
        <v>3089</v>
      </c>
      <c r="B1313" s="684" t="s">
        <v>2290</v>
      </c>
      <c r="C1313" s="680">
        <f t="shared" si="165"/>
        <v>64547.165280000008</v>
      </c>
    </row>
    <row r="1314" spans="1:3">
      <c r="A1314" s="679" t="s">
        <v>3091</v>
      </c>
      <c r="B1314" s="684" t="s">
        <v>807</v>
      </c>
      <c r="C1314" s="680">
        <f t="shared" si="165"/>
        <v>64547.165280000008</v>
      </c>
    </row>
    <row r="1315" spans="1:3">
      <c r="A1315" s="681" t="s">
        <v>3090</v>
      </c>
      <c r="B1315" s="685" t="s">
        <v>90</v>
      </c>
      <c r="C1315" s="682">
        <f>'C. OBJETO DEL GASTO'!J100</f>
        <v>64547.165280000008</v>
      </c>
    </row>
    <row r="1316" spans="1:3">
      <c r="A1316" s="687" t="s">
        <v>3092</v>
      </c>
      <c r="B1316" s="687" t="s">
        <v>1608</v>
      </c>
      <c r="C1316" s="680">
        <f t="shared" ref="C1316:C1321" si="166">C1317</f>
        <v>5000</v>
      </c>
    </row>
    <row r="1317" spans="1:3">
      <c r="A1317" s="687" t="s">
        <v>3093</v>
      </c>
      <c r="B1317" s="687" t="s">
        <v>1501</v>
      </c>
      <c r="C1317" s="680">
        <f t="shared" si="166"/>
        <v>5000</v>
      </c>
    </row>
    <row r="1318" spans="1:3">
      <c r="A1318" s="687" t="s">
        <v>3094</v>
      </c>
      <c r="B1318" s="687" t="s">
        <v>1513</v>
      </c>
      <c r="C1318" s="680">
        <f t="shared" si="166"/>
        <v>5000</v>
      </c>
    </row>
    <row r="1319" spans="1:3">
      <c r="A1319" s="687" t="s">
        <v>3114</v>
      </c>
      <c r="B1319" s="687" t="s">
        <v>2929</v>
      </c>
      <c r="C1319" s="680">
        <f t="shared" si="166"/>
        <v>5000</v>
      </c>
    </row>
    <row r="1320" spans="1:3" ht="27.6">
      <c r="A1320" s="687" t="s">
        <v>3115</v>
      </c>
      <c r="B1320" s="684" t="s">
        <v>2290</v>
      </c>
      <c r="C1320" s="680">
        <f t="shared" si="166"/>
        <v>5000</v>
      </c>
    </row>
    <row r="1321" spans="1:3">
      <c r="A1321" s="687" t="s">
        <v>3116</v>
      </c>
      <c r="B1321" s="687" t="s">
        <v>807</v>
      </c>
      <c r="C1321" s="680">
        <f t="shared" si="166"/>
        <v>5000</v>
      </c>
    </row>
    <row r="1322" spans="1:3">
      <c r="A1322" s="688" t="s">
        <v>3117</v>
      </c>
      <c r="B1322" s="688" t="s">
        <v>1608</v>
      </c>
      <c r="C1322" s="682">
        <f>'C. OBJETO DEL GASTO'!J105</f>
        <v>5000</v>
      </c>
    </row>
    <row r="1323" spans="1:3" ht="27.6">
      <c r="A1323" s="687" t="s">
        <v>3095</v>
      </c>
      <c r="B1323" s="687" t="s">
        <v>1560</v>
      </c>
      <c r="C1323" s="680">
        <f t="shared" ref="C1323:C1328" si="167">C1324</f>
        <v>2500</v>
      </c>
    </row>
    <row r="1324" spans="1:3">
      <c r="A1324" s="687" t="s">
        <v>3096</v>
      </c>
      <c r="B1324" s="687" t="s">
        <v>1501</v>
      </c>
      <c r="C1324" s="680">
        <f t="shared" si="167"/>
        <v>2500</v>
      </c>
    </row>
    <row r="1325" spans="1:3">
      <c r="A1325" s="687" t="s">
        <v>3097</v>
      </c>
      <c r="B1325" s="687" t="s">
        <v>1513</v>
      </c>
      <c r="C1325" s="680">
        <f t="shared" si="167"/>
        <v>2500</v>
      </c>
    </row>
    <row r="1326" spans="1:3">
      <c r="A1326" s="687" t="s">
        <v>3118</v>
      </c>
      <c r="B1326" s="687" t="s">
        <v>2929</v>
      </c>
      <c r="C1326" s="680">
        <f t="shared" si="167"/>
        <v>2500</v>
      </c>
    </row>
    <row r="1327" spans="1:3" ht="27.6">
      <c r="A1327" s="687" t="s">
        <v>3119</v>
      </c>
      <c r="B1327" s="684" t="s">
        <v>2290</v>
      </c>
      <c r="C1327" s="680">
        <f t="shared" si="167"/>
        <v>2500</v>
      </c>
    </row>
    <row r="1328" spans="1:3">
      <c r="A1328" s="687" t="s">
        <v>3120</v>
      </c>
      <c r="B1328" s="687" t="s">
        <v>807</v>
      </c>
      <c r="C1328" s="680">
        <f t="shared" si="167"/>
        <v>2500</v>
      </c>
    </row>
    <row r="1329" spans="1:3" ht="27.6">
      <c r="A1329" s="688" t="s">
        <v>3120</v>
      </c>
      <c r="B1329" s="688" t="s">
        <v>1560</v>
      </c>
      <c r="C1329" s="682">
        <f>'C. OBJETO DEL GASTO'!J115</f>
        <v>2500</v>
      </c>
    </row>
    <row r="1330" spans="1:3">
      <c r="A1330" s="679" t="s">
        <v>2305</v>
      </c>
      <c r="B1330" s="684" t="s">
        <v>2274</v>
      </c>
      <c r="C1330" s="680">
        <f t="shared" ref="C1330:C1335" si="168">C1331</f>
        <v>50000</v>
      </c>
    </row>
    <row r="1331" spans="1:3">
      <c r="A1331" s="679" t="s">
        <v>2306</v>
      </c>
      <c r="B1331" s="684" t="s">
        <v>1501</v>
      </c>
      <c r="C1331" s="680">
        <f t="shared" si="168"/>
        <v>50000</v>
      </c>
    </row>
    <row r="1332" spans="1:3">
      <c r="A1332" s="679" t="s">
        <v>2307</v>
      </c>
      <c r="B1332" s="684" t="s">
        <v>1513</v>
      </c>
      <c r="C1332" s="680">
        <f t="shared" si="168"/>
        <v>50000</v>
      </c>
    </row>
    <row r="1333" spans="1:3">
      <c r="A1333" s="679" t="s">
        <v>3121</v>
      </c>
      <c r="B1333" s="684" t="s">
        <v>2929</v>
      </c>
      <c r="C1333" s="680">
        <f t="shared" si="168"/>
        <v>50000</v>
      </c>
    </row>
    <row r="1334" spans="1:3" ht="27.6">
      <c r="A1334" s="679" t="s">
        <v>3122</v>
      </c>
      <c r="B1334" s="684" t="s">
        <v>2290</v>
      </c>
      <c r="C1334" s="680">
        <f t="shared" si="168"/>
        <v>50000</v>
      </c>
    </row>
    <row r="1335" spans="1:3">
      <c r="A1335" s="679" t="s">
        <v>3123</v>
      </c>
      <c r="B1335" s="684" t="s">
        <v>807</v>
      </c>
      <c r="C1335" s="680">
        <f t="shared" si="168"/>
        <v>50000</v>
      </c>
    </row>
    <row r="1336" spans="1:3">
      <c r="A1336" s="930" t="s">
        <v>3124</v>
      </c>
      <c r="B1336" s="931" t="s">
        <v>2277</v>
      </c>
      <c r="C1336" s="932">
        <f>'C. OBJETO DEL GASTO'!J432</f>
        <v>50000</v>
      </c>
    </row>
    <row r="1337" spans="1:3">
      <c r="A1337" s="700" t="s">
        <v>2308</v>
      </c>
      <c r="B1337" s="701" t="s">
        <v>962</v>
      </c>
      <c r="C1337" s="702">
        <f>C1338</f>
        <v>648547.85024000006</v>
      </c>
    </row>
    <row r="1338" spans="1:3">
      <c r="A1338" s="679" t="s">
        <v>2309</v>
      </c>
      <c r="B1338" s="684" t="s">
        <v>1573</v>
      </c>
      <c r="C1338" s="680">
        <f>C1339</f>
        <v>648547.85024000006</v>
      </c>
    </row>
    <row r="1339" spans="1:3">
      <c r="A1339" s="679" t="s">
        <v>2310</v>
      </c>
      <c r="B1339" s="684" t="s">
        <v>1499</v>
      </c>
      <c r="C1339" s="680">
        <f>C1340</f>
        <v>648547.85024000006</v>
      </c>
    </row>
    <row r="1340" spans="1:3">
      <c r="A1340" s="703" t="s">
        <v>2311</v>
      </c>
      <c r="B1340" s="697" t="s">
        <v>807</v>
      </c>
      <c r="C1340" s="692">
        <f>C1341+C1348+C1355+C1362+C1369+C1376+C1383+C1391+C1398</f>
        <v>648547.85024000006</v>
      </c>
    </row>
    <row r="1341" spans="1:3">
      <c r="A1341" s="679" t="s">
        <v>2313</v>
      </c>
      <c r="B1341" s="684" t="s">
        <v>1505</v>
      </c>
      <c r="C1341" s="680">
        <f t="shared" ref="C1341:C1346" si="169">C1342</f>
        <v>350400</v>
      </c>
    </row>
    <row r="1342" spans="1:3">
      <c r="A1342" s="679" t="s">
        <v>2314</v>
      </c>
      <c r="B1342" s="684" t="s">
        <v>1501</v>
      </c>
      <c r="C1342" s="680">
        <f t="shared" si="169"/>
        <v>350400</v>
      </c>
    </row>
    <row r="1343" spans="1:3">
      <c r="A1343" s="679" t="s">
        <v>2315</v>
      </c>
      <c r="B1343" s="684" t="s">
        <v>1502</v>
      </c>
      <c r="C1343" s="680">
        <f t="shared" si="169"/>
        <v>350400</v>
      </c>
    </row>
    <row r="1344" spans="1:3">
      <c r="A1344" s="679" t="s">
        <v>4608</v>
      </c>
      <c r="B1344" s="684" t="s">
        <v>2929</v>
      </c>
      <c r="C1344" s="680">
        <f t="shared" si="169"/>
        <v>350400</v>
      </c>
    </row>
    <row r="1345" spans="1:3">
      <c r="A1345" s="679" t="s">
        <v>4609</v>
      </c>
      <c r="B1345" s="684" t="s">
        <v>2318</v>
      </c>
      <c r="C1345" s="680">
        <f t="shared" si="169"/>
        <v>350400</v>
      </c>
    </row>
    <row r="1346" spans="1:3">
      <c r="A1346" s="679" t="s">
        <v>4610</v>
      </c>
      <c r="B1346" s="684" t="s">
        <v>807</v>
      </c>
      <c r="C1346" s="680">
        <f t="shared" si="169"/>
        <v>350400</v>
      </c>
    </row>
    <row r="1347" spans="1:3">
      <c r="A1347" s="930" t="s">
        <v>4611</v>
      </c>
      <c r="B1347" s="931" t="s">
        <v>1505</v>
      </c>
      <c r="C1347" s="932">
        <f>'C. OBJETO DEL GASTO'!Q17</f>
        <v>350400</v>
      </c>
    </row>
    <row r="1348" spans="1:3">
      <c r="A1348" s="679" t="s">
        <v>2321</v>
      </c>
      <c r="B1348" s="684" t="s">
        <v>1506</v>
      </c>
      <c r="C1348" s="680">
        <f t="shared" ref="C1348:C1353" si="170">C1349</f>
        <v>7300</v>
      </c>
    </row>
    <row r="1349" spans="1:3">
      <c r="A1349" s="679" t="s">
        <v>2322</v>
      </c>
      <c r="B1349" s="684" t="s">
        <v>1501</v>
      </c>
      <c r="C1349" s="680">
        <f t="shared" si="170"/>
        <v>7300</v>
      </c>
    </row>
    <row r="1350" spans="1:3">
      <c r="A1350" s="679" t="s">
        <v>2323</v>
      </c>
      <c r="B1350" s="684" t="s">
        <v>1502</v>
      </c>
      <c r="C1350" s="680">
        <f t="shared" si="170"/>
        <v>7300</v>
      </c>
    </row>
    <row r="1351" spans="1:3">
      <c r="A1351" s="679" t="s">
        <v>4612</v>
      </c>
      <c r="B1351" s="684" t="s">
        <v>2929</v>
      </c>
      <c r="C1351" s="680">
        <f t="shared" si="170"/>
        <v>7300</v>
      </c>
    </row>
    <row r="1352" spans="1:3">
      <c r="A1352" s="679" t="s">
        <v>4613</v>
      </c>
      <c r="B1352" s="684" t="s">
        <v>2326</v>
      </c>
      <c r="C1352" s="680">
        <f t="shared" si="170"/>
        <v>7300</v>
      </c>
    </row>
    <row r="1353" spans="1:3">
      <c r="A1353" s="679" t="s">
        <v>4614</v>
      </c>
      <c r="B1353" s="684" t="s">
        <v>807</v>
      </c>
      <c r="C1353" s="680">
        <f t="shared" si="170"/>
        <v>7300</v>
      </c>
    </row>
    <row r="1354" spans="1:3">
      <c r="A1354" s="930" t="s">
        <v>4615</v>
      </c>
      <c r="B1354" s="931" t="s">
        <v>1507</v>
      </c>
      <c r="C1354" s="932">
        <f>'C. OBJETO DEL GASTO'!Q34</f>
        <v>7300</v>
      </c>
    </row>
    <row r="1355" spans="1:3">
      <c r="A1355" s="679" t="s">
        <v>2329</v>
      </c>
      <c r="B1355" s="684" t="s">
        <v>1508</v>
      </c>
      <c r="C1355" s="680">
        <f t="shared" ref="C1355:C1360" si="171">C1356</f>
        <v>29200</v>
      </c>
    </row>
    <row r="1356" spans="1:3">
      <c r="A1356" s="679" t="s">
        <v>2330</v>
      </c>
      <c r="B1356" s="684" t="s">
        <v>1501</v>
      </c>
      <c r="C1356" s="680">
        <f t="shared" si="171"/>
        <v>29200</v>
      </c>
    </row>
    <row r="1357" spans="1:3">
      <c r="A1357" s="679" t="s">
        <v>2331</v>
      </c>
      <c r="B1357" s="684" t="s">
        <v>1502</v>
      </c>
      <c r="C1357" s="680">
        <f t="shared" si="171"/>
        <v>29200</v>
      </c>
    </row>
    <row r="1358" spans="1:3">
      <c r="A1358" s="679" t="s">
        <v>4616</v>
      </c>
      <c r="B1358" s="684" t="s">
        <v>2929</v>
      </c>
      <c r="C1358" s="680">
        <f t="shared" si="171"/>
        <v>29200</v>
      </c>
    </row>
    <row r="1359" spans="1:3">
      <c r="A1359" s="679" t="s">
        <v>4617</v>
      </c>
      <c r="B1359" s="684" t="s">
        <v>2312</v>
      </c>
      <c r="C1359" s="680">
        <f t="shared" si="171"/>
        <v>29200</v>
      </c>
    </row>
    <row r="1360" spans="1:3">
      <c r="A1360" s="679" t="s">
        <v>4618</v>
      </c>
      <c r="B1360" s="684" t="s">
        <v>807</v>
      </c>
      <c r="C1360" s="680">
        <f t="shared" si="171"/>
        <v>29200</v>
      </c>
    </row>
    <row r="1361" spans="1:3">
      <c r="A1361" s="930" t="s">
        <v>4619</v>
      </c>
      <c r="B1361" s="931" t="s">
        <v>1509</v>
      </c>
      <c r="C1361" s="932">
        <f>'C. OBJETO DEL GASTO'!Q35</f>
        <v>29200</v>
      </c>
    </row>
    <row r="1362" spans="1:3">
      <c r="A1362" s="679" t="s">
        <v>2336</v>
      </c>
      <c r="B1362" s="684" t="s">
        <v>1510</v>
      </c>
      <c r="C1362" s="680">
        <f t="shared" ref="C1362:C1367" si="172">C1363</f>
        <v>49006.559999999998</v>
      </c>
    </row>
    <row r="1363" spans="1:3">
      <c r="A1363" s="679" t="s">
        <v>2337</v>
      </c>
      <c r="B1363" s="684" t="s">
        <v>1501</v>
      </c>
      <c r="C1363" s="680">
        <f t="shared" si="172"/>
        <v>49006.559999999998</v>
      </c>
    </row>
    <row r="1364" spans="1:3">
      <c r="A1364" s="679" t="s">
        <v>2338</v>
      </c>
      <c r="B1364" s="684" t="s">
        <v>1502</v>
      </c>
      <c r="C1364" s="680">
        <f t="shared" si="172"/>
        <v>49006.559999999998</v>
      </c>
    </row>
    <row r="1365" spans="1:3">
      <c r="A1365" s="679" t="s">
        <v>4620</v>
      </c>
      <c r="B1365" s="684" t="s">
        <v>2929</v>
      </c>
      <c r="C1365" s="680">
        <f t="shared" si="172"/>
        <v>49006.559999999998</v>
      </c>
    </row>
    <row r="1366" spans="1:3">
      <c r="A1366" s="679" t="s">
        <v>4621</v>
      </c>
      <c r="B1366" s="684" t="s">
        <v>2326</v>
      </c>
      <c r="C1366" s="680">
        <f t="shared" si="172"/>
        <v>49006.559999999998</v>
      </c>
    </row>
    <row r="1367" spans="1:3">
      <c r="A1367" s="679" t="s">
        <v>4622</v>
      </c>
      <c r="B1367" s="684" t="s">
        <v>807</v>
      </c>
      <c r="C1367" s="680">
        <f t="shared" si="172"/>
        <v>49006.559999999998</v>
      </c>
    </row>
    <row r="1368" spans="1:3">
      <c r="A1368" s="930" t="s">
        <v>4623</v>
      </c>
      <c r="B1368" s="931" t="s">
        <v>1511</v>
      </c>
      <c r="C1368" s="932">
        <f>'C. OBJETO DEL GASTO'!Q41</f>
        <v>49006.559999999998</v>
      </c>
    </row>
    <row r="1369" spans="1:3" ht="27.6">
      <c r="A1369" s="679" t="s">
        <v>3493</v>
      </c>
      <c r="B1369" s="684" t="s">
        <v>3032</v>
      </c>
      <c r="C1369" s="680">
        <f t="shared" ref="C1369:C1374" si="173">C1370</f>
        <v>12641.29024</v>
      </c>
    </row>
    <row r="1370" spans="1:3">
      <c r="A1370" s="679" t="s">
        <v>3494</v>
      </c>
      <c r="B1370" s="684" t="s">
        <v>1501</v>
      </c>
      <c r="C1370" s="680">
        <f t="shared" si="173"/>
        <v>12641.29024</v>
      </c>
    </row>
    <row r="1371" spans="1:3">
      <c r="A1371" s="679" t="s">
        <v>3495</v>
      </c>
      <c r="B1371" s="684" t="s">
        <v>1502</v>
      </c>
      <c r="C1371" s="680">
        <f t="shared" si="173"/>
        <v>12641.29024</v>
      </c>
    </row>
    <row r="1372" spans="1:3">
      <c r="A1372" s="679" t="s">
        <v>3496</v>
      </c>
      <c r="B1372" s="684" t="s">
        <v>2929</v>
      </c>
      <c r="C1372" s="680">
        <f t="shared" si="173"/>
        <v>12641.29024</v>
      </c>
    </row>
    <row r="1373" spans="1:3">
      <c r="A1373" s="689" t="s">
        <v>3497</v>
      </c>
      <c r="B1373" s="684" t="s">
        <v>2326</v>
      </c>
      <c r="C1373" s="680">
        <f t="shared" si="173"/>
        <v>12641.29024</v>
      </c>
    </row>
    <row r="1374" spans="1:3">
      <c r="A1374" s="679" t="s">
        <v>3498</v>
      </c>
      <c r="B1374" s="684" t="s">
        <v>807</v>
      </c>
      <c r="C1374" s="680">
        <f t="shared" si="173"/>
        <v>12641.29024</v>
      </c>
    </row>
    <row r="1375" spans="1:3">
      <c r="A1375" s="681" t="s">
        <v>3499</v>
      </c>
      <c r="B1375" s="685" t="s">
        <v>90</v>
      </c>
      <c r="C1375" s="682">
        <f>'C. OBJETO DEL GASTO'!Q100</f>
        <v>12641.29024</v>
      </c>
    </row>
    <row r="1376" spans="1:3">
      <c r="A1376" s="679" t="s">
        <v>2342</v>
      </c>
      <c r="B1376" s="684" t="s">
        <v>1608</v>
      </c>
      <c r="C1376" s="680">
        <f t="shared" ref="C1376:C1381" si="174">C1377</f>
        <v>15000</v>
      </c>
    </row>
    <row r="1377" spans="1:3">
      <c r="A1377" s="679" t="s">
        <v>2343</v>
      </c>
      <c r="B1377" s="684" t="s">
        <v>1501</v>
      </c>
      <c r="C1377" s="680">
        <f t="shared" si="174"/>
        <v>15000</v>
      </c>
    </row>
    <row r="1378" spans="1:3">
      <c r="A1378" s="679" t="s">
        <v>2344</v>
      </c>
      <c r="B1378" s="684" t="s">
        <v>1513</v>
      </c>
      <c r="C1378" s="680">
        <f t="shared" si="174"/>
        <v>15000</v>
      </c>
    </row>
    <row r="1379" spans="1:3">
      <c r="A1379" s="679" t="s">
        <v>4624</v>
      </c>
      <c r="B1379" s="684" t="s">
        <v>2929</v>
      </c>
      <c r="C1379" s="680">
        <f t="shared" si="174"/>
        <v>15000</v>
      </c>
    </row>
    <row r="1380" spans="1:3">
      <c r="A1380" s="679" t="s">
        <v>4625</v>
      </c>
      <c r="B1380" s="684" t="s">
        <v>2318</v>
      </c>
      <c r="C1380" s="680">
        <f t="shared" si="174"/>
        <v>15000</v>
      </c>
    </row>
    <row r="1381" spans="1:3">
      <c r="A1381" s="679" t="s">
        <v>4626</v>
      </c>
      <c r="B1381" s="684" t="s">
        <v>807</v>
      </c>
      <c r="C1381" s="680">
        <f t="shared" si="174"/>
        <v>15000</v>
      </c>
    </row>
    <row r="1382" spans="1:3">
      <c r="A1382" s="930" t="s">
        <v>4627</v>
      </c>
      <c r="B1382" s="931" t="s">
        <v>1608</v>
      </c>
      <c r="C1382" s="932">
        <f>'C. OBJETO DEL GASTO'!Q105</f>
        <v>15000</v>
      </c>
    </row>
    <row r="1383" spans="1:3">
      <c r="A1383" s="679" t="s">
        <v>2349</v>
      </c>
      <c r="B1383" s="684" t="s">
        <v>2218</v>
      </c>
      <c r="C1383" s="680">
        <f t="shared" ref="C1383:C1389" si="175">C1384</f>
        <v>150000</v>
      </c>
    </row>
    <row r="1384" spans="1:3">
      <c r="A1384" s="679" t="s">
        <v>2350</v>
      </c>
      <c r="B1384" s="684" t="s">
        <v>1501</v>
      </c>
      <c r="C1384" s="680">
        <f t="shared" si="175"/>
        <v>150000</v>
      </c>
    </row>
    <row r="1385" spans="1:3">
      <c r="A1385" s="679" t="s">
        <v>2351</v>
      </c>
      <c r="B1385" s="684" t="s">
        <v>1513</v>
      </c>
      <c r="C1385" s="680">
        <f t="shared" si="175"/>
        <v>150000</v>
      </c>
    </row>
    <row r="1386" spans="1:3">
      <c r="A1386" s="679" t="s">
        <v>4628</v>
      </c>
      <c r="B1386" s="684" t="s">
        <v>2929</v>
      </c>
      <c r="C1386" s="680">
        <f t="shared" si="175"/>
        <v>150000</v>
      </c>
    </row>
    <row r="1387" spans="1:3">
      <c r="A1387" s="679" t="s">
        <v>4629</v>
      </c>
      <c r="B1387" s="684" t="s">
        <v>2326</v>
      </c>
      <c r="C1387" s="680">
        <f t="shared" si="175"/>
        <v>150000</v>
      </c>
    </row>
    <row r="1388" spans="1:3">
      <c r="A1388" s="679" t="s">
        <v>4630</v>
      </c>
      <c r="B1388" s="684" t="s">
        <v>807</v>
      </c>
      <c r="C1388" s="680">
        <f t="shared" si="175"/>
        <v>150000</v>
      </c>
    </row>
    <row r="1389" spans="1:3">
      <c r="A1389" s="679" t="s">
        <v>4631</v>
      </c>
      <c r="B1389" s="684" t="s">
        <v>2218</v>
      </c>
      <c r="C1389" s="680">
        <f t="shared" si="175"/>
        <v>150000</v>
      </c>
    </row>
    <row r="1390" spans="1:3">
      <c r="A1390" s="930" t="s">
        <v>4632</v>
      </c>
      <c r="B1390" s="931" t="s">
        <v>2357</v>
      </c>
      <c r="C1390" s="932">
        <f>'C. OBJETO DEL GASTO'!Q107</f>
        <v>150000</v>
      </c>
    </row>
    <row r="1391" spans="1:3" ht="27.6">
      <c r="A1391" s="687" t="s">
        <v>3500</v>
      </c>
      <c r="B1391" s="687" t="s">
        <v>1560</v>
      </c>
      <c r="C1391" s="680">
        <f t="shared" ref="C1391:C1396" si="176">C1392</f>
        <v>15000</v>
      </c>
    </row>
    <row r="1392" spans="1:3">
      <c r="A1392" s="687" t="s">
        <v>3501</v>
      </c>
      <c r="B1392" s="687" t="s">
        <v>1501</v>
      </c>
      <c r="C1392" s="680">
        <f t="shared" si="176"/>
        <v>15000</v>
      </c>
    </row>
    <row r="1393" spans="1:3">
      <c r="A1393" s="687" t="s">
        <v>3502</v>
      </c>
      <c r="B1393" s="687" t="s">
        <v>1513</v>
      </c>
      <c r="C1393" s="680">
        <f t="shared" si="176"/>
        <v>15000</v>
      </c>
    </row>
    <row r="1394" spans="1:3">
      <c r="A1394" s="687" t="s">
        <v>4633</v>
      </c>
      <c r="B1394" s="687" t="s">
        <v>2929</v>
      </c>
      <c r="C1394" s="680">
        <f t="shared" si="176"/>
        <v>15000</v>
      </c>
    </row>
    <row r="1395" spans="1:3">
      <c r="A1395" s="687" t="s">
        <v>4634</v>
      </c>
      <c r="B1395" s="684" t="s">
        <v>2326</v>
      </c>
      <c r="C1395" s="680">
        <f t="shared" si="176"/>
        <v>15000</v>
      </c>
    </row>
    <row r="1396" spans="1:3">
      <c r="A1396" s="687" t="s">
        <v>4635</v>
      </c>
      <c r="B1396" s="687" t="s">
        <v>807</v>
      </c>
      <c r="C1396" s="680">
        <f t="shared" si="176"/>
        <v>15000</v>
      </c>
    </row>
    <row r="1397" spans="1:3">
      <c r="A1397" s="688" t="s">
        <v>4636</v>
      </c>
      <c r="B1397" s="688" t="s">
        <v>1564</v>
      </c>
      <c r="C1397" s="682">
        <f>'C. OBJETO DEL GASTO'!Q115</f>
        <v>15000</v>
      </c>
    </row>
    <row r="1398" spans="1:3" ht="27.6">
      <c r="A1398" s="687" t="s">
        <v>3504</v>
      </c>
      <c r="B1398" s="687" t="s">
        <v>1659</v>
      </c>
      <c r="C1398" s="680">
        <f t="shared" ref="C1398:C1403" si="177">C1399</f>
        <v>20000</v>
      </c>
    </row>
    <row r="1399" spans="1:3">
      <c r="A1399" s="687" t="s">
        <v>3505</v>
      </c>
      <c r="B1399" s="687" t="s">
        <v>1501</v>
      </c>
      <c r="C1399" s="680">
        <f t="shared" si="177"/>
        <v>20000</v>
      </c>
    </row>
    <row r="1400" spans="1:3">
      <c r="A1400" s="687" t="s">
        <v>3506</v>
      </c>
      <c r="B1400" s="687" t="s">
        <v>1513</v>
      </c>
      <c r="C1400" s="680">
        <f t="shared" si="177"/>
        <v>20000</v>
      </c>
    </row>
    <row r="1401" spans="1:3">
      <c r="A1401" s="687" t="s">
        <v>4637</v>
      </c>
      <c r="B1401" s="687" t="s">
        <v>2929</v>
      </c>
      <c r="C1401" s="680">
        <f t="shared" si="177"/>
        <v>20000</v>
      </c>
    </row>
    <row r="1402" spans="1:3">
      <c r="A1402" s="687" t="s">
        <v>4638</v>
      </c>
      <c r="B1402" s="684" t="s">
        <v>2326</v>
      </c>
      <c r="C1402" s="680">
        <f t="shared" si="177"/>
        <v>20000</v>
      </c>
    </row>
    <row r="1403" spans="1:3">
      <c r="A1403" s="687" t="s">
        <v>4639</v>
      </c>
      <c r="B1403" s="687" t="s">
        <v>807</v>
      </c>
      <c r="C1403" s="680">
        <f t="shared" si="177"/>
        <v>20000</v>
      </c>
    </row>
    <row r="1404" spans="1:3" ht="27.6">
      <c r="A1404" s="688" t="s">
        <v>4640</v>
      </c>
      <c r="B1404" s="688" t="s">
        <v>1659</v>
      </c>
      <c r="C1404" s="682">
        <f>'C. OBJETO DEL GASTO'!Q406</f>
        <v>20000</v>
      </c>
    </row>
    <row r="1405" spans="1:3">
      <c r="A1405" s="700" t="s">
        <v>2358</v>
      </c>
      <c r="B1405" s="701" t="s">
        <v>2359</v>
      </c>
      <c r="C1405" s="702">
        <f>C1406</f>
        <v>301616.75024000002</v>
      </c>
    </row>
    <row r="1406" spans="1:3">
      <c r="A1406" s="679" t="s">
        <v>2360</v>
      </c>
      <c r="B1406" s="684" t="s">
        <v>2361</v>
      </c>
      <c r="C1406" s="680">
        <f>C1407</f>
        <v>301616.75024000002</v>
      </c>
    </row>
    <row r="1407" spans="1:3">
      <c r="A1407" s="679" t="s">
        <v>2362</v>
      </c>
      <c r="B1407" s="684" t="s">
        <v>1499</v>
      </c>
      <c r="C1407" s="680">
        <f>C1408</f>
        <v>301616.75024000002</v>
      </c>
    </row>
    <row r="1408" spans="1:3">
      <c r="A1408" s="703" t="s">
        <v>2363</v>
      </c>
      <c r="B1408" s="697" t="s">
        <v>807</v>
      </c>
      <c r="C1408" s="692">
        <f>C1409+C1416+C1423+C1430+C1437+C1444+C1451</f>
        <v>301616.75024000002</v>
      </c>
    </row>
    <row r="1409" spans="1:3">
      <c r="A1409" s="679" t="s">
        <v>2365</v>
      </c>
      <c r="B1409" s="684" t="s">
        <v>1505</v>
      </c>
      <c r="C1409" s="680">
        <f t="shared" ref="C1409:C1414" si="178">C1410</f>
        <v>240000</v>
      </c>
    </row>
    <row r="1410" spans="1:3">
      <c r="A1410" s="679" t="s">
        <v>2366</v>
      </c>
      <c r="B1410" s="684" t="s">
        <v>1501</v>
      </c>
      <c r="C1410" s="680">
        <f t="shared" si="178"/>
        <v>240000</v>
      </c>
    </row>
    <row r="1411" spans="1:3">
      <c r="A1411" s="679" t="s">
        <v>2367</v>
      </c>
      <c r="B1411" s="684" t="s">
        <v>1502</v>
      </c>
      <c r="C1411" s="680">
        <f t="shared" si="178"/>
        <v>240000</v>
      </c>
    </row>
    <row r="1412" spans="1:3">
      <c r="A1412" s="679" t="s">
        <v>4641</v>
      </c>
      <c r="B1412" s="684" t="s">
        <v>2929</v>
      </c>
      <c r="C1412" s="680">
        <f t="shared" si="178"/>
        <v>240000</v>
      </c>
    </row>
    <row r="1413" spans="1:3">
      <c r="A1413" s="679" t="s">
        <v>4642</v>
      </c>
      <c r="B1413" s="684" t="s">
        <v>2370</v>
      </c>
      <c r="C1413" s="680">
        <f t="shared" si="178"/>
        <v>240000</v>
      </c>
    </row>
    <row r="1414" spans="1:3">
      <c r="A1414" s="679" t="s">
        <v>4643</v>
      </c>
      <c r="B1414" s="684" t="s">
        <v>807</v>
      </c>
      <c r="C1414" s="680">
        <f t="shared" si="178"/>
        <v>240000</v>
      </c>
    </row>
    <row r="1415" spans="1:3">
      <c r="A1415" s="930" t="s">
        <v>4644</v>
      </c>
      <c r="B1415" s="931" t="s">
        <v>1505</v>
      </c>
      <c r="C1415" s="932">
        <f>'C. OBJETO DEL GASTO'!U17</f>
        <v>240000</v>
      </c>
    </row>
    <row r="1416" spans="1:3">
      <c r="A1416" s="679" t="s">
        <v>2373</v>
      </c>
      <c r="B1416" s="684" t="s">
        <v>1506</v>
      </c>
      <c r="C1416" s="680">
        <f t="shared" ref="C1416:C1421" si="179">C1417</f>
        <v>5000</v>
      </c>
    </row>
    <row r="1417" spans="1:3">
      <c r="A1417" s="679" t="s">
        <v>2374</v>
      </c>
      <c r="B1417" s="684" t="s">
        <v>1501</v>
      </c>
      <c r="C1417" s="680">
        <f t="shared" si="179"/>
        <v>5000</v>
      </c>
    </row>
    <row r="1418" spans="1:3">
      <c r="A1418" s="679" t="s">
        <v>2375</v>
      </c>
      <c r="B1418" s="684" t="s">
        <v>1502</v>
      </c>
      <c r="C1418" s="680">
        <f t="shared" si="179"/>
        <v>5000</v>
      </c>
    </row>
    <row r="1419" spans="1:3">
      <c r="A1419" s="679" t="s">
        <v>4645</v>
      </c>
      <c r="B1419" s="684" t="s">
        <v>2929</v>
      </c>
      <c r="C1419" s="680">
        <f t="shared" si="179"/>
        <v>5000</v>
      </c>
    </row>
    <row r="1420" spans="1:3">
      <c r="A1420" s="679" t="s">
        <v>4646</v>
      </c>
      <c r="B1420" s="684" t="s">
        <v>2378</v>
      </c>
      <c r="C1420" s="680">
        <f t="shared" si="179"/>
        <v>5000</v>
      </c>
    </row>
    <row r="1421" spans="1:3">
      <c r="A1421" s="679" t="s">
        <v>4647</v>
      </c>
      <c r="B1421" s="684" t="s">
        <v>807</v>
      </c>
      <c r="C1421" s="680">
        <f t="shared" si="179"/>
        <v>5000</v>
      </c>
    </row>
    <row r="1422" spans="1:3">
      <c r="A1422" s="930" t="s">
        <v>4648</v>
      </c>
      <c r="B1422" s="931" t="s">
        <v>1507</v>
      </c>
      <c r="C1422" s="932">
        <f>'C. OBJETO DEL GASTO'!U34</f>
        <v>5000</v>
      </c>
    </row>
    <row r="1423" spans="1:3">
      <c r="A1423" s="679" t="s">
        <v>2381</v>
      </c>
      <c r="B1423" s="684" t="s">
        <v>1508</v>
      </c>
      <c r="C1423" s="680">
        <f t="shared" ref="C1423:C1428" si="180">C1424</f>
        <v>20000</v>
      </c>
    </row>
    <row r="1424" spans="1:3">
      <c r="A1424" s="679" t="s">
        <v>2382</v>
      </c>
      <c r="B1424" s="684" t="s">
        <v>1501</v>
      </c>
      <c r="C1424" s="680">
        <f t="shared" si="180"/>
        <v>20000</v>
      </c>
    </row>
    <row r="1425" spans="1:3">
      <c r="A1425" s="679" t="s">
        <v>2383</v>
      </c>
      <c r="B1425" s="684" t="s">
        <v>1502</v>
      </c>
      <c r="C1425" s="680">
        <f t="shared" si="180"/>
        <v>20000</v>
      </c>
    </row>
    <row r="1426" spans="1:3">
      <c r="A1426" s="679" t="s">
        <v>4649</v>
      </c>
      <c r="B1426" s="684" t="s">
        <v>2929</v>
      </c>
      <c r="C1426" s="680">
        <f t="shared" si="180"/>
        <v>20000</v>
      </c>
    </row>
    <row r="1427" spans="1:3" ht="27.6">
      <c r="A1427" s="679" t="s">
        <v>4650</v>
      </c>
      <c r="B1427" s="684" t="s">
        <v>2386</v>
      </c>
      <c r="C1427" s="680">
        <f t="shared" si="180"/>
        <v>20000</v>
      </c>
    </row>
    <row r="1428" spans="1:3">
      <c r="A1428" s="679" t="s">
        <v>4651</v>
      </c>
      <c r="B1428" s="684" t="s">
        <v>807</v>
      </c>
      <c r="C1428" s="680">
        <f t="shared" si="180"/>
        <v>20000</v>
      </c>
    </row>
    <row r="1429" spans="1:3">
      <c r="A1429" s="930" t="s">
        <v>4652</v>
      </c>
      <c r="B1429" s="931" t="s">
        <v>1509</v>
      </c>
      <c r="C1429" s="932">
        <f>'C. OBJETO DEL GASTO'!U35</f>
        <v>20000</v>
      </c>
    </row>
    <row r="1430" spans="1:3">
      <c r="A1430" s="679" t="s">
        <v>2389</v>
      </c>
      <c r="B1430" s="684" t="s">
        <v>1510</v>
      </c>
      <c r="C1430" s="680">
        <f t="shared" ref="C1430:C1435" si="181">C1431</f>
        <v>25006.560000000001</v>
      </c>
    </row>
    <row r="1431" spans="1:3">
      <c r="A1431" s="679" t="s">
        <v>2390</v>
      </c>
      <c r="B1431" s="684" t="s">
        <v>1501</v>
      </c>
      <c r="C1431" s="680">
        <f t="shared" si="181"/>
        <v>25006.560000000001</v>
      </c>
    </row>
    <row r="1432" spans="1:3">
      <c r="A1432" s="679" t="s">
        <v>2391</v>
      </c>
      <c r="B1432" s="684" t="s">
        <v>1502</v>
      </c>
      <c r="C1432" s="680">
        <f t="shared" si="181"/>
        <v>25006.560000000001</v>
      </c>
    </row>
    <row r="1433" spans="1:3">
      <c r="A1433" s="679" t="s">
        <v>4653</v>
      </c>
      <c r="B1433" s="684" t="s">
        <v>2929</v>
      </c>
      <c r="C1433" s="680">
        <f t="shared" si="181"/>
        <v>25006.560000000001</v>
      </c>
    </row>
    <row r="1434" spans="1:3" ht="27.6">
      <c r="A1434" s="679" t="s">
        <v>4654</v>
      </c>
      <c r="B1434" s="684" t="s">
        <v>2364</v>
      </c>
      <c r="C1434" s="680">
        <f t="shared" si="181"/>
        <v>25006.560000000001</v>
      </c>
    </row>
    <row r="1435" spans="1:3">
      <c r="A1435" s="679" t="s">
        <v>4655</v>
      </c>
      <c r="B1435" s="684" t="s">
        <v>807</v>
      </c>
      <c r="C1435" s="680">
        <f t="shared" si="181"/>
        <v>25006.560000000001</v>
      </c>
    </row>
    <row r="1436" spans="1:3">
      <c r="A1436" s="930" t="s">
        <v>4656</v>
      </c>
      <c r="B1436" s="931" t="s">
        <v>1511</v>
      </c>
      <c r="C1436" s="932">
        <f>'C. OBJETO DEL GASTO'!U41</f>
        <v>25006.560000000001</v>
      </c>
    </row>
    <row r="1437" spans="1:3" ht="27.6">
      <c r="A1437" s="679" t="s">
        <v>3679</v>
      </c>
      <c r="B1437" s="684" t="s">
        <v>3032</v>
      </c>
      <c r="C1437" s="680">
        <f t="shared" ref="C1437:C1442" si="182">C1438</f>
        <v>8410.1902399999999</v>
      </c>
    </row>
    <row r="1438" spans="1:3">
      <c r="A1438" s="679" t="s">
        <v>3680</v>
      </c>
      <c r="B1438" s="684" t="s">
        <v>1501</v>
      </c>
      <c r="C1438" s="680">
        <f t="shared" si="182"/>
        <v>8410.1902399999999</v>
      </c>
    </row>
    <row r="1439" spans="1:3">
      <c r="A1439" s="679" t="s">
        <v>3681</v>
      </c>
      <c r="B1439" s="684" t="s">
        <v>1502</v>
      </c>
      <c r="C1439" s="680">
        <f t="shared" si="182"/>
        <v>8410.1902399999999</v>
      </c>
    </row>
    <row r="1440" spans="1:3">
      <c r="A1440" s="679" t="s">
        <v>3682</v>
      </c>
      <c r="B1440" s="684" t="s">
        <v>2929</v>
      </c>
      <c r="C1440" s="680">
        <f t="shared" si="182"/>
        <v>8410.1902399999999</v>
      </c>
    </row>
    <row r="1441" spans="1:3" ht="27.6">
      <c r="A1441" s="689" t="s">
        <v>3683</v>
      </c>
      <c r="B1441" s="684" t="s">
        <v>2364</v>
      </c>
      <c r="C1441" s="680">
        <f t="shared" si="182"/>
        <v>8410.1902399999999</v>
      </c>
    </row>
    <row r="1442" spans="1:3">
      <c r="A1442" s="679" t="s">
        <v>3684</v>
      </c>
      <c r="B1442" s="684" t="s">
        <v>807</v>
      </c>
      <c r="C1442" s="680">
        <f t="shared" si="182"/>
        <v>8410.1902399999999</v>
      </c>
    </row>
    <row r="1443" spans="1:3">
      <c r="A1443" s="681" t="s">
        <v>3685</v>
      </c>
      <c r="B1443" s="685" t="s">
        <v>90</v>
      </c>
      <c r="C1443" s="682">
        <f>'C. OBJETO DEL GASTO'!U100</f>
        <v>8410.1902399999999</v>
      </c>
    </row>
    <row r="1444" spans="1:3">
      <c r="A1444" s="679" t="s">
        <v>2396</v>
      </c>
      <c r="B1444" s="684" t="s">
        <v>1608</v>
      </c>
      <c r="C1444" s="680">
        <f t="shared" ref="C1444:C1449" si="183">C1445</f>
        <v>2000</v>
      </c>
    </row>
    <row r="1445" spans="1:3">
      <c r="A1445" s="679" t="s">
        <v>2397</v>
      </c>
      <c r="B1445" s="684" t="s">
        <v>1501</v>
      </c>
      <c r="C1445" s="680">
        <f t="shared" si="183"/>
        <v>2000</v>
      </c>
    </row>
    <row r="1446" spans="1:3">
      <c r="A1446" s="679" t="s">
        <v>2398</v>
      </c>
      <c r="B1446" s="684" t="s">
        <v>1513</v>
      </c>
      <c r="C1446" s="680">
        <f t="shared" si="183"/>
        <v>2000</v>
      </c>
    </row>
    <row r="1447" spans="1:3">
      <c r="A1447" s="679" t="s">
        <v>4657</v>
      </c>
      <c r="B1447" s="684" t="s">
        <v>2929</v>
      </c>
      <c r="C1447" s="680">
        <f t="shared" si="183"/>
        <v>2000</v>
      </c>
    </row>
    <row r="1448" spans="1:3">
      <c r="A1448" s="679" t="s">
        <v>4658</v>
      </c>
      <c r="B1448" s="684" t="s">
        <v>2370</v>
      </c>
      <c r="C1448" s="680">
        <f t="shared" si="183"/>
        <v>2000</v>
      </c>
    </row>
    <row r="1449" spans="1:3">
      <c r="A1449" s="679" t="s">
        <v>4659</v>
      </c>
      <c r="B1449" s="684" t="s">
        <v>807</v>
      </c>
      <c r="C1449" s="680">
        <f t="shared" si="183"/>
        <v>2000</v>
      </c>
    </row>
    <row r="1450" spans="1:3">
      <c r="A1450" s="930" t="s">
        <v>4660</v>
      </c>
      <c r="B1450" s="931" t="s">
        <v>1608</v>
      </c>
      <c r="C1450" s="932">
        <f>'C. OBJETO DEL GASTO'!U105</f>
        <v>2000</v>
      </c>
    </row>
    <row r="1451" spans="1:3" ht="27.6">
      <c r="A1451" s="687" t="s">
        <v>3686</v>
      </c>
      <c r="B1451" s="687" t="s">
        <v>1560</v>
      </c>
      <c r="C1451" s="680">
        <f t="shared" ref="C1451:C1456" si="184">C1452</f>
        <v>1200</v>
      </c>
    </row>
    <row r="1452" spans="1:3">
      <c r="A1452" s="687" t="s">
        <v>3687</v>
      </c>
      <c r="B1452" s="687" t="s">
        <v>1501</v>
      </c>
      <c r="C1452" s="680">
        <f t="shared" si="184"/>
        <v>1200</v>
      </c>
    </row>
    <row r="1453" spans="1:3">
      <c r="A1453" s="687" t="s">
        <v>3688</v>
      </c>
      <c r="B1453" s="687" t="s">
        <v>1513</v>
      </c>
      <c r="C1453" s="680">
        <f t="shared" si="184"/>
        <v>1200</v>
      </c>
    </row>
    <row r="1454" spans="1:3">
      <c r="A1454" s="687" t="s">
        <v>4661</v>
      </c>
      <c r="B1454" s="687" t="s">
        <v>2929</v>
      </c>
      <c r="C1454" s="680">
        <f t="shared" si="184"/>
        <v>1200</v>
      </c>
    </row>
    <row r="1455" spans="1:3">
      <c r="A1455" s="687" t="s">
        <v>4662</v>
      </c>
      <c r="B1455" s="684" t="s">
        <v>2370</v>
      </c>
      <c r="C1455" s="680">
        <f t="shared" si="184"/>
        <v>1200</v>
      </c>
    </row>
    <row r="1456" spans="1:3">
      <c r="A1456" s="687" t="s">
        <v>4663</v>
      </c>
      <c r="B1456" s="687" t="s">
        <v>807</v>
      </c>
      <c r="C1456" s="680">
        <f t="shared" si="184"/>
        <v>1200</v>
      </c>
    </row>
    <row r="1457" spans="1:3" ht="27.6">
      <c r="A1457" s="688" t="s">
        <v>4664</v>
      </c>
      <c r="B1457" s="688" t="s">
        <v>1560</v>
      </c>
      <c r="C1457" s="682">
        <f>'C. OBJETO DEL GASTO'!U115</f>
        <v>1200</v>
      </c>
    </row>
    <row r="1458" spans="1:3">
      <c r="A1458" s="700" t="s">
        <v>2403</v>
      </c>
      <c r="B1458" s="701" t="s">
        <v>723</v>
      </c>
      <c r="C1458" s="702">
        <f>C1459</f>
        <v>1001951.27516</v>
      </c>
    </row>
    <row r="1459" spans="1:3">
      <c r="A1459" s="679" t="s">
        <v>2404</v>
      </c>
      <c r="B1459" s="684" t="s">
        <v>1573</v>
      </c>
      <c r="C1459" s="680">
        <f>C1460</f>
        <v>1001951.27516</v>
      </c>
    </row>
    <row r="1460" spans="1:3">
      <c r="A1460" s="679" t="s">
        <v>2405</v>
      </c>
      <c r="B1460" s="684" t="s">
        <v>1499</v>
      </c>
      <c r="C1460" s="680">
        <f>C1461</f>
        <v>1001951.27516</v>
      </c>
    </row>
    <row r="1461" spans="1:3">
      <c r="A1461" s="703" t="s">
        <v>2406</v>
      </c>
      <c r="B1461" s="697" t="s">
        <v>807</v>
      </c>
      <c r="C1461" s="692">
        <f>C1462+C1469+C1476+C1483+C1490+C1497+C1504+C1512+C1519+C1526+C1533+C1540</f>
        <v>1001951.27516</v>
      </c>
    </row>
    <row r="1462" spans="1:3">
      <c r="A1462" s="679" t="s">
        <v>2407</v>
      </c>
      <c r="B1462" s="684" t="s">
        <v>1500</v>
      </c>
      <c r="C1462" s="680">
        <f t="shared" ref="C1462:C1467" si="185">C1463</f>
        <v>180923.52000000002</v>
      </c>
    </row>
    <row r="1463" spans="1:3">
      <c r="A1463" s="679" t="s">
        <v>2408</v>
      </c>
      <c r="B1463" s="684" t="s">
        <v>1501</v>
      </c>
      <c r="C1463" s="680">
        <f t="shared" si="185"/>
        <v>180923.52000000002</v>
      </c>
    </row>
    <row r="1464" spans="1:3">
      <c r="A1464" s="679" t="s">
        <v>2409</v>
      </c>
      <c r="B1464" s="684" t="s">
        <v>1502</v>
      </c>
      <c r="C1464" s="680">
        <f t="shared" si="185"/>
        <v>180923.52000000002</v>
      </c>
    </row>
    <row r="1465" spans="1:3">
      <c r="A1465" s="679" t="s">
        <v>3146</v>
      </c>
      <c r="B1465" s="684" t="s">
        <v>2929</v>
      </c>
      <c r="C1465" s="680">
        <f t="shared" si="185"/>
        <v>180923.52000000002</v>
      </c>
    </row>
    <row r="1466" spans="1:3">
      <c r="A1466" s="679" t="s">
        <v>3147</v>
      </c>
      <c r="B1466" s="684" t="s">
        <v>2410</v>
      </c>
      <c r="C1466" s="680">
        <f t="shared" si="185"/>
        <v>180923.52000000002</v>
      </c>
    </row>
    <row r="1467" spans="1:3">
      <c r="A1467" s="679" t="s">
        <v>3148</v>
      </c>
      <c r="B1467" s="684" t="s">
        <v>807</v>
      </c>
      <c r="C1467" s="680">
        <f t="shared" si="185"/>
        <v>180923.52000000002</v>
      </c>
    </row>
    <row r="1468" spans="1:3">
      <c r="A1468" s="930" t="s">
        <v>3149</v>
      </c>
      <c r="B1468" s="931" t="s">
        <v>1504</v>
      </c>
      <c r="C1468" s="932">
        <f>'C. OBJETO DEL GASTO'!K16</f>
        <v>180923.52000000002</v>
      </c>
    </row>
    <row r="1469" spans="1:3">
      <c r="A1469" s="679" t="s">
        <v>2411</v>
      </c>
      <c r="B1469" s="684" t="s">
        <v>2133</v>
      </c>
      <c r="C1469" s="680">
        <f t="shared" ref="C1469:C1474" si="186">C1470</f>
        <v>336000</v>
      </c>
    </row>
    <row r="1470" spans="1:3">
      <c r="A1470" s="679" t="s">
        <v>2412</v>
      </c>
      <c r="B1470" s="684" t="s">
        <v>1501</v>
      </c>
      <c r="C1470" s="680">
        <f t="shared" si="186"/>
        <v>336000</v>
      </c>
    </row>
    <row r="1471" spans="1:3">
      <c r="A1471" s="679" t="s">
        <v>2413</v>
      </c>
      <c r="B1471" s="684" t="s">
        <v>1502</v>
      </c>
      <c r="C1471" s="680">
        <f t="shared" si="186"/>
        <v>336000</v>
      </c>
    </row>
    <row r="1472" spans="1:3">
      <c r="A1472" s="679" t="s">
        <v>3150</v>
      </c>
      <c r="B1472" s="684" t="s">
        <v>2929</v>
      </c>
      <c r="C1472" s="680">
        <f t="shared" si="186"/>
        <v>336000</v>
      </c>
    </row>
    <row r="1473" spans="1:3">
      <c r="A1473" s="679" t="s">
        <v>3151</v>
      </c>
      <c r="B1473" s="684" t="s">
        <v>2410</v>
      </c>
      <c r="C1473" s="680">
        <f t="shared" si="186"/>
        <v>336000</v>
      </c>
    </row>
    <row r="1474" spans="1:3">
      <c r="A1474" s="679" t="s">
        <v>3152</v>
      </c>
      <c r="B1474" s="684" t="s">
        <v>807</v>
      </c>
      <c r="C1474" s="680">
        <f t="shared" si="186"/>
        <v>336000</v>
      </c>
    </row>
    <row r="1475" spans="1:3">
      <c r="A1475" s="930" t="s">
        <v>3153</v>
      </c>
      <c r="B1475" s="931" t="s">
        <v>2133</v>
      </c>
      <c r="C1475" s="932">
        <f>'C. OBJETO DEL GASTO'!K17</f>
        <v>336000</v>
      </c>
    </row>
    <row r="1476" spans="1:3">
      <c r="A1476" s="679" t="s">
        <v>2414</v>
      </c>
      <c r="B1476" s="684" t="s">
        <v>1506</v>
      </c>
      <c r="C1476" s="680">
        <f t="shared" ref="C1476:C1481" si="187">C1477</f>
        <v>10769.24</v>
      </c>
    </row>
    <row r="1477" spans="1:3">
      <c r="A1477" s="679" t="s">
        <v>2415</v>
      </c>
      <c r="B1477" s="684" t="s">
        <v>1501</v>
      </c>
      <c r="C1477" s="680">
        <f t="shared" si="187"/>
        <v>10769.24</v>
      </c>
    </row>
    <row r="1478" spans="1:3">
      <c r="A1478" s="679" t="s">
        <v>2416</v>
      </c>
      <c r="B1478" s="684" t="s">
        <v>1502</v>
      </c>
      <c r="C1478" s="680">
        <f t="shared" si="187"/>
        <v>10769.24</v>
      </c>
    </row>
    <row r="1479" spans="1:3">
      <c r="A1479" s="679" t="s">
        <v>3154</v>
      </c>
      <c r="B1479" s="684" t="s">
        <v>2929</v>
      </c>
      <c r="C1479" s="680">
        <f t="shared" si="187"/>
        <v>10769.24</v>
      </c>
    </row>
    <row r="1480" spans="1:3" ht="27.6">
      <c r="A1480" s="679" t="s">
        <v>3155</v>
      </c>
      <c r="B1480" s="684" t="s">
        <v>2417</v>
      </c>
      <c r="C1480" s="680">
        <f t="shared" si="187"/>
        <v>10769.24</v>
      </c>
    </row>
    <row r="1481" spans="1:3">
      <c r="A1481" s="679" t="s">
        <v>3156</v>
      </c>
      <c r="B1481" s="684" t="s">
        <v>807</v>
      </c>
      <c r="C1481" s="680">
        <f t="shared" si="187"/>
        <v>10769.24</v>
      </c>
    </row>
    <row r="1482" spans="1:3">
      <c r="A1482" s="930" t="s">
        <v>3157</v>
      </c>
      <c r="B1482" s="931" t="s">
        <v>1507</v>
      </c>
      <c r="C1482" s="932">
        <f>'C. OBJETO DEL GASTO'!K34</f>
        <v>10769.24</v>
      </c>
    </row>
    <row r="1483" spans="1:3">
      <c r="A1483" s="679" t="s">
        <v>2418</v>
      </c>
      <c r="B1483" s="684" t="s">
        <v>1508</v>
      </c>
      <c r="C1483" s="680">
        <f t="shared" ref="C1483:C1488" si="188">C1484</f>
        <v>73230.880000000005</v>
      </c>
    </row>
    <row r="1484" spans="1:3">
      <c r="A1484" s="679" t="s">
        <v>2419</v>
      </c>
      <c r="B1484" s="684" t="s">
        <v>1501</v>
      </c>
      <c r="C1484" s="680">
        <f t="shared" si="188"/>
        <v>73230.880000000005</v>
      </c>
    </row>
    <row r="1485" spans="1:3">
      <c r="A1485" s="679" t="s">
        <v>2420</v>
      </c>
      <c r="B1485" s="684" t="s">
        <v>1502</v>
      </c>
      <c r="C1485" s="680">
        <f t="shared" si="188"/>
        <v>73230.880000000005</v>
      </c>
    </row>
    <row r="1486" spans="1:3">
      <c r="A1486" s="679" t="s">
        <v>3158</v>
      </c>
      <c r="B1486" s="684" t="s">
        <v>2929</v>
      </c>
      <c r="C1486" s="680">
        <f t="shared" si="188"/>
        <v>73230.880000000005</v>
      </c>
    </row>
    <row r="1487" spans="1:3" ht="27.6">
      <c r="A1487" s="679" t="s">
        <v>3159</v>
      </c>
      <c r="B1487" s="684" t="s">
        <v>2417</v>
      </c>
      <c r="C1487" s="680">
        <f t="shared" si="188"/>
        <v>73230.880000000005</v>
      </c>
    </row>
    <row r="1488" spans="1:3">
      <c r="A1488" s="679" t="s">
        <v>3160</v>
      </c>
      <c r="B1488" s="684" t="s">
        <v>807</v>
      </c>
      <c r="C1488" s="680">
        <f t="shared" si="188"/>
        <v>73230.880000000005</v>
      </c>
    </row>
    <row r="1489" spans="1:3">
      <c r="A1489" s="930" t="s">
        <v>3161</v>
      </c>
      <c r="B1489" s="931" t="s">
        <v>1509</v>
      </c>
      <c r="C1489" s="932">
        <f>'C. OBJETO DEL GASTO'!K35</f>
        <v>73230.880000000005</v>
      </c>
    </row>
    <row r="1490" spans="1:3">
      <c r="A1490" s="679" t="s">
        <v>2421</v>
      </c>
      <c r="B1490" s="684" t="s">
        <v>1510</v>
      </c>
      <c r="C1490" s="680">
        <f t="shared" ref="C1490:C1495" si="189">C1491</f>
        <v>227834.40000000002</v>
      </c>
    </row>
    <row r="1491" spans="1:3">
      <c r="A1491" s="679" t="s">
        <v>2422</v>
      </c>
      <c r="B1491" s="684" t="s">
        <v>1501</v>
      </c>
      <c r="C1491" s="680">
        <f t="shared" si="189"/>
        <v>227834.40000000002</v>
      </c>
    </row>
    <row r="1492" spans="1:3">
      <c r="A1492" s="679" t="s">
        <v>2423</v>
      </c>
      <c r="B1492" s="684" t="s">
        <v>1502</v>
      </c>
      <c r="C1492" s="680">
        <f t="shared" si="189"/>
        <v>227834.40000000002</v>
      </c>
    </row>
    <row r="1493" spans="1:3">
      <c r="A1493" s="679" t="s">
        <v>3162</v>
      </c>
      <c r="B1493" s="684" t="s">
        <v>2929</v>
      </c>
      <c r="C1493" s="680">
        <f t="shared" si="189"/>
        <v>227834.40000000002</v>
      </c>
    </row>
    <row r="1494" spans="1:3">
      <c r="A1494" s="679" t="s">
        <v>3163</v>
      </c>
      <c r="B1494" s="684" t="s">
        <v>2424</v>
      </c>
      <c r="C1494" s="680">
        <f t="shared" si="189"/>
        <v>227834.40000000002</v>
      </c>
    </row>
    <row r="1495" spans="1:3">
      <c r="A1495" s="679" t="s">
        <v>3164</v>
      </c>
      <c r="B1495" s="684" t="s">
        <v>807</v>
      </c>
      <c r="C1495" s="680">
        <f t="shared" si="189"/>
        <v>227834.40000000002</v>
      </c>
    </row>
    <row r="1496" spans="1:3">
      <c r="A1496" s="930" t="s">
        <v>3165</v>
      </c>
      <c r="B1496" s="931" t="s">
        <v>1511</v>
      </c>
      <c r="C1496" s="932">
        <f>'C. OBJETO DEL GASTO'!K41</f>
        <v>227834.40000000002</v>
      </c>
    </row>
    <row r="1497" spans="1:3">
      <c r="A1497" s="687" t="s">
        <v>3125</v>
      </c>
      <c r="B1497" s="687" t="s">
        <v>2560</v>
      </c>
      <c r="C1497" s="680">
        <f t="shared" ref="C1497:C1502" si="190">C1498</f>
        <v>49311.252</v>
      </c>
    </row>
    <row r="1498" spans="1:3">
      <c r="A1498" s="687" t="s">
        <v>3126</v>
      </c>
      <c r="B1498" s="687" t="s">
        <v>1501</v>
      </c>
      <c r="C1498" s="680">
        <f t="shared" si="190"/>
        <v>49311.252</v>
      </c>
    </row>
    <row r="1499" spans="1:3">
      <c r="A1499" s="687" t="s">
        <v>3127</v>
      </c>
      <c r="B1499" s="687" t="s">
        <v>1502</v>
      </c>
      <c r="C1499" s="680">
        <f t="shared" si="190"/>
        <v>49311.252</v>
      </c>
    </row>
    <row r="1500" spans="1:3">
      <c r="A1500" s="687" t="s">
        <v>3166</v>
      </c>
      <c r="B1500" s="687" t="s">
        <v>2929</v>
      </c>
      <c r="C1500" s="680">
        <f t="shared" si="190"/>
        <v>49311.252</v>
      </c>
    </row>
    <row r="1501" spans="1:3">
      <c r="A1501" s="687" t="s">
        <v>3167</v>
      </c>
      <c r="B1501" s="684" t="s">
        <v>2410</v>
      </c>
      <c r="C1501" s="680">
        <f t="shared" si="190"/>
        <v>49311.252</v>
      </c>
    </row>
    <row r="1502" spans="1:3">
      <c r="A1502" s="687" t="s">
        <v>3168</v>
      </c>
      <c r="B1502" s="687" t="s">
        <v>807</v>
      </c>
      <c r="C1502" s="680">
        <f t="shared" si="190"/>
        <v>49311.252</v>
      </c>
    </row>
    <row r="1503" spans="1:3">
      <c r="A1503" s="688" t="s">
        <v>3169</v>
      </c>
      <c r="B1503" s="688" t="s">
        <v>2562</v>
      </c>
      <c r="C1503" s="682">
        <f>'C. OBJETO DEL GASTO'!K57</f>
        <v>49311.252</v>
      </c>
    </row>
    <row r="1504" spans="1:3">
      <c r="A1504" s="687" t="s">
        <v>3129</v>
      </c>
      <c r="B1504" s="687" t="s">
        <v>3128</v>
      </c>
      <c r="C1504" s="680">
        <f>C1505</f>
        <v>12000</v>
      </c>
    </row>
    <row r="1505" spans="1:3">
      <c r="A1505" s="687" t="s">
        <v>3130</v>
      </c>
      <c r="B1505" s="687" t="s">
        <v>1501</v>
      </c>
      <c r="C1505" s="680">
        <f>C1506</f>
        <v>12000</v>
      </c>
    </row>
    <row r="1506" spans="1:3">
      <c r="A1506" s="687" t="s">
        <v>3131</v>
      </c>
      <c r="B1506" s="687" t="s">
        <v>1502</v>
      </c>
      <c r="C1506" s="680">
        <f>C1507</f>
        <v>12000</v>
      </c>
    </row>
    <row r="1507" spans="1:3">
      <c r="A1507" s="687" t="s">
        <v>3170</v>
      </c>
      <c r="B1507" s="687" t="s">
        <v>2929</v>
      </c>
      <c r="C1507" s="680">
        <f>C1508</f>
        <v>12000</v>
      </c>
    </row>
    <row r="1508" spans="1:3">
      <c r="A1508" s="687" t="s">
        <v>3171</v>
      </c>
      <c r="B1508" s="687" t="s">
        <v>2410</v>
      </c>
      <c r="C1508" s="680">
        <f>C1509</f>
        <v>12000</v>
      </c>
    </row>
    <row r="1509" spans="1:3">
      <c r="A1509" s="687" t="s">
        <v>3172</v>
      </c>
      <c r="B1509" s="687" t="s">
        <v>807</v>
      </c>
      <c r="C1509" s="680">
        <f>SUBTOTAL(9,C1510:C1511)</f>
        <v>12000</v>
      </c>
    </row>
    <row r="1510" spans="1:3">
      <c r="A1510" s="933" t="s">
        <v>3173</v>
      </c>
      <c r="B1510" s="933" t="s">
        <v>3132</v>
      </c>
      <c r="C1510" s="932">
        <f>'C. OBJETO DEL GASTO'!K87</f>
        <v>6000</v>
      </c>
    </row>
    <row r="1511" spans="1:3">
      <c r="A1511" s="933" t="s">
        <v>3174</v>
      </c>
      <c r="B1511" s="933" t="s">
        <v>3133</v>
      </c>
      <c r="C1511" s="932">
        <f>'C. OBJETO DEL GASTO'!K87</f>
        <v>6000</v>
      </c>
    </row>
    <row r="1512" spans="1:3" ht="27.6">
      <c r="A1512" s="679" t="s">
        <v>3134</v>
      </c>
      <c r="B1512" s="684" t="s">
        <v>3032</v>
      </c>
      <c r="C1512" s="680">
        <f t="shared" ref="C1512:C1517" si="191">C1513</f>
        <v>24381.983159999996</v>
      </c>
    </row>
    <row r="1513" spans="1:3">
      <c r="A1513" s="679" t="s">
        <v>3135</v>
      </c>
      <c r="B1513" s="684" t="s">
        <v>1501</v>
      </c>
      <c r="C1513" s="680">
        <f t="shared" si="191"/>
        <v>24381.983159999996</v>
      </c>
    </row>
    <row r="1514" spans="1:3">
      <c r="A1514" s="679" t="s">
        <v>3136</v>
      </c>
      <c r="B1514" s="684" t="s">
        <v>1502</v>
      </c>
      <c r="C1514" s="680">
        <f t="shared" si="191"/>
        <v>24381.983159999996</v>
      </c>
    </row>
    <row r="1515" spans="1:3">
      <c r="A1515" s="679" t="s">
        <v>3137</v>
      </c>
      <c r="B1515" s="684" t="s">
        <v>2929</v>
      </c>
      <c r="C1515" s="680">
        <f t="shared" si="191"/>
        <v>24381.983159999996</v>
      </c>
    </row>
    <row r="1516" spans="1:3">
      <c r="A1516" s="689" t="s">
        <v>3138</v>
      </c>
      <c r="B1516" s="687" t="s">
        <v>2410</v>
      </c>
      <c r="C1516" s="680">
        <f t="shared" si="191"/>
        <v>24381.983159999996</v>
      </c>
    </row>
    <row r="1517" spans="1:3">
      <c r="A1517" s="679" t="s">
        <v>3139</v>
      </c>
      <c r="B1517" s="684" t="s">
        <v>807</v>
      </c>
      <c r="C1517" s="680">
        <f t="shared" si="191"/>
        <v>24381.983159999996</v>
      </c>
    </row>
    <row r="1518" spans="1:3">
      <c r="A1518" s="681" t="s">
        <v>3139</v>
      </c>
      <c r="B1518" s="685" t="s">
        <v>90</v>
      </c>
      <c r="C1518" s="682">
        <f>'C. OBJETO DEL GASTO'!K100</f>
        <v>24381.983159999996</v>
      </c>
    </row>
    <row r="1519" spans="1:3">
      <c r="A1519" s="679" t="s">
        <v>2425</v>
      </c>
      <c r="B1519" s="684" t="s">
        <v>1608</v>
      </c>
      <c r="C1519" s="680">
        <f t="shared" ref="C1519:C1524" si="192">C1520</f>
        <v>5000</v>
      </c>
    </row>
    <row r="1520" spans="1:3">
      <c r="A1520" s="679" t="s">
        <v>2426</v>
      </c>
      <c r="B1520" s="684" t="s">
        <v>1501</v>
      </c>
      <c r="C1520" s="680">
        <f t="shared" si="192"/>
        <v>5000</v>
      </c>
    </row>
    <row r="1521" spans="1:3">
      <c r="A1521" s="679" t="s">
        <v>2427</v>
      </c>
      <c r="B1521" s="684" t="s">
        <v>1513</v>
      </c>
      <c r="C1521" s="680">
        <f t="shared" si="192"/>
        <v>5000</v>
      </c>
    </row>
    <row r="1522" spans="1:3">
      <c r="A1522" s="679" t="s">
        <v>3175</v>
      </c>
      <c r="B1522" s="684" t="s">
        <v>2929</v>
      </c>
      <c r="C1522" s="680">
        <f t="shared" si="192"/>
        <v>5000</v>
      </c>
    </row>
    <row r="1523" spans="1:3" ht="27.6">
      <c r="A1523" s="679" t="s">
        <v>3176</v>
      </c>
      <c r="B1523" s="684" t="s">
        <v>2417</v>
      </c>
      <c r="C1523" s="680">
        <f t="shared" si="192"/>
        <v>5000</v>
      </c>
    </row>
    <row r="1524" spans="1:3">
      <c r="A1524" s="679" t="s">
        <v>3177</v>
      </c>
      <c r="B1524" s="684" t="s">
        <v>807</v>
      </c>
      <c r="C1524" s="680">
        <f t="shared" si="192"/>
        <v>5000</v>
      </c>
    </row>
    <row r="1525" spans="1:3">
      <c r="A1525" s="930" t="s">
        <v>3178</v>
      </c>
      <c r="B1525" s="931" t="s">
        <v>1608</v>
      </c>
      <c r="C1525" s="932">
        <f>'C. OBJETO DEL GASTO'!K105</f>
        <v>5000</v>
      </c>
    </row>
    <row r="1526" spans="1:3" ht="27.6">
      <c r="A1526" s="687" t="s">
        <v>3140</v>
      </c>
      <c r="B1526" s="687" t="s">
        <v>1560</v>
      </c>
      <c r="C1526" s="680">
        <f t="shared" ref="C1526:C1531" si="193">C1527</f>
        <v>2500</v>
      </c>
    </row>
    <row r="1527" spans="1:3">
      <c r="A1527" s="687" t="s">
        <v>3141</v>
      </c>
      <c r="B1527" s="687" t="s">
        <v>1501</v>
      </c>
      <c r="C1527" s="680">
        <f t="shared" si="193"/>
        <v>2500</v>
      </c>
    </row>
    <row r="1528" spans="1:3">
      <c r="A1528" s="687" t="s">
        <v>3142</v>
      </c>
      <c r="B1528" s="687" t="s">
        <v>1513</v>
      </c>
      <c r="C1528" s="680">
        <f t="shared" si="193"/>
        <v>2500</v>
      </c>
    </row>
    <row r="1529" spans="1:3">
      <c r="A1529" s="687" t="s">
        <v>3179</v>
      </c>
      <c r="B1529" s="687" t="s">
        <v>2929</v>
      </c>
      <c r="C1529" s="680">
        <f t="shared" si="193"/>
        <v>2500</v>
      </c>
    </row>
    <row r="1530" spans="1:3" ht="27.6">
      <c r="A1530" s="687" t="s">
        <v>3180</v>
      </c>
      <c r="B1530" s="684" t="s">
        <v>2417</v>
      </c>
      <c r="C1530" s="680">
        <f t="shared" si="193"/>
        <v>2500</v>
      </c>
    </row>
    <row r="1531" spans="1:3">
      <c r="A1531" s="687" t="s">
        <v>3181</v>
      </c>
      <c r="B1531" s="687" t="s">
        <v>807</v>
      </c>
      <c r="C1531" s="680">
        <f t="shared" si="193"/>
        <v>2500</v>
      </c>
    </row>
    <row r="1532" spans="1:3" ht="27.6">
      <c r="A1532" s="688" t="s">
        <v>3182</v>
      </c>
      <c r="B1532" s="688" t="s">
        <v>1560</v>
      </c>
      <c r="C1532" s="682">
        <f>'C. OBJETO DEL GASTO'!K115</f>
        <v>2500</v>
      </c>
    </row>
    <row r="1533" spans="1:3" ht="27.6">
      <c r="A1533" s="687" t="s">
        <v>3143</v>
      </c>
      <c r="B1533" s="687" t="s">
        <v>2255</v>
      </c>
      <c r="C1533" s="680">
        <f t="shared" ref="C1533:C1538" si="194">C1534</f>
        <v>50000</v>
      </c>
    </row>
    <row r="1534" spans="1:3">
      <c r="A1534" s="687" t="s">
        <v>3144</v>
      </c>
      <c r="B1534" s="687" t="s">
        <v>1501</v>
      </c>
      <c r="C1534" s="680">
        <f t="shared" si="194"/>
        <v>50000</v>
      </c>
    </row>
    <row r="1535" spans="1:3">
      <c r="A1535" s="687" t="s">
        <v>3145</v>
      </c>
      <c r="B1535" s="687" t="s">
        <v>1513</v>
      </c>
      <c r="C1535" s="680">
        <f t="shared" si="194"/>
        <v>50000</v>
      </c>
    </row>
    <row r="1536" spans="1:3">
      <c r="A1536" s="687" t="s">
        <v>3183</v>
      </c>
      <c r="B1536" s="687" t="s">
        <v>2929</v>
      </c>
      <c r="C1536" s="680">
        <f t="shared" si="194"/>
        <v>50000</v>
      </c>
    </row>
    <row r="1537" spans="1:3">
      <c r="A1537" s="687" t="s">
        <v>3184</v>
      </c>
      <c r="B1537" s="684" t="s">
        <v>2410</v>
      </c>
      <c r="C1537" s="680">
        <f t="shared" si="194"/>
        <v>50000</v>
      </c>
    </row>
    <row r="1538" spans="1:3">
      <c r="A1538" s="687" t="s">
        <v>3185</v>
      </c>
      <c r="B1538" s="687" t="s">
        <v>807</v>
      </c>
      <c r="C1538" s="680">
        <f t="shared" si="194"/>
        <v>50000</v>
      </c>
    </row>
    <row r="1539" spans="1:3" ht="27.6">
      <c r="A1539" s="688" t="s">
        <v>3186</v>
      </c>
      <c r="B1539" s="688" t="s">
        <v>2255</v>
      </c>
      <c r="C1539" s="682">
        <f>'C. OBJETO DEL GASTO'!K353</f>
        <v>50000</v>
      </c>
    </row>
    <row r="1540" spans="1:3" ht="27.6">
      <c r="A1540" s="679" t="s">
        <v>2428</v>
      </c>
      <c r="B1540" s="684" t="s">
        <v>1659</v>
      </c>
      <c r="C1540" s="680">
        <f t="shared" ref="C1540:C1545" si="195">C1541</f>
        <v>30000</v>
      </c>
    </row>
    <row r="1541" spans="1:3">
      <c r="A1541" s="679" t="s">
        <v>2429</v>
      </c>
      <c r="B1541" s="684" t="s">
        <v>1501</v>
      </c>
      <c r="C1541" s="680">
        <f t="shared" si="195"/>
        <v>30000</v>
      </c>
    </row>
    <row r="1542" spans="1:3">
      <c r="A1542" s="679" t="s">
        <v>2430</v>
      </c>
      <c r="B1542" s="684" t="s">
        <v>1513</v>
      </c>
      <c r="C1542" s="680">
        <f t="shared" si="195"/>
        <v>30000</v>
      </c>
    </row>
    <row r="1543" spans="1:3">
      <c r="A1543" s="679" t="s">
        <v>3187</v>
      </c>
      <c r="B1543" s="684" t="s">
        <v>2929</v>
      </c>
      <c r="C1543" s="680">
        <f t="shared" si="195"/>
        <v>30000</v>
      </c>
    </row>
    <row r="1544" spans="1:3">
      <c r="A1544" s="679" t="s">
        <v>3188</v>
      </c>
      <c r="B1544" s="684" t="s">
        <v>2410</v>
      </c>
      <c r="C1544" s="680">
        <f t="shared" si="195"/>
        <v>30000</v>
      </c>
    </row>
    <row r="1545" spans="1:3">
      <c r="A1545" s="679" t="s">
        <v>3189</v>
      </c>
      <c r="B1545" s="684" t="s">
        <v>807</v>
      </c>
      <c r="C1545" s="680">
        <f t="shared" si="195"/>
        <v>30000</v>
      </c>
    </row>
    <row r="1546" spans="1:3" ht="27.6">
      <c r="A1546" s="909" t="s">
        <v>3190</v>
      </c>
      <c r="B1546" s="910" t="s">
        <v>1659</v>
      </c>
      <c r="C1546" s="911">
        <f>'C. OBJETO DEL GASTO'!K406</f>
        <v>30000</v>
      </c>
    </row>
    <row r="1547" spans="1:3">
      <c r="A1547" s="700" t="s">
        <v>2431</v>
      </c>
      <c r="B1547" s="701" t="s">
        <v>2432</v>
      </c>
      <c r="C1547" s="702">
        <f>C1548</f>
        <v>4493795.0558100007</v>
      </c>
    </row>
    <row r="1548" spans="1:3">
      <c r="A1548" s="679" t="s">
        <v>2433</v>
      </c>
      <c r="B1548" s="684" t="s">
        <v>1933</v>
      </c>
      <c r="C1548" s="680">
        <f>C1549</f>
        <v>4493795.0558100007</v>
      </c>
    </row>
    <row r="1549" spans="1:3">
      <c r="A1549" s="679" t="s">
        <v>2434</v>
      </c>
      <c r="B1549" s="684" t="s">
        <v>1499</v>
      </c>
      <c r="C1549" s="680">
        <f>C1550+C1672</f>
        <v>4493795.0558100007</v>
      </c>
    </row>
    <row r="1550" spans="1:3">
      <c r="A1550" s="703" t="s">
        <v>2435</v>
      </c>
      <c r="B1550" s="697" t="s">
        <v>807</v>
      </c>
      <c r="C1550" s="692">
        <f>C1551+C1558+C1565+C1572+C1579+C1586+C1593+C1601+C1608+C1615+C1622+C1629+C1636+C1644+C1651+C1658+C1665</f>
        <v>4373795.0558100007</v>
      </c>
    </row>
    <row r="1551" spans="1:3">
      <c r="A1551" s="679" t="s">
        <v>2436</v>
      </c>
      <c r="B1551" s="684" t="s">
        <v>1500</v>
      </c>
      <c r="C1551" s="680">
        <f t="shared" ref="C1551:C1556" si="196">C1552</f>
        <v>131109.6</v>
      </c>
    </row>
    <row r="1552" spans="1:3">
      <c r="A1552" s="679" t="s">
        <v>2437</v>
      </c>
      <c r="B1552" s="684" t="s">
        <v>1501</v>
      </c>
      <c r="C1552" s="680">
        <f t="shared" si="196"/>
        <v>131109.6</v>
      </c>
    </row>
    <row r="1553" spans="1:3">
      <c r="A1553" s="679" t="s">
        <v>2438</v>
      </c>
      <c r="B1553" s="684" t="s">
        <v>1502</v>
      </c>
      <c r="C1553" s="680">
        <f t="shared" si="196"/>
        <v>131109.6</v>
      </c>
    </row>
    <row r="1554" spans="1:3">
      <c r="A1554" s="679" t="s">
        <v>4665</v>
      </c>
      <c r="B1554" s="684" t="s">
        <v>2929</v>
      </c>
      <c r="C1554" s="680">
        <f t="shared" si="196"/>
        <v>131109.6</v>
      </c>
    </row>
    <row r="1555" spans="1:3">
      <c r="A1555" s="679" t="s">
        <v>4666</v>
      </c>
      <c r="B1555" s="684" t="s">
        <v>2441</v>
      </c>
      <c r="C1555" s="680">
        <f t="shared" si="196"/>
        <v>131109.6</v>
      </c>
    </row>
    <row r="1556" spans="1:3">
      <c r="A1556" s="679" t="s">
        <v>4667</v>
      </c>
      <c r="B1556" s="684" t="s">
        <v>807</v>
      </c>
      <c r="C1556" s="680">
        <f t="shared" si="196"/>
        <v>131109.6</v>
      </c>
    </row>
    <row r="1557" spans="1:3">
      <c r="A1557" s="909" t="s">
        <v>4668</v>
      </c>
      <c r="B1557" s="910" t="s">
        <v>1504</v>
      </c>
      <c r="C1557" s="911">
        <f>'C. OBJETO DEL GASTO'!S16</f>
        <v>131109.6</v>
      </c>
    </row>
    <row r="1558" spans="1:3">
      <c r="A1558" s="679" t="s">
        <v>2444</v>
      </c>
      <c r="B1558" s="684" t="s">
        <v>1505</v>
      </c>
      <c r="C1558" s="680">
        <f t="shared" ref="C1558:C1563" si="197">C1559</f>
        <v>1987200</v>
      </c>
    </row>
    <row r="1559" spans="1:3">
      <c r="A1559" s="679" t="s">
        <v>2445</v>
      </c>
      <c r="B1559" s="684" t="s">
        <v>1501</v>
      </c>
      <c r="C1559" s="680">
        <f t="shared" si="197"/>
        <v>1987200</v>
      </c>
    </row>
    <row r="1560" spans="1:3">
      <c r="A1560" s="679" t="s">
        <v>2446</v>
      </c>
      <c r="B1560" s="684" t="s">
        <v>1502</v>
      </c>
      <c r="C1560" s="680">
        <f t="shared" si="197"/>
        <v>1987200</v>
      </c>
    </row>
    <row r="1561" spans="1:3">
      <c r="A1561" s="679" t="s">
        <v>4669</v>
      </c>
      <c r="B1561" s="684" t="s">
        <v>2929</v>
      </c>
      <c r="C1561" s="680">
        <f t="shared" si="197"/>
        <v>1987200</v>
      </c>
    </row>
    <row r="1562" spans="1:3">
      <c r="A1562" s="679" t="s">
        <v>4670</v>
      </c>
      <c r="B1562" s="684" t="s">
        <v>2441</v>
      </c>
      <c r="C1562" s="680">
        <f t="shared" si="197"/>
        <v>1987200</v>
      </c>
    </row>
    <row r="1563" spans="1:3">
      <c r="A1563" s="679" t="s">
        <v>4671</v>
      </c>
      <c r="B1563" s="684" t="s">
        <v>807</v>
      </c>
      <c r="C1563" s="680">
        <f t="shared" si="197"/>
        <v>1987200</v>
      </c>
    </row>
    <row r="1564" spans="1:3">
      <c r="A1564" s="909" t="s">
        <v>4672</v>
      </c>
      <c r="B1564" s="910" t="s">
        <v>1505</v>
      </c>
      <c r="C1564" s="911">
        <f>'C. OBJETO DEL GASTO'!S17</f>
        <v>1987200</v>
      </c>
    </row>
    <row r="1565" spans="1:3">
      <c r="A1565" s="679" t="s">
        <v>2451</v>
      </c>
      <c r="B1565" s="684" t="s">
        <v>1506</v>
      </c>
      <c r="C1565" s="680">
        <f t="shared" ref="C1565:C1570" si="198">C1566</f>
        <v>44131.45</v>
      </c>
    </row>
    <row r="1566" spans="1:3">
      <c r="A1566" s="679" t="s">
        <v>2452</v>
      </c>
      <c r="B1566" s="684" t="s">
        <v>1501</v>
      </c>
      <c r="C1566" s="680">
        <f t="shared" si="198"/>
        <v>44131.45</v>
      </c>
    </row>
    <row r="1567" spans="1:3">
      <c r="A1567" s="679" t="s">
        <v>2453</v>
      </c>
      <c r="B1567" s="684" t="s">
        <v>1502</v>
      </c>
      <c r="C1567" s="680">
        <f t="shared" si="198"/>
        <v>44131.45</v>
      </c>
    </row>
    <row r="1568" spans="1:3">
      <c r="A1568" s="679" t="s">
        <v>4673</v>
      </c>
      <c r="B1568" s="684" t="s">
        <v>2929</v>
      </c>
      <c r="C1568" s="680">
        <f t="shared" si="198"/>
        <v>44131.45</v>
      </c>
    </row>
    <row r="1569" spans="1:3">
      <c r="A1569" s="679" t="s">
        <v>4674</v>
      </c>
      <c r="B1569" s="684" t="s">
        <v>2455</v>
      </c>
      <c r="C1569" s="680">
        <f t="shared" si="198"/>
        <v>44131.45</v>
      </c>
    </row>
    <row r="1570" spans="1:3">
      <c r="A1570" s="679" t="s">
        <v>4675</v>
      </c>
      <c r="B1570" s="684" t="s">
        <v>807</v>
      </c>
      <c r="C1570" s="680">
        <f t="shared" si="198"/>
        <v>44131.45</v>
      </c>
    </row>
    <row r="1571" spans="1:3">
      <c r="A1571" s="909" t="s">
        <v>4676</v>
      </c>
      <c r="B1571" s="910" t="s">
        <v>1507</v>
      </c>
      <c r="C1571" s="911">
        <f>'C. OBJETO DEL GASTO'!S34</f>
        <v>44131.45</v>
      </c>
    </row>
    <row r="1572" spans="1:3">
      <c r="A1572" s="679" t="s">
        <v>2458</v>
      </c>
      <c r="B1572" s="684" t="s">
        <v>1508</v>
      </c>
      <c r="C1572" s="680">
        <f t="shared" ref="C1572:C1577" si="199">C1573</f>
        <v>198377.40000000002</v>
      </c>
    </row>
    <row r="1573" spans="1:3">
      <c r="A1573" s="679" t="s">
        <v>2459</v>
      </c>
      <c r="B1573" s="684" t="s">
        <v>1501</v>
      </c>
      <c r="C1573" s="680">
        <f t="shared" si="199"/>
        <v>198377.40000000002</v>
      </c>
    </row>
    <row r="1574" spans="1:3">
      <c r="A1574" s="679" t="s">
        <v>2460</v>
      </c>
      <c r="B1574" s="684" t="s">
        <v>1502</v>
      </c>
      <c r="C1574" s="680">
        <f t="shared" si="199"/>
        <v>198377.40000000002</v>
      </c>
    </row>
    <row r="1575" spans="1:3">
      <c r="A1575" s="679" t="s">
        <v>4677</v>
      </c>
      <c r="B1575" s="684" t="s">
        <v>2929</v>
      </c>
      <c r="C1575" s="680">
        <f t="shared" si="199"/>
        <v>198377.40000000002</v>
      </c>
    </row>
    <row r="1576" spans="1:3">
      <c r="A1576" s="679" t="s">
        <v>4678</v>
      </c>
      <c r="B1576" s="684" t="s">
        <v>2455</v>
      </c>
      <c r="C1576" s="680">
        <f t="shared" si="199"/>
        <v>198377.40000000002</v>
      </c>
    </row>
    <row r="1577" spans="1:3">
      <c r="A1577" s="679" t="s">
        <v>4679</v>
      </c>
      <c r="B1577" s="684" t="s">
        <v>807</v>
      </c>
      <c r="C1577" s="680">
        <f t="shared" si="199"/>
        <v>198377.40000000002</v>
      </c>
    </row>
    <row r="1578" spans="1:3">
      <c r="A1578" s="909" t="s">
        <v>4680</v>
      </c>
      <c r="B1578" s="910" t="s">
        <v>1509</v>
      </c>
      <c r="C1578" s="911">
        <f>'C. OBJETO DEL GASTO'!S35</f>
        <v>198377.40000000002</v>
      </c>
    </row>
    <row r="1579" spans="1:3">
      <c r="A1579" s="679" t="s">
        <v>2465</v>
      </c>
      <c r="B1579" s="684" t="s">
        <v>1510</v>
      </c>
      <c r="C1579" s="680">
        <f t="shared" ref="C1579:C1584" si="200">C1580</f>
        <v>125077.44000000002</v>
      </c>
    </row>
    <row r="1580" spans="1:3">
      <c r="A1580" s="679" t="s">
        <v>2466</v>
      </c>
      <c r="B1580" s="684" t="s">
        <v>1501</v>
      </c>
      <c r="C1580" s="680">
        <f t="shared" si="200"/>
        <v>125077.44000000002</v>
      </c>
    </row>
    <row r="1581" spans="1:3">
      <c r="A1581" s="679" t="s">
        <v>2467</v>
      </c>
      <c r="B1581" s="684" t="s">
        <v>1502</v>
      </c>
      <c r="C1581" s="680">
        <f t="shared" si="200"/>
        <v>125077.44000000002</v>
      </c>
    </row>
    <row r="1582" spans="1:3">
      <c r="A1582" s="679" t="s">
        <v>4681</v>
      </c>
      <c r="B1582" s="684" t="s">
        <v>2929</v>
      </c>
      <c r="C1582" s="680">
        <f t="shared" si="200"/>
        <v>125077.44000000002</v>
      </c>
    </row>
    <row r="1583" spans="1:3">
      <c r="A1583" s="679" t="s">
        <v>4682</v>
      </c>
      <c r="B1583" s="684" t="s">
        <v>2470</v>
      </c>
      <c r="C1583" s="680">
        <f t="shared" si="200"/>
        <v>125077.44000000002</v>
      </c>
    </row>
    <row r="1584" spans="1:3">
      <c r="A1584" s="679" t="s">
        <v>4683</v>
      </c>
      <c r="B1584" s="684" t="s">
        <v>807</v>
      </c>
      <c r="C1584" s="680">
        <f t="shared" si="200"/>
        <v>125077.44000000002</v>
      </c>
    </row>
    <row r="1585" spans="1:3">
      <c r="A1585" s="909" t="s">
        <v>4684</v>
      </c>
      <c r="B1585" s="910" t="s">
        <v>1511</v>
      </c>
      <c r="C1585" s="911">
        <f>'C. OBJETO DEL GASTO'!S41</f>
        <v>125077.44000000002</v>
      </c>
    </row>
    <row r="1586" spans="1:3">
      <c r="A1586" s="687" t="s">
        <v>3585</v>
      </c>
      <c r="B1586" s="687" t="s">
        <v>2560</v>
      </c>
      <c r="C1586" s="680">
        <f t="shared" ref="C1586:C1591" si="201">C1587</f>
        <v>32260.184999999998</v>
      </c>
    </row>
    <row r="1587" spans="1:3">
      <c r="A1587" s="687" t="s">
        <v>3586</v>
      </c>
      <c r="B1587" s="687" t="s">
        <v>1501</v>
      </c>
      <c r="C1587" s="680">
        <f t="shared" si="201"/>
        <v>32260.184999999998</v>
      </c>
    </row>
    <row r="1588" spans="1:3">
      <c r="A1588" s="687" t="s">
        <v>3587</v>
      </c>
      <c r="B1588" s="687" t="s">
        <v>1502</v>
      </c>
      <c r="C1588" s="680">
        <f t="shared" si="201"/>
        <v>32260.184999999998</v>
      </c>
    </row>
    <row r="1589" spans="1:3">
      <c r="A1589" s="687" t="s">
        <v>4685</v>
      </c>
      <c r="B1589" s="687" t="s">
        <v>2929</v>
      </c>
      <c r="C1589" s="680">
        <f t="shared" si="201"/>
        <v>32260.184999999998</v>
      </c>
    </row>
    <row r="1590" spans="1:3">
      <c r="A1590" s="687" t="s">
        <v>4686</v>
      </c>
      <c r="B1590" s="684" t="s">
        <v>2455</v>
      </c>
      <c r="C1590" s="680">
        <f t="shared" si="201"/>
        <v>32260.184999999998</v>
      </c>
    </row>
    <row r="1591" spans="1:3">
      <c r="A1591" s="687" t="s">
        <v>4687</v>
      </c>
      <c r="B1591" s="687" t="s">
        <v>807</v>
      </c>
      <c r="C1591" s="680">
        <f t="shared" si="201"/>
        <v>32260.184999999998</v>
      </c>
    </row>
    <row r="1592" spans="1:3">
      <c r="A1592" s="688" t="s">
        <v>4688</v>
      </c>
      <c r="B1592" s="688" t="s">
        <v>2562</v>
      </c>
      <c r="C1592" s="682">
        <f>'C. OBJETO DEL GASTO'!S57</f>
        <v>32260.184999999998</v>
      </c>
    </row>
    <row r="1593" spans="1:3">
      <c r="A1593" s="687" t="s">
        <v>3589</v>
      </c>
      <c r="B1593" s="687" t="s">
        <v>3128</v>
      </c>
      <c r="C1593" s="680">
        <f>C1594</f>
        <v>12000</v>
      </c>
    </row>
    <row r="1594" spans="1:3">
      <c r="A1594" s="687" t="s">
        <v>3590</v>
      </c>
      <c r="B1594" s="687" t="s">
        <v>1501</v>
      </c>
      <c r="C1594" s="680">
        <f>C1595</f>
        <v>12000</v>
      </c>
    </row>
    <row r="1595" spans="1:3">
      <c r="A1595" s="687" t="s">
        <v>3591</v>
      </c>
      <c r="B1595" s="687" t="s">
        <v>1502</v>
      </c>
      <c r="C1595" s="680">
        <f>C1596</f>
        <v>12000</v>
      </c>
    </row>
    <row r="1596" spans="1:3">
      <c r="A1596" s="687" t="s">
        <v>3592</v>
      </c>
      <c r="B1596" s="687" t="s">
        <v>2929</v>
      </c>
      <c r="C1596" s="680">
        <f>C1597</f>
        <v>12000</v>
      </c>
    </row>
    <row r="1597" spans="1:3">
      <c r="A1597" s="687" t="s">
        <v>3600</v>
      </c>
      <c r="B1597" s="684" t="s">
        <v>2455</v>
      </c>
      <c r="C1597" s="680">
        <f>C1598</f>
        <v>12000</v>
      </c>
    </row>
    <row r="1598" spans="1:3">
      <c r="A1598" s="687" t="s">
        <v>3601</v>
      </c>
      <c r="B1598" s="687" t="s">
        <v>807</v>
      </c>
      <c r="C1598" s="680">
        <f>SUBTOTAL(9,C1599:C1600)</f>
        <v>12000</v>
      </c>
    </row>
    <row r="1599" spans="1:3">
      <c r="A1599" s="688" t="s">
        <v>3602</v>
      </c>
      <c r="B1599" s="688" t="s">
        <v>3132</v>
      </c>
      <c r="C1599" s="682">
        <f>'C. OBJETO DEL GASTO'!S87</f>
        <v>6000</v>
      </c>
    </row>
    <row r="1600" spans="1:3">
      <c r="A1600" s="688" t="s">
        <v>3603</v>
      </c>
      <c r="B1600" s="688" t="s">
        <v>3133</v>
      </c>
      <c r="C1600" s="682">
        <f>'C. OBJETO DEL GASTO'!S87</f>
        <v>6000</v>
      </c>
    </row>
    <row r="1601" spans="1:3" ht="27.6">
      <c r="A1601" s="679" t="s">
        <v>3593</v>
      </c>
      <c r="B1601" s="684" t="s">
        <v>3032</v>
      </c>
      <c r="C1601" s="680">
        <f t="shared" ref="C1601:C1605" si="202">C1602</f>
        <v>72438.980810000008</v>
      </c>
    </row>
    <row r="1602" spans="1:3">
      <c r="A1602" s="679" t="s">
        <v>3594</v>
      </c>
      <c r="B1602" s="684" t="s">
        <v>1501</v>
      </c>
      <c r="C1602" s="680">
        <f t="shared" si="202"/>
        <v>72438.980810000008</v>
      </c>
    </row>
    <row r="1603" spans="1:3">
      <c r="A1603" s="679" t="s">
        <v>3595</v>
      </c>
      <c r="B1603" s="684" t="s">
        <v>1502</v>
      </c>
      <c r="C1603" s="680">
        <f t="shared" si="202"/>
        <v>72438.980810000008</v>
      </c>
    </row>
    <row r="1604" spans="1:3">
      <c r="A1604" s="679" t="s">
        <v>3596</v>
      </c>
      <c r="B1604" s="684" t="s">
        <v>2929</v>
      </c>
      <c r="C1604" s="680">
        <f t="shared" si="202"/>
        <v>72438.980810000008</v>
      </c>
    </row>
    <row r="1605" spans="1:3">
      <c r="A1605" s="689" t="s">
        <v>3604</v>
      </c>
      <c r="B1605" s="684" t="s">
        <v>2455</v>
      </c>
      <c r="C1605" s="680">
        <f t="shared" si="202"/>
        <v>72438.980810000008</v>
      </c>
    </row>
    <row r="1606" spans="1:3">
      <c r="A1606" s="679" t="s">
        <v>3605</v>
      </c>
      <c r="B1606" s="684" t="s">
        <v>807</v>
      </c>
      <c r="C1606" s="680">
        <f>C1607</f>
        <v>72438.980810000008</v>
      </c>
    </row>
    <row r="1607" spans="1:3">
      <c r="A1607" s="681" t="s">
        <v>3606</v>
      </c>
      <c r="B1607" s="685" t="s">
        <v>90</v>
      </c>
      <c r="C1607" s="682">
        <f>'C. OBJETO DEL GASTO'!S100</f>
        <v>72438.980810000008</v>
      </c>
    </row>
    <row r="1608" spans="1:3">
      <c r="A1608" s="679" t="s">
        <v>2474</v>
      </c>
      <c r="B1608" s="684" t="s">
        <v>1608</v>
      </c>
      <c r="C1608" s="680">
        <f t="shared" ref="C1608:C1613" si="203">C1609</f>
        <v>2000</v>
      </c>
    </row>
    <row r="1609" spans="1:3">
      <c r="A1609" s="679" t="s">
        <v>2475</v>
      </c>
      <c r="B1609" s="684" t="s">
        <v>1501</v>
      </c>
      <c r="C1609" s="680">
        <f t="shared" si="203"/>
        <v>2000</v>
      </c>
    </row>
    <row r="1610" spans="1:3">
      <c r="A1610" s="679" t="s">
        <v>2476</v>
      </c>
      <c r="B1610" s="684" t="s">
        <v>1513</v>
      </c>
      <c r="C1610" s="680">
        <f t="shared" si="203"/>
        <v>2000</v>
      </c>
    </row>
    <row r="1611" spans="1:3">
      <c r="A1611" s="679" t="s">
        <v>4689</v>
      </c>
      <c r="B1611" s="684" t="s">
        <v>2929</v>
      </c>
      <c r="C1611" s="680">
        <f t="shared" si="203"/>
        <v>2000</v>
      </c>
    </row>
    <row r="1612" spans="1:3">
      <c r="A1612" s="679" t="s">
        <v>4690</v>
      </c>
      <c r="B1612" s="684" t="s">
        <v>2470</v>
      </c>
      <c r="C1612" s="680">
        <f t="shared" si="203"/>
        <v>2000</v>
      </c>
    </row>
    <row r="1613" spans="1:3">
      <c r="A1613" s="679" t="s">
        <v>4691</v>
      </c>
      <c r="B1613" s="684" t="s">
        <v>807</v>
      </c>
      <c r="C1613" s="680">
        <f t="shared" si="203"/>
        <v>2000</v>
      </c>
    </row>
    <row r="1614" spans="1:3">
      <c r="A1614" s="909" t="s">
        <v>4692</v>
      </c>
      <c r="B1614" s="910" t="s">
        <v>1608</v>
      </c>
      <c r="C1614" s="911">
        <f>'C. OBJETO DEL GASTO'!S105</f>
        <v>2000</v>
      </c>
    </row>
    <row r="1615" spans="1:3" ht="27.6">
      <c r="A1615" s="687" t="s">
        <v>3607</v>
      </c>
      <c r="B1615" s="687" t="s">
        <v>1560</v>
      </c>
      <c r="C1615" s="680">
        <f t="shared" ref="C1615:C1620" si="204">C1616</f>
        <v>1200</v>
      </c>
    </row>
    <row r="1616" spans="1:3">
      <c r="A1616" s="687" t="s">
        <v>3608</v>
      </c>
      <c r="B1616" s="687" t="s">
        <v>1501</v>
      </c>
      <c r="C1616" s="680">
        <f t="shared" si="204"/>
        <v>1200</v>
      </c>
    </row>
    <row r="1617" spans="1:3">
      <c r="A1617" s="687" t="s">
        <v>3609</v>
      </c>
      <c r="B1617" s="687" t="s">
        <v>1513</v>
      </c>
      <c r="C1617" s="680">
        <f t="shared" si="204"/>
        <v>1200</v>
      </c>
    </row>
    <row r="1618" spans="1:3">
      <c r="A1618" s="687" t="s">
        <v>4693</v>
      </c>
      <c r="B1618" s="687" t="s">
        <v>2929</v>
      </c>
      <c r="C1618" s="680">
        <f t="shared" si="204"/>
        <v>1200</v>
      </c>
    </row>
    <row r="1619" spans="1:3">
      <c r="A1619" s="687" t="s">
        <v>4694</v>
      </c>
      <c r="B1619" s="684" t="s">
        <v>2455</v>
      </c>
      <c r="C1619" s="680">
        <f t="shared" si="204"/>
        <v>1200</v>
      </c>
    </row>
    <row r="1620" spans="1:3">
      <c r="A1620" s="687" t="s">
        <v>4695</v>
      </c>
      <c r="B1620" s="687" t="s">
        <v>807</v>
      </c>
      <c r="C1620" s="680">
        <f t="shared" si="204"/>
        <v>1200</v>
      </c>
    </row>
    <row r="1621" spans="1:3">
      <c r="A1621" s="688" t="s">
        <v>4695</v>
      </c>
      <c r="B1621" s="688" t="s">
        <v>1564</v>
      </c>
      <c r="C1621" s="682">
        <f>'C. OBJETO DEL GASTO'!S115</f>
        <v>1200</v>
      </c>
    </row>
    <row r="1622" spans="1:3">
      <c r="A1622" s="687" t="s">
        <v>3614</v>
      </c>
      <c r="B1622" s="687" t="s">
        <v>1565</v>
      </c>
      <c r="C1622" s="680">
        <f t="shared" ref="C1622:C1627" si="205">C1623</f>
        <v>100000</v>
      </c>
    </row>
    <row r="1623" spans="1:3">
      <c r="A1623" s="687" t="s">
        <v>3615</v>
      </c>
      <c r="B1623" s="687" t="s">
        <v>1501</v>
      </c>
      <c r="C1623" s="680">
        <f t="shared" si="205"/>
        <v>100000</v>
      </c>
    </row>
    <row r="1624" spans="1:3">
      <c r="A1624" s="687" t="s">
        <v>3616</v>
      </c>
      <c r="B1624" s="687" t="s">
        <v>1513</v>
      </c>
      <c r="C1624" s="680">
        <f t="shared" si="205"/>
        <v>100000</v>
      </c>
    </row>
    <row r="1625" spans="1:3">
      <c r="A1625" s="687" t="s">
        <v>4696</v>
      </c>
      <c r="B1625" s="687" t="s">
        <v>2929</v>
      </c>
      <c r="C1625" s="680">
        <f t="shared" si="205"/>
        <v>100000</v>
      </c>
    </row>
    <row r="1626" spans="1:3">
      <c r="A1626" s="687" t="s">
        <v>4697</v>
      </c>
      <c r="B1626" s="684" t="s">
        <v>2473</v>
      </c>
      <c r="C1626" s="680">
        <f t="shared" si="205"/>
        <v>100000</v>
      </c>
    </row>
    <row r="1627" spans="1:3">
      <c r="A1627" s="687" t="s">
        <v>4698</v>
      </c>
      <c r="B1627" s="687" t="s">
        <v>807</v>
      </c>
      <c r="C1627" s="680">
        <f t="shared" si="205"/>
        <v>100000</v>
      </c>
    </row>
    <row r="1628" spans="1:3">
      <c r="A1628" s="688" t="s">
        <v>4699</v>
      </c>
      <c r="B1628" s="688" t="s">
        <v>3613</v>
      </c>
      <c r="C1628" s="682">
        <f>'C. OBJETO DEL GASTO'!S178</f>
        <v>100000</v>
      </c>
    </row>
    <row r="1629" spans="1:3" ht="41.4">
      <c r="A1629" s="679" t="s">
        <v>2483</v>
      </c>
      <c r="B1629" s="684" t="s">
        <v>1512</v>
      </c>
      <c r="C1629" s="680">
        <f t="shared" ref="C1629:C1634" si="206">C1630</f>
        <v>400000</v>
      </c>
    </row>
    <row r="1630" spans="1:3">
      <c r="A1630" s="679" t="s">
        <v>2484</v>
      </c>
      <c r="B1630" s="684" t="s">
        <v>1501</v>
      </c>
      <c r="C1630" s="680">
        <f t="shared" si="206"/>
        <v>400000</v>
      </c>
    </row>
    <row r="1631" spans="1:3">
      <c r="A1631" s="679" t="s">
        <v>2485</v>
      </c>
      <c r="B1631" s="684" t="s">
        <v>1513</v>
      </c>
      <c r="C1631" s="680">
        <f t="shared" si="206"/>
        <v>400000</v>
      </c>
    </row>
    <row r="1632" spans="1:3">
      <c r="A1632" s="679" t="s">
        <v>4700</v>
      </c>
      <c r="B1632" s="684" t="s">
        <v>2929</v>
      </c>
      <c r="C1632" s="680">
        <f t="shared" si="206"/>
        <v>400000</v>
      </c>
    </row>
    <row r="1633" spans="1:3">
      <c r="A1633" s="679" t="s">
        <v>4701</v>
      </c>
      <c r="B1633" s="684" t="s">
        <v>2455</v>
      </c>
      <c r="C1633" s="680">
        <f t="shared" si="206"/>
        <v>400000</v>
      </c>
    </row>
    <row r="1634" spans="1:3">
      <c r="A1634" s="679" t="s">
        <v>4702</v>
      </c>
      <c r="B1634" s="684" t="s">
        <v>807</v>
      </c>
      <c r="C1634" s="680">
        <f t="shared" si="206"/>
        <v>400000</v>
      </c>
    </row>
    <row r="1635" spans="1:3" ht="41.4">
      <c r="A1635" s="909" t="s">
        <v>4703</v>
      </c>
      <c r="B1635" s="910" t="s">
        <v>1512</v>
      </c>
      <c r="C1635" s="911">
        <f>'C. OBJETO DEL GASTO'!S201</f>
        <v>400000</v>
      </c>
    </row>
    <row r="1636" spans="1:3">
      <c r="A1636" s="679" t="s">
        <v>2490</v>
      </c>
      <c r="B1636" s="684" t="s">
        <v>2238</v>
      </c>
      <c r="C1636" s="680">
        <f>C1637</f>
        <v>68000</v>
      </c>
    </row>
    <row r="1637" spans="1:3">
      <c r="A1637" s="679" t="s">
        <v>2491</v>
      </c>
      <c r="B1637" s="684" t="s">
        <v>1501</v>
      </c>
      <c r="C1637" s="680">
        <f>C1638</f>
        <v>68000</v>
      </c>
    </row>
    <row r="1638" spans="1:3">
      <c r="A1638" s="679" t="s">
        <v>2492</v>
      </c>
      <c r="B1638" s="684" t="s">
        <v>1513</v>
      </c>
      <c r="C1638" s="680">
        <f>C1639</f>
        <v>68000</v>
      </c>
    </row>
    <row r="1639" spans="1:3">
      <c r="A1639" s="679" t="s">
        <v>4704</v>
      </c>
      <c r="B1639" s="684" t="s">
        <v>2929</v>
      </c>
      <c r="C1639" s="680">
        <f>C1640</f>
        <v>68000</v>
      </c>
    </row>
    <row r="1640" spans="1:3">
      <c r="A1640" s="679" t="s">
        <v>4705</v>
      </c>
      <c r="B1640" s="684" t="s">
        <v>2473</v>
      </c>
      <c r="C1640" s="680">
        <f>C1641</f>
        <v>68000</v>
      </c>
    </row>
    <row r="1641" spans="1:3">
      <c r="A1641" s="679" t="s">
        <v>4706</v>
      </c>
      <c r="B1641" s="684" t="s">
        <v>807</v>
      </c>
      <c r="C1641" s="680">
        <f>SUBTOTAL(9,C1642:C1643)</f>
        <v>68000</v>
      </c>
    </row>
    <row r="1642" spans="1:3">
      <c r="A1642" s="909" t="s">
        <v>4707</v>
      </c>
      <c r="B1642" s="910" t="s">
        <v>2238</v>
      </c>
      <c r="C1642" s="911">
        <f>'C. OBJETO DEL GASTO'!S236</f>
        <v>18000</v>
      </c>
    </row>
    <row r="1643" spans="1:3">
      <c r="A1643" s="909" t="s">
        <v>3618</v>
      </c>
      <c r="B1643" s="910" t="s">
        <v>2914</v>
      </c>
      <c r="C1643" s="911">
        <f>'C. OBJETO DEL GASTO'!S237</f>
        <v>50000</v>
      </c>
    </row>
    <row r="1644" spans="1:3">
      <c r="A1644" s="687" t="s">
        <v>3622</v>
      </c>
      <c r="B1644" s="687" t="s">
        <v>1566</v>
      </c>
      <c r="C1644" s="680">
        <f t="shared" ref="C1644:C1649" si="207">C1645</f>
        <v>100000</v>
      </c>
    </row>
    <row r="1645" spans="1:3">
      <c r="A1645" s="687" t="s">
        <v>3623</v>
      </c>
      <c r="B1645" s="687" t="s">
        <v>1501</v>
      </c>
      <c r="C1645" s="680">
        <f t="shared" si="207"/>
        <v>100000</v>
      </c>
    </row>
    <row r="1646" spans="1:3">
      <c r="A1646" s="687" t="s">
        <v>3624</v>
      </c>
      <c r="B1646" s="687" t="s">
        <v>1513</v>
      </c>
      <c r="C1646" s="680">
        <f t="shared" si="207"/>
        <v>100000</v>
      </c>
    </row>
    <row r="1647" spans="1:3">
      <c r="A1647" s="687" t="s">
        <v>4708</v>
      </c>
      <c r="B1647" s="687" t="s">
        <v>2929</v>
      </c>
      <c r="C1647" s="680">
        <f t="shared" si="207"/>
        <v>100000</v>
      </c>
    </row>
    <row r="1648" spans="1:3">
      <c r="A1648" s="687" t="s">
        <v>4709</v>
      </c>
      <c r="B1648" s="684" t="s">
        <v>2473</v>
      </c>
      <c r="C1648" s="680">
        <f t="shared" si="207"/>
        <v>100000</v>
      </c>
    </row>
    <row r="1649" spans="1:3">
      <c r="A1649" s="687" t="s">
        <v>4710</v>
      </c>
      <c r="B1649" s="687" t="s">
        <v>807</v>
      </c>
      <c r="C1649" s="680">
        <f t="shared" si="207"/>
        <v>100000</v>
      </c>
    </row>
    <row r="1650" spans="1:3">
      <c r="A1650" s="688" t="s">
        <v>4711</v>
      </c>
      <c r="B1650" s="688" t="s">
        <v>1567</v>
      </c>
      <c r="C1650" s="682">
        <f>'C. OBJETO DEL GASTO'!S247</f>
        <v>100000</v>
      </c>
    </row>
    <row r="1651" spans="1:3" ht="41.4">
      <c r="A1651" s="679" t="s">
        <v>2497</v>
      </c>
      <c r="B1651" s="684" t="s">
        <v>2252</v>
      </c>
      <c r="C1651" s="680">
        <f t="shared" ref="C1651:C1656" si="208">C1652</f>
        <v>300000</v>
      </c>
    </row>
    <row r="1652" spans="1:3">
      <c r="A1652" s="679" t="s">
        <v>2498</v>
      </c>
      <c r="B1652" s="684" t="s">
        <v>1501</v>
      </c>
      <c r="C1652" s="680">
        <f t="shared" si="208"/>
        <v>300000</v>
      </c>
    </row>
    <row r="1653" spans="1:3">
      <c r="A1653" s="679" t="s">
        <v>2499</v>
      </c>
      <c r="B1653" s="684" t="s">
        <v>1513</v>
      </c>
      <c r="C1653" s="680">
        <f t="shared" si="208"/>
        <v>300000</v>
      </c>
    </row>
    <row r="1654" spans="1:3">
      <c r="A1654" s="679" t="s">
        <v>4712</v>
      </c>
      <c r="B1654" s="684" t="s">
        <v>2929</v>
      </c>
      <c r="C1654" s="680">
        <f t="shared" si="208"/>
        <v>300000</v>
      </c>
    </row>
    <row r="1655" spans="1:3" ht="27.6">
      <c r="A1655" s="679" t="s">
        <v>4713</v>
      </c>
      <c r="B1655" s="684" t="s">
        <v>2482</v>
      </c>
      <c r="C1655" s="680">
        <f t="shared" si="208"/>
        <v>300000</v>
      </c>
    </row>
    <row r="1656" spans="1:3">
      <c r="A1656" s="679" t="s">
        <v>4714</v>
      </c>
      <c r="B1656" s="684" t="s">
        <v>807</v>
      </c>
      <c r="C1656" s="680">
        <f t="shared" si="208"/>
        <v>300000</v>
      </c>
    </row>
    <row r="1657" spans="1:3" ht="41.4">
      <c r="A1657" s="909" t="s">
        <v>4715</v>
      </c>
      <c r="B1657" s="910" t="s">
        <v>2252</v>
      </c>
      <c r="C1657" s="911">
        <f>'C. OBJETO DEL GASTO'!S279</f>
        <v>300000</v>
      </c>
    </row>
    <row r="1658" spans="1:3">
      <c r="A1658" s="679" t="s">
        <v>2504</v>
      </c>
      <c r="B1658" s="684" t="s">
        <v>1832</v>
      </c>
      <c r="C1658" s="680">
        <f t="shared" ref="C1658:C1663" si="209">C1659</f>
        <v>700000</v>
      </c>
    </row>
    <row r="1659" spans="1:3">
      <c r="A1659" s="679" t="s">
        <v>2505</v>
      </c>
      <c r="B1659" s="684" t="s">
        <v>1501</v>
      </c>
      <c r="C1659" s="680">
        <f t="shared" si="209"/>
        <v>700000</v>
      </c>
    </row>
    <row r="1660" spans="1:3">
      <c r="A1660" s="679" t="s">
        <v>2506</v>
      </c>
      <c r="B1660" s="684" t="s">
        <v>1513</v>
      </c>
      <c r="C1660" s="680">
        <f t="shared" si="209"/>
        <v>700000</v>
      </c>
    </row>
    <row r="1661" spans="1:3">
      <c r="A1661" s="679" t="s">
        <v>4716</v>
      </c>
      <c r="B1661" s="684" t="s">
        <v>2929</v>
      </c>
      <c r="C1661" s="680">
        <f t="shared" si="209"/>
        <v>700000</v>
      </c>
    </row>
    <row r="1662" spans="1:3" ht="27.6">
      <c r="A1662" s="679" t="s">
        <v>4717</v>
      </c>
      <c r="B1662" s="684" t="s">
        <v>2482</v>
      </c>
      <c r="C1662" s="680">
        <f t="shared" si="209"/>
        <v>700000</v>
      </c>
    </row>
    <row r="1663" spans="1:3">
      <c r="A1663" s="679" t="s">
        <v>4718</v>
      </c>
      <c r="B1663" s="684" t="s">
        <v>807</v>
      </c>
      <c r="C1663" s="680">
        <f t="shared" si="209"/>
        <v>700000</v>
      </c>
    </row>
    <row r="1664" spans="1:3">
      <c r="A1664" s="909" t="s">
        <v>4719</v>
      </c>
      <c r="B1664" s="910" t="s">
        <v>2511</v>
      </c>
      <c r="C1664" s="911">
        <f>'C. OBJETO DEL GASTO'!S283</f>
        <v>700000</v>
      </c>
    </row>
    <row r="1665" spans="1:3" ht="27.6">
      <c r="A1665" s="679" t="s">
        <v>2512</v>
      </c>
      <c r="B1665" s="684" t="s">
        <v>2255</v>
      </c>
      <c r="C1665" s="680">
        <f t="shared" ref="C1665:C1670" si="210">C1666</f>
        <v>100000</v>
      </c>
    </row>
    <row r="1666" spans="1:3">
      <c r="A1666" s="679" t="s">
        <v>2513</v>
      </c>
      <c r="B1666" s="684" t="s">
        <v>1501</v>
      </c>
      <c r="C1666" s="680">
        <f t="shared" si="210"/>
        <v>100000</v>
      </c>
    </row>
    <row r="1667" spans="1:3">
      <c r="A1667" s="679" t="s">
        <v>2514</v>
      </c>
      <c r="B1667" s="684" t="s">
        <v>1513</v>
      </c>
      <c r="C1667" s="680">
        <f t="shared" si="210"/>
        <v>100000</v>
      </c>
    </row>
    <row r="1668" spans="1:3">
      <c r="A1668" s="679" t="s">
        <v>4720</v>
      </c>
      <c r="B1668" s="684" t="s">
        <v>2929</v>
      </c>
      <c r="C1668" s="680">
        <f t="shared" si="210"/>
        <v>100000</v>
      </c>
    </row>
    <row r="1669" spans="1:3">
      <c r="A1669" s="679" t="s">
        <v>4721</v>
      </c>
      <c r="B1669" s="684" t="s">
        <v>2481</v>
      </c>
      <c r="C1669" s="680">
        <f t="shared" si="210"/>
        <v>100000</v>
      </c>
    </row>
    <row r="1670" spans="1:3">
      <c r="A1670" s="679" t="s">
        <v>4722</v>
      </c>
      <c r="B1670" s="684" t="s">
        <v>807</v>
      </c>
      <c r="C1670" s="680">
        <f t="shared" si="210"/>
        <v>100000</v>
      </c>
    </row>
    <row r="1671" spans="1:3" ht="27.6">
      <c r="A1671" s="909" t="s">
        <v>4723</v>
      </c>
      <c r="B1671" s="910" t="s">
        <v>2255</v>
      </c>
      <c r="C1671" s="911">
        <f>'C. OBJETO DEL GASTO'!S353</f>
        <v>100000</v>
      </c>
    </row>
    <row r="1672" spans="1:3">
      <c r="A1672" s="706" t="s">
        <v>3631</v>
      </c>
      <c r="B1672" s="706" t="s">
        <v>1568</v>
      </c>
      <c r="C1672" s="691">
        <f>C1673+C1681</f>
        <v>120000</v>
      </c>
    </row>
    <row r="1673" spans="1:3">
      <c r="A1673" s="689" t="s">
        <v>3632</v>
      </c>
      <c r="B1673" s="689" t="s">
        <v>3629</v>
      </c>
      <c r="C1673" s="680">
        <f t="shared" ref="C1673:C1679" si="211">C1674</f>
        <v>20000</v>
      </c>
    </row>
    <row r="1674" spans="1:3">
      <c r="A1674" s="689" t="s">
        <v>3633</v>
      </c>
      <c r="B1674" s="689" t="s">
        <v>1501</v>
      </c>
      <c r="C1674" s="680">
        <f t="shared" si="211"/>
        <v>20000</v>
      </c>
    </row>
    <row r="1675" spans="1:3">
      <c r="A1675" s="689" t="s">
        <v>3639</v>
      </c>
      <c r="B1675" s="689" t="s">
        <v>2283</v>
      </c>
      <c r="C1675" s="680">
        <f t="shared" si="211"/>
        <v>20000</v>
      </c>
    </row>
    <row r="1676" spans="1:3">
      <c r="A1676" s="689" t="s">
        <v>4724</v>
      </c>
      <c r="B1676" s="689" t="s">
        <v>2929</v>
      </c>
      <c r="C1676" s="680">
        <f t="shared" si="211"/>
        <v>20000</v>
      </c>
    </row>
    <row r="1677" spans="1:3">
      <c r="A1677" s="689" t="s">
        <v>4725</v>
      </c>
      <c r="B1677" s="684" t="s">
        <v>2481</v>
      </c>
      <c r="C1677" s="680">
        <f t="shared" si="211"/>
        <v>20000</v>
      </c>
    </row>
    <row r="1678" spans="1:3">
      <c r="A1678" s="689" t="s">
        <v>4726</v>
      </c>
      <c r="B1678" s="689" t="s">
        <v>807</v>
      </c>
      <c r="C1678" s="680">
        <f t="shared" si="211"/>
        <v>20000</v>
      </c>
    </row>
    <row r="1679" spans="1:3">
      <c r="A1679" s="689" t="s">
        <v>4727</v>
      </c>
      <c r="B1679" s="689" t="s">
        <v>3630</v>
      </c>
      <c r="C1679" s="680">
        <f t="shared" si="211"/>
        <v>20000</v>
      </c>
    </row>
    <row r="1680" spans="1:3">
      <c r="A1680" s="690" t="s">
        <v>4728</v>
      </c>
      <c r="B1680" s="690" t="s">
        <v>3630</v>
      </c>
      <c r="C1680" s="682">
        <f>'C. OBJETO DEL GASTO'!S618</f>
        <v>20000</v>
      </c>
    </row>
    <row r="1681" spans="1:4">
      <c r="A1681" s="689" t="s">
        <v>3635</v>
      </c>
      <c r="B1681" s="689" t="s">
        <v>3637</v>
      </c>
      <c r="C1681" s="680">
        <f t="shared" ref="C1681:C1687" si="212">C1682</f>
        <v>100000</v>
      </c>
    </row>
    <row r="1682" spans="1:4">
      <c r="A1682" s="689" t="s">
        <v>3636</v>
      </c>
      <c r="B1682" s="689" t="s">
        <v>1501</v>
      </c>
      <c r="C1682" s="680">
        <f t="shared" si="212"/>
        <v>100000</v>
      </c>
    </row>
    <row r="1683" spans="1:4">
      <c r="A1683" s="689" t="s">
        <v>3645</v>
      </c>
      <c r="B1683" s="689" t="s">
        <v>2283</v>
      </c>
      <c r="C1683" s="680">
        <f t="shared" si="212"/>
        <v>100000</v>
      </c>
    </row>
    <row r="1684" spans="1:4">
      <c r="A1684" s="689" t="s">
        <v>4729</v>
      </c>
      <c r="B1684" s="689" t="s">
        <v>2929</v>
      </c>
      <c r="C1684" s="680">
        <f t="shared" si="212"/>
        <v>100000</v>
      </c>
    </row>
    <row r="1685" spans="1:4">
      <c r="A1685" s="689" t="s">
        <v>4730</v>
      </c>
      <c r="B1685" s="684" t="s">
        <v>2481</v>
      </c>
      <c r="C1685" s="680">
        <f t="shared" si="212"/>
        <v>100000</v>
      </c>
    </row>
    <row r="1686" spans="1:4">
      <c r="A1686" s="689" t="s">
        <v>4731</v>
      </c>
      <c r="B1686" s="689" t="s">
        <v>807</v>
      </c>
      <c r="C1686" s="680">
        <f t="shared" si="212"/>
        <v>100000</v>
      </c>
    </row>
    <row r="1687" spans="1:4">
      <c r="A1687" s="689" t="s">
        <v>4732</v>
      </c>
      <c r="B1687" s="689" t="s">
        <v>3637</v>
      </c>
      <c r="C1687" s="680">
        <f t="shared" si="212"/>
        <v>100000</v>
      </c>
    </row>
    <row r="1688" spans="1:4">
      <c r="A1688" s="690" t="s">
        <v>4733</v>
      </c>
      <c r="B1688" s="690" t="s">
        <v>3638</v>
      </c>
      <c r="C1688" s="682">
        <f>'C. OBJETO DEL GASTO'!S621</f>
        <v>100000</v>
      </c>
    </row>
    <row r="1689" spans="1:4">
      <c r="A1689" s="700" t="s">
        <v>2519</v>
      </c>
      <c r="B1689" s="701" t="s">
        <v>1363</v>
      </c>
      <c r="C1689" s="702">
        <f>C1690</f>
        <v>883619.52792000002</v>
      </c>
    </row>
    <row r="1690" spans="1:4">
      <c r="A1690" s="679" t="s">
        <v>2520</v>
      </c>
      <c r="B1690" s="684" t="s">
        <v>2287</v>
      </c>
      <c r="C1690" s="680">
        <f>C1691</f>
        <v>883619.52792000002</v>
      </c>
    </row>
    <row r="1691" spans="1:4">
      <c r="A1691" s="679" t="s">
        <v>2521</v>
      </c>
      <c r="B1691" s="684" t="s">
        <v>1499</v>
      </c>
      <c r="C1691" s="680">
        <f>C1692</f>
        <v>883619.52792000002</v>
      </c>
    </row>
    <row r="1692" spans="1:4">
      <c r="A1692" s="703" t="s">
        <v>2522</v>
      </c>
      <c r="B1692" s="697" t="s">
        <v>807</v>
      </c>
      <c r="C1692" s="692">
        <f>C1693+C1700+C1707+C1714+C1721+C1728+C1735+C1742+C1749+C1756</f>
        <v>883619.52792000002</v>
      </c>
    </row>
    <row r="1693" spans="1:4">
      <c r="A1693" s="679" t="s">
        <v>2524</v>
      </c>
      <c r="B1693" s="684" t="s">
        <v>2133</v>
      </c>
      <c r="C1693" s="680">
        <f t="shared" ref="C1693:C1698" si="213">C1694</f>
        <v>432000</v>
      </c>
      <c r="D1693" s="939"/>
    </row>
    <row r="1694" spans="1:4">
      <c r="A1694" s="679" t="s">
        <v>2525</v>
      </c>
      <c r="B1694" s="684" t="s">
        <v>1501</v>
      </c>
      <c r="C1694" s="680">
        <f t="shared" si="213"/>
        <v>432000</v>
      </c>
    </row>
    <row r="1695" spans="1:4">
      <c r="A1695" s="679" t="s">
        <v>2526</v>
      </c>
      <c r="B1695" s="684" t="s">
        <v>1502</v>
      </c>
      <c r="C1695" s="680">
        <f t="shared" si="213"/>
        <v>432000</v>
      </c>
    </row>
    <row r="1696" spans="1:4">
      <c r="A1696" s="679" t="s">
        <v>3049</v>
      </c>
      <c r="B1696" s="684" t="s">
        <v>2929</v>
      </c>
      <c r="C1696" s="680">
        <f t="shared" si="213"/>
        <v>432000</v>
      </c>
    </row>
    <row r="1697" spans="1:3">
      <c r="A1697" s="679" t="s">
        <v>3050</v>
      </c>
      <c r="B1697" s="684" t="s">
        <v>2527</v>
      </c>
      <c r="C1697" s="680">
        <f t="shared" si="213"/>
        <v>432000</v>
      </c>
    </row>
    <row r="1698" spans="1:3">
      <c r="A1698" s="679" t="s">
        <v>3051</v>
      </c>
      <c r="B1698" s="684" t="s">
        <v>807</v>
      </c>
      <c r="C1698" s="680">
        <f t="shared" si="213"/>
        <v>432000</v>
      </c>
    </row>
    <row r="1699" spans="1:3">
      <c r="A1699" s="909" t="s">
        <v>3052</v>
      </c>
      <c r="B1699" s="910" t="s">
        <v>2133</v>
      </c>
      <c r="C1699" s="911">
        <f>'C. OBJETO DEL GASTO'!I17</f>
        <v>432000</v>
      </c>
    </row>
    <row r="1700" spans="1:3">
      <c r="A1700" s="679" t="s">
        <v>2528</v>
      </c>
      <c r="B1700" s="684" t="s">
        <v>1506</v>
      </c>
      <c r="C1700" s="680">
        <f t="shared" ref="C1700:C1705" si="214">C1701</f>
        <v>9000</v>
      </c>
    </row>
    <row r="1701" spans="1:3">
      <c r="A1701" s="679" t="s">
        <v>2529</v>
      </c>
      <c r="B1701" s="684" t="s">
        <v>1501</v>
      </c>
      <c r="C1701" s="680">
        <f t="shared" si="214"/>
        <v>9000</v>
      </c>
    </row>
    <row r="1702" spans="1:3">
      <c r="A1702" s="679" t="s">
        <v>2530</v>
      </c>
      <c r="B1702" s="684" t="s">
        <v>1502</v>
      </c>
      <c r="C1702" s="680">
        <f t="shared" si="214"/>
        <v>9000</v>
      </c>
    </row>
    <row r="1703" spans="1:3">
      <c r="A1703" s="679" t="s">
        <v>3053</v>
      </c>
      <c r="B1703" s="684" t="s">
        <v>2929</v>
      </c>
      <c r="C1703" s="680">
        <f t="shared" si="214"/>
        <v>9000</v>
      </c>
    </row>
    <row r="1704" spans="1:3">
      <c r="A1704" s="679" t="s">
        <v>3054</v>
      </c>
      <c r="B1704" s="684" t="s">
        <v>2531</v>
      </c>
      <c r="C1704" s="680">
        <f t="shared" si="214"/>
        <v>9000</v>
      </c>
    </row>
    <row r="1705" spans="1:3">
      <c r="A1705" s="679" t="s">
        <v>3055</v>
      </c>
      <c r="B1705" s="684" t="s">
        <v>807</v>
      </c>
      <c r="C1705" s="680">
        <f t="shared" si="214"/>
        <v>9000</v>
      </c>
    </row>
    <row r="1706" spans="1:3">
      <c r="A1706" s="909" t="s">
        <v>3056</v>
      </c>
      <c r="B1706" s="910" t="s">
        <v>1507</v>
      </c>
      <c r="C1706" s="911">
        <f>'C. OBJETO DEL GASTO'!I34</f>
        <v>9000</v>
      </c>
    </row>
    <row r="1707" spans="1:3">
      <c r="A1707" s="679" t="s">
        <v>2532</v>
      </c>
      <c r="B1707" s="684" t="s">
        <v>1508</v>
      </c>
      <c r="C1707" s="680">
        <f t="shared" ref="C1707:C1712" si="215">C1708</f>
        <v>36000</v>
      </c>
    </row>
    <row r="1708" spans="1:3">
      <c r="A1708" s="679" t="s">
        <v>2533</v>
      </c>
      <c r="B1708" s="684" t="s">
        <v>1501</v>
      </c>
      <c r="C1708" s="680">
        <f t="shared" si="215"/>
        <v>36000</v>
      </c>
    </row>
    <row r="1709" spans="1:3">
      <c r="A1709" s="679" t="s">
        <v>2534</v>
      </c>
      <c r="B1709" s="684" t="s">
        <v>1502</v>
      </c>
      <c r="C1709" s="680">
        <f t="shared" si="215"/>
        <v>36000</v>
      </c>
    </row>
    <row r="1710" spans="1:3">
      <c r="A1710" s="679" t="s">
        <v>3057</v>
      </c>
      <c r="B1710" s="684" t="s">
        <v>2929</v>
      </c>
      <c r="C1710" s="680">
        <f t="shared" si="215"/>
        <v>36000</v>
      </c>
    </row>
    <row r="1711" spans="1:3">
      <c r="A1711" s="679" t="s">
        <v>3058</v>
      </c>
      <c r="B1711" s="684" t="s">
        <v>2527</v>
      </c>
      <c r="C1711" s="680">
        <f t="shared" si="215"/>
        <v>36000</v>
      </c>
    </row>
    <row r="1712" spans="1:3">
      <c r="A1712" s="679" t="s">
        <v>3059</v>
      </c>
      <c r="B1712" s="684" t="s">
        <v>807</v>
      </c>
      <c r="C1712" s="680">
        <f t="shared" si="215"/>
        <v>36000</v>
      </c>
    </row>
    <row r="1713" spans="1:3">
      <c r="A1713" s="909" t="s">
        <v>3060</v>
      </c>
      <c r="B1713" s="910" t="s">
        <v>1509</v>
      </c>
      <c r="C1713" s="911">
        <f>'C. OBJETO DEL GASTO'!I35</f>
        <v>36000</v>
      </c>
    </row>
    <row r="1714" spans="1:3">
      <c r="A1714" s="679" t="s">
        <v>2535</v>
      </c>
      <c r="B1714" s="684" t="s">
        <v>1510</v>
      </c>
      <c r="C1714" s="680">
        <f t="shared" ref="C1714:C1719" si="216">C1715</f>
        <v>170346.47999999998</v>
      </c>
    </row>
    <row r="1715" spans="1:3">
      <c r="A1715" s="679" t="s">
        <v>2536</v>
      </c>
      <c r="B1715" s="684" t="s">
        <v>1501</v>
      </c>
      <c r="C1715" s="680">
        <f t="shared" si="216"/>
        <v>170346.47999999998</v>
      </c>
    </row>
    <row r="1716" spans="1:3">
      <c r="A1716" s="679" t="s">
        <v>2537</v>
      </c>
      <c r="B1716" s="684" t="s">
        <v>1502</v>
      </c>
      <c r="C1716" s="680">
        <f t="shared" si="216"/>
        <v>170346.47999999998</v>
      </c>
    </row>
    <row r="1717" spans="1:3">
      <c r="A1717" s="679" t="s">
        <v>3061</v>
      </c>
      <c r="B1717" s="684" t="s">
        <v>2929</v>
      </c>
      <c r="C1717" s="680">
        <f t="shared" si="216"/>
        <v>170346.47999999998</v>
      </c>
    </row>
    <row r="1718" spans="1:3">
      <c r="A1718" s="679" t="s">
        <v>3062</v>
      </c>
      <c r="B1718" s="684" t="s">
        <v>2531</v>
      </c>
      <c r="C1718" s="680">
        <f t="shared" si="216"/>
        <v>170346.47999999998</v>
      </c>
    </row>
    <row r="1719" spans="1:3">
      <c r="A1719" s="679" t="s">
        <v>3063</v>
      </c>
      <c r="B1719" s="684" t="s">
        <v>807</v>
      </c>
      <c r="C1719" s="680">
        <f t="shared" si="216"/>
        <v>170346.47999999998</v>
      </c>
    </row>
    <row r="1720" spans="1:3">
      <c r="A1720" s="909" t="s">
        <v>3064</v>
      </c>
      <c r="B1720" s="910" t="s">
        <v>1511</v>
      </c>
      <c r="C1720" s="911">
        <f>'C. OBJETO DEL GASTO'!I41</f>
        <v>170346.47999999998</v>
      </c>
    </row>
    <row r="1721" spans="1:3" ht="27.6">
      <c r="A1721" s="679" t="s">
        <v>3036</v>
      </c>
      <c r="B1721" s="684" t="s">
        <v>3032</v>
      </c>
      <c r="C1721" s="680">
        <f t="shared" ref="C1721:C1726" si="217">C1722</f>
        <v>18773.047919999997</v>
      </c>
    </row>
    <row r="1722" spans="1:3">
      <c r="A1722" s="679" t="s">
        <v>3037</v>
      </c>
      <c r="B1722" s="684" t="s">
        <v>1501</v>
      </c>
      <c r="C1722" s="680">
        <f t="shared" si="217"/>
        <v>18773.047919999997</v>
      </c>
    </row>
    <row r="1723" spans="1:3">
      <c r="A1723" s="679" t="s">
        <v>3038</v>
      </c>
      <c r="B1723" s="684" t="s">
        <v>1502</v>
      </c>
      <c r="C1723" s="680">
        <f t="shared" si="217"/>
        <v>18773.047919999997</v>
      </c>
    </row>
    <row r="1724" spans="1:3">
      <c r="A1724" s="679" t="s">
        <v>3039</v>
      </c>
      <c r="B1724" s="684" t="s">
        <v>2929</v>
      </c>
      <c r="C1724" s="680">
        <f t="shared" si="217"/>
        <v>18773.047919999997</v>
      </c>
    </row>
    <row r="1725" spans="1:3">
      <c r="A1725" s="689" t="s">
        <v>3040</v>
      </c>
      <c r="B1725" s="684" t="s">
        <v>2523</v>
      </c>
      <c r="C1725" s="680">
        <f t="shared" si="217"/>
        <v>18773.047919999997</v>
      </c>
    </row>
    <row r="1726" spans="1:3">
      <c r="A1726" s="679" t="s">
        <v>3041</v>
      </c>
      <c r="B1726" s="684" t="s">
        <v>807</v>
      </c>
      <c r="C1726" s="680">
        <f t="shared" si="217"/>
        <v>18773.047919999997</v>
      </c>
    </row>
    <row r="1727" spans="1:3">
      <c r="A1727" s="681" t="s">
        <v>3042</v>
      </c>
      <c r="B1727" s="685" t="s">
        <v>90</v>
      </c>
      <c r="C1727" s="682">
        <f>'C. OBJETO DEL GASTO'!I100</f>
        <v>18773.047919999997</v>
      </c>
    </row>
    <row r="1728" spans="1:3">
      <c r="A1728" s="679" t="s">
        <v>2538</v>
      </c>
      <c r="B1728" s="684" t="s">
        <v>1608</v>
      </c>
      <c r="C1728" s="680">
        <f t="shared" ref="C1728:C1733" si="218">C1729</f>
        <v>5000</v>
      </c>
    </row>
    <row r="1729" spans="1:3">
      <c r="A1729" s="679" t="s">
        <v>2539</v>
      </c>
      <c r="B1729" s="684" t="s">
        <v>1501</v>
      </c>
      <c r="C1729" s="680">
        <f t="shared" si="218"/>
        <v>5000</v>
      </c>
    </row>
    <row r="1730" spans="1:3">
      <c r="A1730" s="679" t="s">
        <v>2540</v>
      </c>
      <c r="B1730" s="684" t="s">
        <v>1513</v>
      </c>
      <c r="C1730" s="680">
        <f t="shared" si="218"/>
        <v>5000</v>
      </c>
    </row>
    <row r="1731" spans="1:3">
      <c r="A1731" s="679" t="s">
        <v>3065</v>
      </c>
      <c r="B1731" s="684" t="s">
        <v>2929</v>
      </c>
      <c r="C1731" s="680">
        <f t="shared" si="218"/>
        <v>5000</v>
      </c>
    </row>
    <row r="1732" spans="1:3">
      <c r="A1732" s="679" t="s">
        <v>3066</v>
      </c>
      <c r="B1732" s="684" t="s">
        <v>2523</v>
      </c>
      <c r="C1732" s="680">
        <f t="shared" si="218"/>
        <v>5000</v>
      </c>
    </row>
    <row r="1733" spans="1:3">
      <c r="A1733" s="679" t="s">
        <v>3067</v>
      </c>
      <c r="B1733" s="684" t="s">
        <v>807</v>
      </c>
      <c r="C1733" s="680">
        <f t="shared" si="218"/>
        <v>5000</v>
      </c>
    </row>
    <row r="1734" spans="1:3">
      <c r="A1734" s="909" t="s">
        <v>3068</v>
      </c>
      <c r="B1734" s="910" t="s">
        <v>1608</v>
      </c>
      <c r="C1734" s="911">
        <f>'C. OBJETO DEL GASTO'!I105</f>
        <v>5000</v>
      </c>
    </row>
    <row r="1735" spans="1:3" ht="27.6">
      <c r="A1735" s="687" t="s">
        <v>3043</v>
      </c>
      <c r="B1735" s="687" t="s">
        <v>1560</v>
      </c>
      <c r="C1735" s="680">
        <f t="shared" ref="C1735:C1740" si="219">C1736</f>
        <v>2500</v>
      </c>
    </row>
    <row r="1736" spans="1:3">
      <c r="A1736" s="687" t="s">
        <v>3044</v>
      </c>
      <c r="B1736" s="687" t="s">
        <v>1501</v>
      </c>
      <c r="C1736" s="680">
        <f t="shared" si="219"/>
        <v>2500</v>
      </c>
    </row>
    <row r="1737" spans="1:3">
      <c r="A1737" s="687" t="s">
        <v>3045</v>
      </c>
      <c r="B1737" s="687" t="s">
        <v>1513</v>
      </c>
      <c r="C1737" s="680">
        <f t="shared" si="219"/>
        <v>2500</v>
      </c>
    </row>
    <row r="1738" spans="1:3">
      <c r="A1738" s="687" t="s">
        <v>3069</v>
      </c>
      <c r="B1738" s="687" t="s">
        <v>2929</v>
      </c>
      <c r="C1738" s="680">
        <f t="shared" si="219"/>
        <v>2500</v>
      </c>
    </row>
    <row r="1739" spans="1:3">
      <c r="A1739" s="687" t="s">
        <v>3070</v>
      </c>
      <c r="B1739" s="684" t="s">
        <v>2527</v>
      </c>
      <c r="C1739" s="680">
        <f t="shared" si="219"/>
        <v>2500</v>
      </c>
    </row>
    <row r="1740" spans="1:3">
      <c r="A1740" s="687" t="s">
        <v>3071</v>
      </c>
      <c r="B1740" s="687" t="s">
        <v>807</v>
      </c>
      <c r="C1740" s="680">
        <f t="shared" si="219"/>
        <v>2500</v>
      </c>
    </row>
    <row r="1741" spans="1:3" ht="27.6">
      <c r="A1741" s="688" t="s">
        <v>3072</v>
      </c>
      <c r="B1741" s="688" t="s">
        <v>1560</v>
      </c>
      <c r="C1741" s="682">
        <f>'C. OBJETO DEL GASTO'!I115</f>
        <v>2500</v>
      </c>
    </row>
    <row r="1742" spans="1:3" ht="41.4">
      <c r="A1742" s="679" t="s">
        <v>2541</v>
      </c>
      <c r="B1742" s="684" t="s">
        <v>1512</v>
      </c>
      <c r="C1742" s="680">
        <f t="shared" ref="C1742:C1747" si="220">C1743</f>
        <v>80000</v>
      </c>
    </row>
    <row r="1743" spans="1:3">
      <c r="A1743" s="679" t="s">
        <v>2542</v>
      </c>
      <c r="B1743" s="684" t="s">
        <v>1501</v>
      </c>
      <c r="C1743" s="680">
        <f t="shared" si="220"/>
        <v>80000</v>
      </c>
    </row>
    <row r="1744" spans="1:3">
      <c r="A1744" s="679" t="s">
        <v>2543</v>
      </c>
      <c r="B1744" s="684" t="s">
        <v>1513</v>
      </c>
      <c r="C1744" s="680">
        <f t="shared" si="220"/>
        <v>80000</v>
      </c>
    </row>
    <row r="1745" spans="1:3">
      <c r="A1745" s="679" t="s">
        <v>3073</v>
      </c>
      <c r="B1745" s="684" t="s">
        <v>2929</v>
      </c>
      <c r="C1745" s="680">
        <f t="shared" si="220"/>
        <v>80000</v>
      </c>
    </row>
    <row r="1746" spans="1:3">
      <c r="A1746" s="679" t="s">
        <v>3074</v>
      </c>
      <c r="B1746" s="684" t="s">
        <v>2527</v>
      </c>
      <c r="C1746" s="680">
        <f t="shared" si="220"/>
        <v>80000</v>
      </c>
    </row>
    <row r="1747" spans="1:3">
      <c r="A1747" s="679" t="s">
        <v>3075</v>
      </c>
      <c r="B1747" s="684" t="s">
        <v>807</v>
      </c>
      <c r="C1747" s="680">
        <f t="shared" si="220"/>
        <v>80000</v>
      </c>
    </row>
    <row r="1748" spans="1:3" ht="41.4">
      <c r="A1748" s="909" t="s">
        <v>3076</v>
      </c>
      <c r="B1748" s="910" t="s">
        <v>1512</v>
      </c>
      <c r="C1748" s="911">
        <f>'C. OBJETO DEL GASTO'!I201</f>
        <v>80000</v>
      </c>
    </row>
    <row r="1749" spans="1:3" ht="27.6">
      <c r="A1749" s="687" t="s">
        <v>3046</v>
      </c>
      <c r="B1749" s="687" t="s">
        <v>2255</v>
      </c>
      <c r="C1749" s="680">
        <f t="shared" ref="C1749:C1754" si="221">C1750</f>
        <v>80000</v>
      </c>
    </row>
    <row r="1750" spans="1:3">
      <c r="A1750" s="687" t="s">
        <v>3047</v>
      </c>
      <c r="B1750" s="687" t="s">
        <v>1501</v>
      </c>
      <c r="C1750" s="680">
        <f t="shared" si="221"/>
        <v>80000</v>
      </c>
    </row>
    <row r="1751" spans="1:3">
      <c r="A1751" s="687" t="s">
        <v>3048</v>
      </c>
      <c r="B1751" s="687" t="s">
        <v>1513</v>
      </c>
      <c r="C1751" s="680">
        <f t="shared" si="221"/>
        <v>80000</v>
      </c>
    </row>
    <row r="1752" spans="1:3">
      <c r="A1752" s="687" t="s">
        <v>3077</v>
      </c>
      <c r="B1752" s="687" t="s">
        <v>2929</v>
      </c>
      <c r="C1752" s="680">
        <f t="shared" si="221"/>
        <v>80000</v>
      </c>
    </row>
    <row r="1753" spans="1:3">
      <c r="A1753" s="687" t="s">
        <v>3078</v>
      </c>
      <c r="B1753" s="684" t="s">
        <v>2527</v>
      </c>
      <c r="C1753" s="680">
        <f t="shared" si="221"/>
        <v>80000</v>
      </c>
    </row>
    <row r="1754" spans="1:3">
      <c r="A1754" s="687" t="s">
        <v>3079</v>
      </c>
      <c r="B1754" s="687" t="s">
        <v>807</v>
      </c>
      <c r="C1754" s="680">
        <f t="shared" si="221"/>
        <v>80000</v>
      </c>
    </row>
    <row r="1755" spans="1:3" ht="27.6">
      <c r="A1755" s="688" t="s">
        <v>3080</v>
      </c>
      <c r="B1755" s="688" t="s">
        <v>2255</v>
      </c>
      <c r="C1755" s="682">
        <f>'C. OBJETO DEL GASTO'!I353</f>
        <v>80000</v>
      </c>
    </row>
    <row r="1756" spans="1:3">
      <c r="A1756" s="679" t="s">
        <v>2544</v>
      </c>
      <c r="B1756" s="684" t="s">
        <v>2274</v>
      </c>
      <c r="C1756" s="680">
        <f t="shared" ref="C1756:C1761" si="222">C1757</f>
        <v>50000</v>
      </c>
    </row>
    <row r="1757" spans="1:3">
      <c r="A1757" s="679" t="s">
        <v>2545</v>
      </c>
      <c r="B1757" s="684" t="s">
        <v>1501</v>
      </c>
      <c r="C1757" s="680">
        <f t="shared" si="222"/>
        <v>50000</v>
      </c>
    </row>
    <row r="1758" spans="1:3">
      <c r="A1758" s="679" t="s">
        <v>2546</v>
      </c>
      <c r="B1758" s="684" t="s">
        <v>1513</v>
      </c>
      <c r="C1758" s="680">
        <f t="shared" si="222"/>
        <v>50000</v>
      </c>
    </row>
    <row r="1759" spans="1:3">
      <c r="A1759" s="679" t="s">
        <v>3081</v>
      </c>
      <c r="B1759" s="684" t="s">
        <v>2929</v>
      </c>
      <c r="C1759" s="680">
        <f t="shared" si="222"/>
        <v>50000</v>
      </c>
    </row>
    <row r="1760" spans="1:3">
      <c r="A1760" s="679" t="s">
        <v>3082</v>
      </c>
      <c r="B1760" s="684" t="s">
        <v>2527</v>
      </c>
      <c r="C1760" s="680">
        <f t="shared" si="222"/>
        <v>50000</v>
      </c>
    </row>
    <row r="1761" spans="1:4">
      <c r="A1761" s="679" t="s">
        <v>3083</v>
      </c>
      <c r="B1761" s="684" t="s">
        <v>807</v>
      </c>
      <c r="C1761" s="680">
        <f t="shared" si="222"/>
        <v>50000</v>
      </c>
    </row>
    <row r="1762" spans="1:4">
      <c r="A1762" s="909" t="s">
        <v>3084</v>
      </c>
      <c r="B1762" s="910" t="s">
        <v>2277</v>
      </c>
      <c r="C1762" s="911">
        <f>'C. OBJETO DEL GASTO'!I432</f>
        <v>50000</v>
      </c>
    </row>
    <row r="1763" spans="1:4">
      <c r="A1763" s="700" t="s">
        <v>2547</v>
      </c>
      <c r="B1763" s="701" t="s">
        <v>726</v>
      </c>
      <c r="C1763" s="702">
        <f>C1764</f>
        <v>3446653.5444</v>
      </c>
    </row>
    <row r="1764" spans="1:4">
      <c r="A1764" s="679" t="s">
        <v>2550</v>
      </c>
      <c r="B1764" s="684" t="s">
        <v>2551</v>
      </c>
      <c r="C1764" s="680">
        <f>C1765</f>
        <v>3446653.5444</v>
      </c>
    </row>
    <row r="1765" spans="1:4">
      <c r="A1765" s="679" t="s">
        <v>2552</v>
      </c>
      <c r="B1765" s="684" t="s">
        <v>1499</v>
      </c>
      <c r="C1765" s="680">
        <f>C1766</f>
        <v>3446653.5444</v>
      </c>
    </row>
    <row r="1766" spans="1:4">
      <c r="A1766" s="703" t="s">
        <v>2553</v>
      </c>
      <c r="B1766" s="697" t="s">
        <v>807</v>
      </c>
      <c r="C1766" s="692">
        <f>C1767+C1774+C1781+C1788+C1795+C1802+C1809+C1816+C1823+C1830+C1837+C1844+C1851+C1858+C1865+C1872+C1879+C1886+C1893+C1900</f>
        <v>3446653.5444</v>
      </c>
    </row>
    <row r="1767" spans="1:4">
      <c r="A1767" s="679" t="s">
        <v>4101</v>
      </c>
      <c r="B1767" s="684" t="s">
        <v>2133</v>
      </c>
      <c r="C1767" s="680">
        <f>C1768</f>
        <v>828000</v>
      </c>
    </row>
    <row r="1768" spans="1:4">
      <c r="A1768" s="679" t="s">
        <v>4102</v>
      </c>
      <c r="B1768" s="684" t="s">
        <v>1501</v>
      </c>
      <c r="C1768" s="680">
        <f>C1769</f>
        <v>828000</v>
      </c>
    </row>
    <row r="1769" spans="1:4">
      <c r="A1769" s="679" t="s">
        <v>4103</v>
      </c>
      <c r="B1769" s="684" t="s">
        <v>1502</v>
      </c>
      <c r="C1769" s="680">
        <f>C1770</f>
        <v>828000</v>
      </c>
    </row>
    <row r="1770" spans="1:4">
      <c r="A1770" s="679" t="s">
        <v>4104</v>
      </c>
      <c r="B1770" s="684" t="s">
        <v>2929</v>
      </c>
      <c r="C1770" s="680">
        <f>C1772</f>
        <v>828000</v>
      </c>
    </row>
    <row r="1771" spans="1:4">
      <c r="A1771" s="679" t="s">
        <v>4105</v>
      </c>
      <c r="B1771" s="684" t="s">
        <v>2548</v>
      </c>
      <c r="C1771" s="680">
        <f>C1772</f>
        <v>828000</v>
      </c>
    </row>
    <row r="1772" spans="1:4">
      <c r="A1772" s="679" t="s">
        <v>4106</v>
      </c>
      <c r="B1772" s="684" t="s">
        <v>807</v>
      </c>
      <c r="C1772" s="680">
        <f>C1773</f>
        <v>828000</v>
      </c>
    </row>
    <row r="1773" spans="1:4" s="916" customFormat="1">
      <c r="A1773" s="913" t="s">
        <v>4107</v>
      </c>
      <c r="B1773" s="914" t="s">
        <v>2133</v>
      </c>
      <c r="C1773" s="915">
        <f>'C. OBJETO DEL GASTO'!M17</f>
        <v>828000</v>
      </c>
      <c r="D1773" s="941"/>
    </row>
    <row r="1774" spans="1:4">
      <c r="A1774" s="679" t="s">
        <v>4108</v>
      </c>
      <c r="B1774" s="684" t="s">
        <v>1508</v>
      </c>
      <c r="C1774" s="680">
        <f t="shared" ref="C1774:C1779" si="223">C1775</f>
        <v>69000</v>
      </c>
    </row>
    <row r="1775" spans="1:4">
      <c r="A1775" s="679" t="s">
        <v>4109</v>
      </c>
      <c r="B1775" s="684" t="s">
        <v>1501</v>
      </c>
      <c r="C1775" s="680">
        <f t="shared" si="223"/>
        <v>69000</v>
      </c>
    </row>
    <row r="1776" spans="1:4">
      <c r="A1776" s="679" t="s">
        <v>4110</v>
      </c>
      <c r="B1776" s="684" t="s">
        <v>1502</v>
      </c>
      <c r="C1776" s="680">
        <f t="shared" si="223"/>
        <v>69000</v>
      </c>
    </row>
    <row r="1777" spans="1:4">
      <c r="A1777" s="679" t="s">
        <v>4111</v>
      </c>
      <c r="B1777" s="684" t="s">
        <v>2929</v>
      </c>
      <c r="C1777" s="680">
        <f t="shared" si="223"/>
        <v>69000</v>
      </c>
    </row>
    <row r="1778" spans="1:4">
      <c r="A1778" s="679" t="s">
        <v>4112</v>
      </c>
      <c r="B1778" s="684" t="s">
        <v>2549</v>
      </c>
      <c r="C1778" s="680">
        <f t="shared" si="223"/>
        <v>69000</v>
      </c>
    </row>
    <row r="1779" spans="1:4">
      <c r="A1779" s="679" t="s">
        <v>4113</v>
      </c>
      <c r="B1779" s="684" t="s">
        <v>807</v>
      </c>
      <c r="C1779" s="680">
        <f t="shared" si="223"/>
        <v>69000</v>
      </c>
    </row>
    <row r="1780" spans="1:4" s="916" customFormat="1">
      <c r="A1780" s="913" t="s">
        <v>4114</v>
      </c>
      <c r="B1780" s="914" t="s">
        <v>1509</v>
      </c>
      <c r="C1780" s="915">
        <f>'C. OBJETO DEL GASTO'!M35</f>
        <v>69000</v>
      </c>
      <c r="D1780" s="941"/>
    </row>
    <row r="1781" spans="1:4">
      <c r="A1781" s="679" t="s">
        <v>2554</v>
      </c>
      <c r="B1781" s="684" t="s">
        <v>1506</v>
      </c>
      <c r="C1781" s="680">
        <f t="shared" ref="C1781:C1786" si="224">C1782</f>
        <v>17250</v>
      </c>
    </row>
    <row r="1782" spans="1:4">
      <c r="A1782" s="679" t="s">
        <v>2555</v>
      </c>
      <c r="B1782" s="684" t="s">
        <v>1501</v>
      </c>
      <c r="C1782" s="680">
        <f t="shared" si="224"/>
        <v>17250</v>
      </c>
    </row>
    <row r="1783" spans="1:4">
      <c r="A1783" s="679" t="s">
        <v>2556</v>
      </c>
      <c r="B1783" s="684" t="s">
        <v>1502</v>
      </c>
      <c r="C1783" s="680">
        <f t="shared" si="224"/>
        <v>17250</v>
      </c>
    </row>
    <row r="1784" spans="1:4">
      <c r="A1784" s="679" t="s">
        <v>3251</v>
      </c>
      <c r="B1784" s="684" t="s">
        <v>2929</v>
      </c>
      <c r="C1784" s="680">
        <f t="shared" si="224"/>
        <v>17250</v>
      </c>
    </row>
    <row r="1785" spans="1:4">
      <c r="A1785" s="679" t="s">
        <v>3252</v>
      </c>
      <c r="B1785" s="684" t="s">
        <v>2548</v>
      </c>
      <c r="C1785" s="680">
        <f t="shared" si="224"/>
        <v>17250</v>
      </c>
    </row>
    <row r="1786" spans="1:4">
      <c r="A1786" s="679" t="s">
        <v>3253</v>
      </c>
      <c r="B1786" s="684" t="s">
        <v>807</v>
      </c>
      <c r="C1786" s="680">
        <f t="shared" si="224"/>
        <v>17250</v>
      </c>
    </row>
    <row r="1787" spans="1:4" s="916" customFormat="1">
      <c r="A1787" s="913" t="s">
        <v>3254</v>
      </c>
      <c r="B1787" s="914" t="s">
        <v>1507</v>
      </c>
      <c r="C1787" s="915">
        <f>'C. OBJETO DEL GASTO'!M34</f>
        <v>17250</v>
      </c>
      <c r="D1787" s="941"/>
    </row>
    <row r="1788" spans="1:4">
      <c r="A1788" s="679" t="s">
        <v>2557</v>
      </c>
      <c r="B1788" s="684" t="s">
        <v>1510</v>
      </c>
      <c r="C1788" s="680">
        <f t="shared" ref="C1788:C1793" si="225">C1789</f>
        <v>364713.6</v>
      </c>
    </row>
    <row r="1789" spans="1:4">
      <c r="A1789" s="679" t="s">
        <v>2558</v>
      </c>
      <c r="B1789" s="684" t="s">
        <v>1501</v>
      </c>
      <c r="C1789" s="680">
        <f t="shared" si="225"/>
        <v>364713.6</v>
      </c>
    </row>
    <row r="1790" spans="1:4">
      <c r="A1790" s="679" t="s">
        <v>2559</v>
      </c>
      <c r="B1790" s="684" t="s">
        <v>1502</v>
      </c>
      <c r="C1790" s="680">
        <f t="shared" si="225"/>
        <v>364713.6</v>
      </c>
    </row>
    <row r="1791" spans="1:4">
      <c r="A1791" s="679" t="s">
        <v>3255</v>
      </c>
      <c r="B1791" s="684" t="s">
        <v>2929</v>
      </c>
      <c r="C1791" s="680">
        <f t="shared" si="225"/>
        <v>364713.6</v>
      </c>
    </row>
    <row r="1792" spans="1:4">
      <c r="A1792" s="679" t="s">
        <v>3256</v>
      </c>
      <c r="B1792" s="684" t="s">
        <v>2561</v>
      </c>
      <c r="C1792" s="680">
        <f t="shared" si="225"/>
        <v>364713.6</v>
      </c>
    </row>
    <row r="1793" spans="1:4">
      <c r="A1793" s="679" t="s">
        <v>3257</v>
      </c>
      <c r="B1793" s="684" t="s">
        <v>807</v>
      </c>
      <c r="C1793" s="680">
        <f t="shared" si="225"/>
        <v>364713.6</v>
      </c>
    </row>
    <row r="1794" spans="1:4" s="934" customFormat="1">
      <c r="A1794" s="909" t="s">
        <v>3258</v>
      </c>
      <c r="B1794" s="910" t="s">
        <v>1511</v>
      </c>
      <c r="C1794" s="911">
        <f>'C. OBJETO DEL GASTO'!M41</f>
        <v>364713.6</v>
      </c>
      <c r="D1794" s="944"/>
    </row>
    <row r="1795" spans="1:4" ht="27.6">
      <c r="A1795" s="679" t="s">
        <v>3229</v>
      </c>
      <c r="B1795" s="684" t="s">
        <v>3032</v>
      </c>
      <c r="C1795" s="680">
        <f t="shared" ref="C1795:C1800" si="226">C1796</f>
        <v>37089.9444</v>
      </c>
    </row>
    <row r="1796" spans="1:4">
      <c r="A1796" s="679" t="s">
        <v>3230</v>
      </c>
      <c r="B1796" s="684" t="s">
        <v>1501</v>
      </c>
      <c r="C1796" s="680">
        <f t="shared" si="226"/>
        <v>37089.9444</v>
      </c>
    </row>
    <row r="1797" spans="1:4">
      <c r="A1797" s="679" t="s">
        <v>3231</v>
      </c>
      <c r="B1797" s="684" t="s">
        <v>1502</v>
      </c>
      <c r="C1797" s="680">
        <f t="shared" si="226"/>
        <v>37089.9444</v>
      </c>
    </row>
    <row r="1798" spans="1:4">
      <c r="A1798" s="679" t="s">
        <v>3232</v>
      </c>
      <c r="B1798" s="684" t="s">
        <v>2929</v>
      </c>
      <c r="C1798" s="680">
        <f t="shared" si="226"/>
        <v>37089.9444</v>
      </c>
    </row>
    <row r="1799" spans="1:4">
      <c r="A1799" s="689" t="s">
        <v>3233</v>
      </c>
      <c r="B1799" s="684" t="s">
        <v>2548</v>
      </c>
      <c r="C1799" s="680">
        <f t="shared" si="226"/>
        <v>37089.9444</v>
      </c>
    </row>
    <row r="1800" spans="1:4">
      <c r="A1800" s="679" t="s">
        <v>3235</v>
      </c>
      <c r="B1800" s="684" t="s">
        <v>807</v>
      </c>
      <c r="C1800" s="680">
        <f t="shared" si="226"/>
        <v>37089.9444</v>
      </c>
    </row>
    <row r="1801" spans="1:4" s="916" customFormat="1">
      <c r="A1801" s="913" t="s">
        <v>3234</v>
      </c>
      <c r="B1801" s="914" t="s">
        <v>90</v>
      </c>
      <c r="C1801" s="915">
        <f>'C. OBJETO DEL GASTO'!M100</f>
        <v>37089.9444</v>
      </c>
      <c r="D1801" s="941"/>
    </row>
    <row r="1802" spans="1:4">
      <c r="A1802" s="679" t="s">
        <v>2566</v>
      </c>
      <c r="B1802" s="684" t="s">
        <v>1608</v>
      </c>
      <c r="C1802" s="680">
        <f t="shared" ref="C1802:C1807" si="227">C1803</f>
        <v>180000</v>
      </c>
    </row>
    <row r="1803" spans="1:4">
      <c r="A1803" s="679" t="s">
        <v>2567</v>
      </c>
      <c r="B1803" s="684" t="s">
        <v>1501</v>
      </c>
      <c r="C1803" s="680">
        <f t="shared" si="227"/>
        <v>180000</v>
      </c>
    </row>
    <row r="1804" spans="1:4">
      <c r="A1804" s="679" t="s">
        <v>2568</v>
      </c>
      <c r="B1804" s="684" t="s">
        <v>1513</v>
      </c>
      <c r="C1804" s="680">
        <f t="shared" si="227"/>
        <v>180000</v>
      </c>
    </row>
    <row r="1805" spans="1:4">
      <c r="A1805" s="679" t="s">
        <v>3259</v>
      </c>
      <c r="B1805" s="684" t="s">
        <v>2929</v>
      </c>
      <c r="C1805" s="680">
        <f t="shared" si="227"/>
        <v>180000</v>
      </c>
    </row>
    <row r="1806" spans="1:4" ht="27.6">
      <c r="A1806" s="679" t="s">
        <v>3260</v>
      </c>
      <c r="B1806" s="684" t="s">
        <v>2569</v>
      </c>
      <c r="C1806" s="680">
        <f t="shared" si="227"/>
        <v>180000</v>
      </c>
    </row>
    <row r="1807" spans="1:4">
      <c r="A1807" s="679" t="s">
        <v>3261</v>
      </c>
      <c r="B1807" s="684" t="s">
        <v>807</v>
      </c>
      <c r="C1807" s="680">
        <f t="shared" si="227"/>
        <v>180000</v>
      </c>
    </row>
    <row r="1808" spans="1:4" s="934" customFormat="1">
      <c r="A1808" s="909" t="s">
        <v>3262</v>
      </c>
      <c r="B1808" s="910" t="s">
        <v>1608</v>
      </c>
      <c r="C1808" s="911">
        <f>'C. OBJETO DEL GASTO'!M105</f>
        <v>180000</v>
      </c>
      <c r="D1808" s="944"/>
    </row>
    <row r="1809" spans="1:4">
      <c r="A1809" s="687" t="s">
        <v>3236</v>
      </c>
      <c r="B1809" s="687" t="s">
        <v>2218</v>
      </c>
      <c r="C1809" s="680">
        <f t="shared" ref="C1809:C1814" si="228">C1810</f>
        <v>100000</v>
      </c>
    </row>
    <row r="1810" spans="1:4">
      <c r="A1810" s="687" t="s">
        <v>3237</v>
      </c>
      <c r="B1810" s="687" t="s">
        <v>1501</v>
      </c>
      <c r="C1810" s="680">
        <f t="shared" si="228"/>
        <v>100000</v>
      </c>
    </row>
    <row r="1811" spans="1:4">
      <c r="A1811" s="687" t="s">
        <v>3238</v>
      </c>
      <c r="B1811" s="687" t="s">
        <v>1513</v>
      </c>
      <c r="C1811" s="680">
        <f t="shared" si="228"/>
        <v>100000</v>
      </c>
    </row>
    <row r="1812" spans="1:4">
      <c r="A1812" s="687" t="s">
        <v>3263</v>
      </c>
      <c r="B1812" s="687" t="s">
        <v>2929</v>
      </c>
      <c r="C1812" s="680">
        <f t="shared" si="228"/>
        <v>100000</v>
      </c>
    </row>
    <row r="1813" spans="1:4">
      <c r="A1813" s="687" t="s">
        <v>3264</v>
      </c>
      <c r="B1813" s="684" t="s">
        <v>2548</v>
      </c>
      <c r="C1813" s="680">
        <f t="shared" si="228"/>
        <v>100000</v>
      </c>
    </row>
    <row r="1814" spans="1:4">
      <c r="A1814" s="687" t="s">
        <v>3265</v>
      </c>
      <c r="B1814" s="687" t="s">
        <v>807</v>
      </c>
      <c r="C1814" s="680">
        <f t="shared" si="228"/>
        <v>100000</v>
      </c>
    </row>
    <row r="1815" spans="1:4" s="916" customFormat="1">
      <c r="A1815" s="929" t="s">
        <v>3266</v>
      </c>
      <c r="B1815" s="929" t="s">
        <v>2218</v>
      </c>
      <c r="C1815" s="915">
        <f>'C. OBJETO DEL GASTO'!M107</f>
        <v>100000</v>
      </c>
      <c r="D1815" s="941"/>
    </row>
    <row r="1816" spans="1:4" ht="27.6">
      <c r="A1816" s="679" t="s">
        <v>2570</v>
      </c>
      <c r="B1816" s="684" t="s">
        <v>1560</v>
      </c>
      <c r="C1816" s="680">
        <f t="shared" ref="C1816:C1821" si="229">C1817</f>
        <v>169600</v>
      </c>
    </row>
    <row r="1817" spans="1:4">
      <c r="A1817" s="679" t="s">
        <v>2571</v>
      </c>
      <c r="B1817" s="684" t="s">
        <v>1501</v>
      </c>
      <c r="C1817" s="680">
        <f t="shared" si="229"/>
        <v>169600</v>
      </c>
    </row>
    <row r="1818" spans="1:4">
      <c r="A1818" s="679" t="s">
        <v>2572</v>
      </c>
      <c r="B1818" s="684" t="s">
        <v>1513</v>
      </c>
      <c r="C1818" s="680">
        <f t="shared" si="229"/>
        <v>169600</v>
      </c>
    </row>
    <row r="1819" spans="1:4">
      <c r="A1819" s="679" t="s">
        <v>3267</v>
      </c>
      <c r="B1819" s="684" t="s">
        <v>2929</v>
      </c>
      <c r="C1819" s="680">
        <f t="shared" si="229"/>
        <v>169600</v>
      </c>
    </row>
    <row r="1820" spans="1:4">
      <c r="A1820" s="679" t="s">
        <v>3268</v>
      </c>
      <c r="B1820" s="684" t="s">
        <v>2549</v>
      </c>
      <c r="C1820" s="680">
        <f t="shared" si="229"/>
        <v>169600</v>
      </c>
    </row>
    <row r="1821" spans="1:4">
      <c r="A1821" s="679" t="s">
        <v>3269</v>
      </c>
      <c r="B1821" s="684" t="s">
        <v>807</v>
      </c>
      <c r="C1821" s="680">
        <f t="shared" si="229"/>
        <v>169600</v>
      </c>
    </row>
    <row r="1822" spans="1:4" s="916" customFormat="1" ht="27.6">
      <c r="A1822" s="913" t="s">
        <v>3270</v>
      </c>
      <c r="B1822" s="914" t="s">
        <v>1560</v>
      </c>
      <c r="C1822" s="915">
        <f>'C. OBJETO DEL GASTO'!M115</f>
        <v>169600</v>
      </c>
      <c r="D1822" s="941"/>
    </row>
    <row r="1823" spans="1:4">
      <c r="A1823" s="679" t="s">
        <v>2573</v>
      </c>
      <c r="B1823" s="684" t="s">
        <v>1704</v>
      </c>
      <c r="C1823" s="680">
        <f t="shared" ref="C1823:C1828" si="230">C1824</f>
        <v>80000</v>
      </c>
    </row>
    <row r="1824" spans="1:4">
      <c r="A1824" s="679" t="s">
        <v>2574</v>
      </c>
      <c r="B1824" s="684" t="s">
        <v>1501</v>
      </c>
      <c r="C1824" s="680">
        <f t="shared" si="230"/>
        <v>80000</v>
      </c>
    </row>
    <row r="1825" spans="1:4">
      <c r="A1825" s="679" t="s">
        <v>2575</v>
      </c>
      <c r="B1825" s="684" t="s">
        <v>1513</v>
      </c>
      <c r="C1825" s="680">
        <f t="shared" si="230"/>
        <v>80000</v>
      </c>
    </row>
    <row r="1826" spans="1:4">
      <c r="A1826" s="679" t="s">
        <v>3271</v>
      </c>
      <c r="B1826" s="684" t="s">
        <v>2929</v>
      </c>
      <c r="C1826" s="680">
        <f t="shared" si="230"/>
        <v>80000</v>
      </c>
    </row>
    <row r="1827" spans="1:4">
      <c r="A1827" s="679" t="s">
        <v>3272</v>
      </c>
      <c r="B1827" s="684" t="s">
        <v>2548</v>
      </c>
      <c r="C1827" s="680">
        <f t="shared" si="230"/>
        <v>80000</v>
      </c>
    </row>
    <row r="1828" spans="1:4">
      <c r="A1828" s="679" t="s">
        <v>3273</v>
      </c>
      <c r="B1828" s="684" t="s">
        <v>807</v>
      </c>
      <c r="C1828" s="680">
        <f t="shared" si="230"/>
        <v>80000</v>
      </c>
    </row>
    <row r="1829" spans="1:4" s="916" customFormat="1">
      <c r="A1829" s="913" t="s">
        <v>3274</v>
      </c>
      <c r="B1829" s="914" t="s">
        <v>1704</v>
      </c>
      <c r="C1829" s="915">
        <f>'C. OBJETO DEL GASTO'!M121</f>
        <v>80000</v>
      </c>
      <c r="D1829" s="941"/>
    </row>
    <row r="1830" spans="1:4">
      <c r="A1830" s="687" t="s">
        <v>3239</v>
      </c>
      <c r="B1830" s="687" t="s">
        <v>2223</v>
      </c>
      <c r="C1830" s="680">
        <f t="shared" ref="C1830:C1835" si="231">C1831</f>
        <v>100000</v>
      </c>
    </row>
    <row r="1831" spans="1:4">
      <c r="A1831" s="687" t="s">
        <v>3240</v>
      </c>
      <c r="B1831" s="687" t="s">
        <v>1501</v>
      </c>
      <c r="C1831" s="680">
        <f t="shared" si="231"/>
        <v>100000</v>
      </c>
    </row>
    <row r="1832" spans="1:4">
      <c r="A1832" s="687" t="s">
        <v>3241</v>
      </c>
      <c r="B1832" s="687" t="s">
        <v>1513</v>
      </c>
      <c r="C1832" s="680">
        <f t="shared" si="231"/>
        <v>100000</v>
      </c>
    </row>
    <row r="1833" spans="1:4">
      <c r="A1833" s="687" t="s">
        <v>3275</v>
      </c>
      <c r="B1833" s="687" t="s">
        <v>2929</v>
      </c>
      <c r="C1833" s="680">
        <f t="shared" si="231"/>
        <v>100000</v>
      </c>
    </row>
    <row r="1834" spans="1:4">
      <c r="A1834" s="687" t="s">
        <v>3276</v>
      </c>
      <c r="B1834" s="684" t="s">
        <v>2548</v>
      </c>
      <c r="C1834" s="680">
        <f t="shared" si="231"/>
        <v>100000</v>
      </c>
    </row>
    <row r="1835" spans="1:4">
      <c r="A1835" s="687" t="s">
        <v>3277</v>
      </c>
      <c r="B1835" s="687" t="s">
        <v>807</v>
      </c>
      <c r="C1835" s="680">
        <f t="shared" si="231"/>
        <v>100000</v>
      </c>
    </row>
    <row r="1836" spans="1:4" s="916" customFormat="1">
      <c r="A1836" s="929" t="s">
        <v>3278</v>
      </c>
      <c r="B1836" s="929" t="s">
        <v>2223</v>
      </c>
      <c r="C1836" s="915">
        <f>'C. OBJETO DEL GASTO'!M130</f>
        <v>100000</v>
      </c>
      <c r="D1836" s="941"/>
    </row>
    <row r="1837" spans="1:4">
      <c r="A1837" s="687" t="s">
        <v>3242</v>
      </c>
      <c r="B1837" s="687" t="s">
        <v>2227</v>
      </c>
      <c r="C1837" s="680">
        <f t="shared" ref="C1837:C1842" si="232">C1838</f>
        <v>30000</v>
      </c>
    </row>
    <row r="1838" spans="1:4">
      <c r="A1838" s="687" t="s">
        <v>3243</v>
      </c>
      <c r="B1838" s="687" t="s">
        <v>1501</v>
      </c>
      <c r="C1838" s="680">
        <f t="shared" si="232"/>
        <v>30000</v>
      </c>
    </row>
    <row r="1839" spans="1:4">
      <c r="A1839" s="687" t="s">
        <v>3244</v>
      </c>
      <c r="B1839" s="687" t="s">
        <v>1513</v>
      </c>
      <c r="C1839" s="680">
        <f t="shared" si="232"/>
        <v>30000</v>
      </c>
    </row>
    <row r="1840" spans="1:4">
      <c r="A1840" s="687" t="s">
        <v>3279</v>
      </c>
      <c r="B1840" s="687" t="s">
        <v>2929</v>
      </c>
      <c r="C1840" s="680">
        <f t="shared" si="232"/>
        <v>30000</v>
      </c>
    </row>
    <row r="1841" spans="1:4">
      <c r="A1841" s="687" t="s">
        <v>3280</v>
      </c>
      <c r="B1841" s="684" t="s">
        <v>2548</v>
      </c>
      <c r="C1841" s="680">
        <f t="shared" si="232"/>
        <v>30000</v>
      </c>
    </row>
    <row r="1842" spans="1:4">
      <c r="A1842" s="687" t="s">
        <v>3281</v>
      </c>
      <c r="B1842" s="687" t="s">
        <v>807</v>
      </c>
      <c r="C1842" s="680">
        <f t="shared" si="232"/>
        <v>30000</v>
      </c>
    </row>
    <row r="1843" spans="1:4" s="916" customFormat="1">
      <c r="A1843" s="929" t="s">
        <v>3282</v>
      </c>
      <c r="B1843" s="929" t="s">
        <v>2227</v>
      </c>
      <c r="C1843" s="915">
        <f>'C. OBJETO DEL GASTO'!M131</f>
        <v>30000</v>
      </c>
      <c r="D1843" s="941"/>
    </row>
    <row r="1844" spans="1:4" ht="41.4">
      <c r="A1844" s="679" t="s">
        <v>2576</v>
      </c>
      <c r="B1844" s="684" t="s">
        <v>1512</v>
      </c>
      <c r="C1844" s="680">
        <f t="shared" ref="C1844:C1849" si="233">C1845</f>
        <v>100000</v>
      </c>
    </row>
    <row r="1845" spans="1:4">
      <c r="A1845" s="679" t="s">
        <v>2577</v>
      </c>
      <c r="B1845" s="684" t="s">
        <v>1501</v>
      </c>
      <c r="C1845" s="680">
        <f t="shared" si="233"/>
        <v>100000</v>
      </c>
    </row>
    <row r="1846" spans="1:4">
      <c r="A1846" s="679" t="s">
        <v>2578</v>
      </c>
      <c r="B1846" s="684" t="s">
        <v>1513</v>
      </c>
      <c r="C1846" s="680">
        <f t="shared" si="233"/>
        <v>100000</v>
      </c>
    </row>
    <row r="1847" spans="1:4">
      <c r="A1847" s="679" t="s">
        <v>3283</v>
      </c>
      <c r="B1847" s="684" t="s">
        <v>2929</v>
      </c>
      <c r="C1847" s="680">
        <f t="shared" si="233"/>
        <v>100000</v>
      </c>
    </row>
    <row r="1848" spans="1:4">
      <c r="A1848" s="679" t="s">
        <v>3284</v>
      </c>
      <c r="B1848" s="684" t="s">
        <v>2563</v>
      </c>
      <c r="C1848" s="680">
        <f t="shared" si="233"/>
        <v>100000</v>
      </c>
    </row>
    <row r="1849" spans="1:4">
      <c r="A1849" s="679" t="s">
        <v>3285</v>
      </c>
      <c r="B1849" s="684" t="s">
        <v>807</v>
      </c>
      <c r="C1849" s="680">
        <f t="shared" si="233"/>
        <v>100000</v>
      </c>
    </row>
    <row r="1850" spans="1:4" s="934" customFormat="1" ht="41.4">
      <c r="A1850" s="909" t="s">
        <v>3286</v>
      </c>
      <c r="B1850" s="910" t="s">
        <v>1512</v>
      </c>
      <c r="C1850" s="911">
        <f>'C. OBJETO DEL GASTO'!M201</f>
        <v>100000</v>
      </c>
      <c r="D1850" s="944"/>
    </row>
    <row r="1851" spans="1:4">
      <c r="A1851" s="679" t="s">
        <v>2579</v>
      </c>
      <c r="B1851" s="684" t="s">
        <v>1705</v>
      </c>
      <c r="C1851" s="680">
        <f t="shared" ref="C1851:C1856" si="234">C1852</f>
        <v>100000</v>
      </c>
    </row>
    <row r="1852" spans="1:4">
      <c r="A1852" s="679" t="s">
        <v>2580</v>
      </c>
      <c r="B1852" s="684" t="s">
        <v>1501</v>
      </c>
      <c r="C1852" s="680">
        <f t="shared" si="234"/>
        <v>100000</v>
      </c>
    </row>
    <row r="1853" spans="1:4">
      <c r="A1853" s="679" t="s">
        <v>2581</v>
      </c>
      <c r="B1853" s="684" t="s">
        <v>1513</v>
      </c>
      <c r="C1853" s="680">
        <f t="shared" si="234"/>
        <v>100000</v>
      </c>
    </row>
    <row r="1854" spans="1:4">
      <c r="A1854" s="679" t="s">
        <v>3287</v>
      </c>
      <c r="B1854" s="684" t="s">
        <v>2929</v>
      </c>
      <c r="C1854" s="680">
        <f t="shared" si="234"/>
        <v>100000</v>
      </c>
    </row>
    <row r="1855" spans="1:4" ht="27.6">
      <c r="A1855" s="679" t="s">
        <v>3288</v>
      </c>
      <c r="B1855" s="684" t="s">
        <v>2564</v>
      </c>
      <c r="C1855" s="680">
        <f t="shared" si="234"/>
        <v>100000</v>
      </c>
    </row>
    <row r="1856" spans="1:4">
      <c r="A1856" s="679" t="s">
        <v>3289</v>
      </c>
      <c r="B1856" s="684" t="s">
        <v>807</v>
      </c>
      <c r="C1856" s="680">
        <f t="shared" si="234"/>
        <v>100000</v>
      </c>
    </row>
    <row r="1857" spans="1:4" s="934" customFormat="1">
      <c r="A1857" s="909" t="s">
        <v>3290</v>
      </c>
      <c r="B1857" s="910" t="s">
        <v>1705</v>
      </c>
      <c r="C1857" s="911">
        <f>'C. OBJETO DEL GASTO'!M207</f>
        <v>100000</v>
      </c>
      <c r="D1857" s="944"/>
    </row>
    <row r="1858" spans="1:4">
      <c r="A1858" s="679" t="s">
        <v>2582</v>
      </c>
      <c r="B1858" s="684" t="s">
        <v>1566</v>
      </c>
      <c r="C1858" s="680">
        <f t="shared" ref="C1858:C1863" si="235">C1859</f>
        <v>350000</v>
      </c>
    </row>
    <row r="1859" spans="1:4">
      <c r="A1859" s="679" t="s">
        <v>2583</v>
      </c>
      <c r="B1859" s="684" t="s">
        <v>1501</v>
      </c>
      <c r="C1859" s="680">
        <f t="shared" si="235"/>
        <v>350000</v>
      </c>
    </row>
    <row r="1860" spans="1:4">
      <c r="A1860" s="679" t="s">
        <v>2584</v>
      </c>
      <c r="B1860" s="684" t="s">
        <v>1513</v>
      </c>
      <c r="C1860" s="680">
        <f t="shared" si="235"/>
        <v>350000</v>
      </c>
    </row>
    <row r="1861" spans="1:4">
      <c r="A1861" s="679" t="s">
        <v>3291</v>
      </c>
      <c r="B1861" s="684" t="s">
        <v>2929</v>
      </c>
      <c r="C1861" s="680">
        <f t="shared" si="235"/>
        <v>350000</v>
      </c>
    </row>
    <row r="1862" spans="1:4">
      <c r="A1862" s="679" t="s">
        <v>3292</v>
      </c>
      <c r="B1862" s="684" t="s">
        <v>2548</v>
      </c>
      <c r="C1862" s="680">
        <f t="shared" si="235"/>
        <v>350000</v>
      </c>
    </row>
    <row r="1863" spans="1:4">
      <c r="A1863" s="679" t="s">
        <v>3293</v>
      </c>
      <c r="B1863" s="684" t="s">
        <v>807</v>
      </c>
      <c r="C1863" s="680">
        <f t="shared" si="235"/>
        <v>350000</v>
      </c>
    </row>
    <row r="1864" spans="1:4" s="916" customFormat="1">
      <c r="A1864" s="913" t="s">
        <v>3294</v>
      </c>
      <c r="B1864" s="914" t="s">
        <v>1566</v>
      </c>
      <c r="C1864" s="915">
        <f>'C. OBJETO DEL GASTO'!M247</f>
        <v>350000</v>
      </c>
      <c r="D1864" s="941"/>
    </row>
    <row r="1865" spans="1:4">
      <c r="A1865" s="679" t="s">
        <v>2586</v>
      </c>
      <c r="B1865" s="684" t="s">
        <v>2245</v>
      </c>
      <c r="C1865" s="680">
        <f t="shared" ref="C1865:C1870" si="236">C1866</f>
        <v>41000</v>
      </c>
    </row>
    <row r="1866" spans="1:4">
      <c r="A1866" s="679" t="s">
        <v>2587</v>
      </c>
      <c r="B1866" s="684" t="s">
        <v>1501</v>
      </c>
      <c r="C1866" s="680">
        <f t="shared" si="236"/>
        <v>41000</v>
      </c>
    </row>
    <row r="1867" spans="1:4">
      <c r="A1867" s="679" t="s">
        <v>2588</v>
      </c>
      <c r="B1867" s="684" t="s">
        <v>1513</v>
      </c>
      <c r="C1867" s="680">
        <f t="shared" si="236"/>
        <v>41000</v>
      </c>
    </row>
    <row r="1868" spans="1:4">
      <c r="A1868" s="679" t="s">
        <v>3295</v>
      </c>
      <c r="B1868" s="684" t="s">
        <v>2929</v>
      </c>
      <c r="C1868" s="680">
        <f t="shared" si="236"/>
        <v>41000</v>
      </c>
    </row>
    <row r="1869" spans="1:4" ht="27.6">
      <c r="A1869" s="679" t="s">
        <v>3296</v>
      </c>
      <c r="B1869" s="684" t="s">
        <v>2564</v>
      </c>
      <c r="C1869" s="680">
        <f t="shared" si="236"/>
        <v>41000</v>
      </c>
    </row>
    <row r="1870" spans="1:4">
      <c r="A1870" s="679" t="s">
        <v>3297</v>
      </c>
      <c r="B1870" s="684" t="s">
        <v>807</v>
      </c>
      <c r="C1870" s="680">
        <f t="shared" si="236"/>
        <v>41000</v>
      </c>
    </row>
    <row r="1871" spans="1:4" s="934" customFormat="1">
      <c r="A1871" s="909" t="s">
        <v>3298</v>
      </c>
      <c r="B1871" s="910" t="s">
        <v>2245</v>
      </c>
      <c r="C1871" s="911">
        <f>'C. OBJETO DEL GASTO'!M254</f>
        <v>41000</v>
      </c>
      <c r="D1871" s="944"/>
    </row>
    <row r="1872" spans="1:4">
      <c r="A1872" s="679" t="s">
        <v>2589</v>
      </c>
      <c r="B1872" s="684" t="s">
        <v>2253</v>
      </c>
      <c r="C1872" s="680">
        <f t="shared" ref="C1872:C1877" si="237">C1873</f>
        <v>60000</v>
      </c>
    </row>
    <row r="1873" spans="1:4">
      <c r="A1873" s="679" t="s">
        <v>2590</v>
      </c>
      <c r="B1873" s="684" t="s">
        <v>1501</v>
      </c>
      <c r="C1873" s="680">
        <f t="shared" si="237"/>
        <v>60000</v>
      </c>
    </row>
    <row r="1874" spans="1:4">
      <c r="A1874" s="679" t="s">
        <v>2591</v>
      </c>
      <c r="B1874" s="684" t="s">
        <v>1513</v>
      </c>
      <c r="C1874" s="680">
        <f t="shared" si="237"/>
        <v>60000</v>
      </c>
    </row>
    <row r="1875" spans="1:4">
      <c r="A1875" s="679" t="s">
        <v>3299</v>
      </c>
      <c r="B1875" s="684" t="s">
        <v>2929</v>
      </c>
      <c r="C1875" s="680">
        <f t="shared" si="237"/>
        <v>60000</v>
      </c>
    </row>
    <row r="1876" spans="1:4">
      <c r="A1876" s="679" t="s">
        <v>3300</v>
      </c>
      <c r="B1876" s="684" t="s">
        <v>2549</v>
      </c>
      <c r="C1876" s="680">
        <f t="shared" si="237"/>
        <v>60000</v>
      </c>
    </row>
    <row r="1877" spans="1:4">
      <c r="A1877" s="679" t="s">
        <v>3301</v>
      </c>
      <c r="B1877" s="684" t="s">
        <v>807</v>
      </c>
      <c r="C1877" s="680">
        <f t="shared" si="237"/>
        <v>60000</v>
      </c>
    </row>
    <row r="1878" spans="1:4" s="916" customFormat="1">
      <c r="A1878" s="913" t="s">
        <v>3302</v>
      </c>
      <c r="B1878" s="914" t="s">
        <v>2253</v>
      </c>
      <c r="C1878" s="915">
        <f>'C. OBJETO DEL GASTO'!M323</f>
        <v>60000</v>
      </c>
      <c r="D1878" s="941"/>
    </row>
    <row r="1879" spans="1:4" ht="27.6">
      <c r="A1879" s="687" t="s">
        <v>3245</v>
      </c>
      <c r="B1879" s="687" t="s">
        <v>2255</v>
      </c>
      <c r="C1879" s="680">
        <f t="shared" ref="C1879:C1884" si="238">C1880</f>
        <v>50000</v>
      </c>
    </row>
    <row r="1880" spans="1:4">
      <c r="A1880" s="687" t="s">
        <v>3246</v>
      </c>
      <c r="B1880" s="687" t="s">
        <v>1501</v>
      </c>
      <c r="C1880" s="680">
        <f t="shared" si="238"/>
        <v>50000</v>
      </c>
    </row>
    <row r="1881" spans="1:4">
      <c r="A1881" s="687" t="s">
        <v>3247</v>
      </c>
      <c r="B1881" s="687" t="s">
        <v>1513</v>
      </c>
      <c r="C1881" s="680">
        <f t="shared" si="238"/>
        <v>50000</v>
      </c>
    </row>
    <row r="1882" spans="1:4">
      <c r="A1882" s="687" t="s">
        <v>3303</v>
      </c>
      <c r="B1882" s="687" t="s">
        <v>2929</v>
      </c>
      <c r="C1882" s="680">
        <f t="shared" si="238"/>
        <v>50000</v>
      </c>
    </row>
    <row r="1883" spans="1:4">
      <c r="A1883" s="687" t="s">
        <v>3304</v>
      </c>
      <c r="B1883" s="684" t="s">
        <v>2565</v>
      </c>
      <c r="C1883" s="680">
        <f t="shared" si="238"/>
        <v>50000</v>
      </c>
    </row>
    <row r="1884" spans="1:4">
      <c r="A1884" s="687" t="s">
        <v>3305</v>
      </c>
      <c r="B1884" s="687" t="s">
        <v>807</v>
      </c>
      <c r="C1884" s="680">
        <f t="shared" si="238"/>
        <v>50000</v>
      </c>
    </row>
    <row r="1885" spans="1:4" s="934" customFormat="1" ht="27.6">
      <c r="A1885" s="912" t="s">
        <v>3306</v>
      </c>
      <c r="B1885" s="912" t="s">
        <v>2255</v>
      </c>
      <c r="C1885" s="911">
        <f>'C. OBJETO DEL GASTO'!M353</f>
        <v>50000</v>
      </c>
      <c r="D1885" s="944">
        <v>6010203</v>
      </c>
    </row>
    <row r="1886" spans="1:4" ht="27.6">
      <c r="A1886" s="687" t="s">
        <v>3248</v>
      </c>
      <c r="B1886" s="687" t="s">
        <v>2259</v>
      </c>
      <c r="C1886" s="680">
        <f t="shared" ref="C1886:C1891" si="239">C1887</f>
        <v>100000</v>
      </c>
    </row>
    <row r="1887" spans="1:4">
      <c r="A1887" s="687" t="s">
        <v>3249</v>
      </c>
      <c r="B1887" s="687" t="s">
        <v>1501</v>
      </c>
      <c r="C1887" s="680">
        <f t="shared" si="239"/>
        <v>100000</v>
      </c>
    </row>
    <row r="1888" spans="1:4">
      <c r="A1888" s="687" t="s">
        <v>3250</v>
      </c>
      <c r="B1888" s="687" t="s">
        <v>1513</v>
      </c>
      <c r="C1888" s="680">
        <f t="shared" si="239"/>
        <v>100000</v>
      </c>
    </row>
    <row r="1889" spans="1:4">
      <c r="A1889" s="687" t="s">
        <v>3307</v>
      </c>
      <c r="B1889" s="687" t="s">
        <v>2929</v>
      </c>
      <c r="C1889" s="680">
        <f t="shared" si="239"/>
        <v>100000</v>
      </c>
    </row>
    <row r="1890" spans="1:4">
      <c r="A1890" s="687" t="s">
        <v>3308</v>
      </c>
      <c r="B1890" s="684" t="s">
        <v>2548</v>
      </c>
      <c r="C1890" s="680">
        <f t="shared" si="239"/>
        <v>100000</v>
      </c>
    </row>
    <row r="1891" spans="1:4">
      <c r="A1891" s="687" t="s">
        <v>3309</v>
      </c>
      <c r="B1891" s="687" t="s">
        <v>807</v>
      </c>
      <c r="C1891" s="680">
        <f t="shared" si="239"/>
        <v>100000</v>
      </c>
    </row>
    <row r="1892" spans="1:4" s="916" customFormat="1">
      <c r="A1892" s="929" t="s">
        <v>3310</v>
      </c>
      <c r="B1892" s="929" t="s">
        <v>2262</v>
      </c>
      <c r="C1892" s="915">
        <f>'C. OBJETO DEL GASTO'!M398</f>
        <v>100000</v>
      </c>
      <c r="D1892" s="941"/>
    </row>
    <row r="1893" spans="1:4" ht="27.6">
      <c r="A1893" s="679" t="s">
        <v>2592</v>
      </c>
      <c r="B1893" s="684" t="s">
        <v>1659</v>
      </c>
      <c r="C1893" s="680">
        <f t="shared" ref="C1893:C1898" si="240">C1894</f>
        <v>270000</v>
      </c>
    </row>
    <row r="1894" spans="1:4">
      <c r="A1894" s="679" t="s">
        <v>2593</v>
      </c>
      <c r="B1894" s="684" t="s">
        <v>1501</v>
      </c>
      <c r="C1894" s="680">
        <f t="shared" si="240"/>
        <v>270000</v>
      </c>
    </row>
    <row r="1895" spans="1:4">
      <c r="A1895" s="679" t="s">
        <v>2594</v>
      </c>
      <c r="B1895" s="684" t="s">
        <v>1513</v>
      </c>
      <c r="C1895" s="680">
        <f t="shared" si="240"/>
        <v>270000</v>
      </c>
    </row>
    <row r="1896" spans="1:4">
      <c r="A1896" s="679" t="s">
        <v>3311</v>
      </c>
      <c r="B1896" s="684" t="s">
        <v>2929</v>
      </c>
      <c r="C1896" s="680">
        <f t="shared" si="240"/>
        <v>270000</v>
      </c>
    </row>
    <row r="1897" spans="1:4">
      <c r="A1897" s="679" t="s">
        <v>3312</v>
      </c>
      <c r="B1897" s="684" t="s">
        <v>2549</v>
      </c>
      <c r="C1897" s="680">
        <f t="shared" si="240"/>
        <v>270000</v>
      </c>
    </row>
    <row r="1898" spans="1:4">
      <c r="A1898" s="679" t="s">
        <v>3313</v>
      </c>
      <c r="B1898" s="684" t="s">
        <v>807</v>
      </c>
      <c r="C1898" s="680">
        <f t="shared" si="240"/>
        <v>270000</v>
      </c>
    </row>
    <row r="1899" spans="1:4" s="916" customFormat="1" ht="27.6">
      <c r="A1899" s="913" t="s">
        <v>3314</v>
      </c>
      <c r="B1899" s="914" t="s">
        <v>1659</v>
      </c>
      <c r="C1899" s="915">
        <f>'C. OBJETO DEL GASTO'!M406</f>
        <v>270000</v>
      </c>
      <c r="D1899" s="941"/>
    </row>
    <row r="1900" spans="1:4">
      <c r="A1900" s="679" t="s">
        <v>2595</v>
      </c>
      <c r="B1900" s="684" t="s">
        <v>1833</v>
      </c>
      <c r="C1900" s="680">
        <f t="shared" ref="C1900:C1905" si="241">C1901</f>
        <v>400000</v>
      </c>
    </row>
    <row r="1901" spans="1:4">
      <c r="A1901" s="679" t="s">
        <v>2596</v>
      </c>
      <c r="B1901" s="684" t="s">
        <v>1501</v>
      </c>
      <c r="C1901" s="680">
        <f t="shared" si="241"/>
        <v>400000</v>
      </c>
    </row>
    <row r="1902" spans="1:4">
      <c r="A1902" s="679" t="s">
        <v>2597</v>
      </c>
      <c r="B1902" s="684" t="s">
        <v>1513</v>
      </c>
      <c r="C1902" s="680">
        <f t="shared" si="241"/>
        <v>400000</v>
      </c>
    </row>
    <row r="1903" spans="1:4">
      <c r="A1903" s="679" t="s">
        <v>3315</v>
      </c>
      <c r="B1903" s="684" t="s">
        <v>2929</v>
      </c>
      <c r="C1903" s="680">
        <f t="shared" si="241"/>
        <v>400000</v>
      </c>
    </row>
    <row r="1904" spans="1:4">
      <c r="A1904" s="679" t="s">
        <v>3316</v>
      </c>
      <c r="B1904" s="684" t="s">
        <v>2548</v>
      </c>
      <c r="C1904" s="680">
        <f t="shared" si="241"/>
        <v>400000</v>
      </c>
    </row>
    <row r="1905" spans="1:4">
      <c r="A1905" s="679" t="s">
        <v>3317</v>
      </c>
      <c r="B1905" s="684" t="s">
        <v>807</v>
      </c>
      <c r="C1905" s="680">
        <f t="shared" si="241"/>
        <v>400000</v>
      </c>
    </row>
    <row r="1906" spans="1:4" s="916" customFormat="1">
      <c r="A1906" s="913" t="s">
        <v>3318</v>
      </c>
      <c r="B1906" s="914" t="s">
        <v>1833</v>
      </c>
      <c r="C1906" s="915">
        <f>'C. OBJETO DEL GASTO'!M422</f>
        <v>400000</v>
      </c>
      <c r="D1906" s="941"/>
    </row>
    <row r="1907" spans="1:4">
      <c r="B1907" s="482"/>
    </row>
    <row r="1908" spans="1:4">
      <c r="B1908" s="482"/>
    </row>
    <row r="1909" spans="1:4">
      <c r="B1909" s="482"/>
    </row>
    <row r="1910" spans="1:4">
      <c r="B1910" s="482"/>
    </row>
    <row r="1911" spans="1:4">
      <c r="B1911" s="482"/>
    </row>
    <row r="1912" spans="1:4">
      <c r="B1912" s="482"/>
    </row>
    <row r="1913" spans="1:4">
      <c r="B1913" s="482"/>
    </row>
    <row r="1914" spans="1:4">
      <c r="A1914" s="690"/>
      <c r="B1914" s="690"/>
      <c r="C1914" s="682"/>
    </row>
    <row r="1915" spans="1:4">
      <c r="B1915" s="482"/>
    </row>
    <row r="1916" spans="1:4">
      <c r="B1916" s="482"/>
    </row>
    <row r="1917" spans="1:4">
      <c r="B1917" s="482"/>
    </row>
    <row r="1918" spans="1:4">
      <c r="B1918" s="482"/>
    </row>
    <row r="1919" spans="1:4">
      <c r="B1919" s="482"/>
    </row>
    <row r="1920" spans="1:4">
      <c r="B1920" s="482"/>
    </row>
    <row r="1921" spans="1:2">
      <c r="B1921" s="482"/>
    </row>
    <row r="1922" spans="1:2">
      <c r="B1922" s="482"/>
    </row>
    <row r="1923" spans="1:2">
      <c r="A1923" s="690"/>
      <c r="B1923" s="690"/>
    </row>
    <row r="1924" spans="1:2">
      <c r="A1924" s="690"/>
      <c r="B1924" s="690"/>
    </row>
    <row r="1925" spans="1:2">
      <c r="A1925" s="690"/>
      <c r="B1925" s="690"/>
    </row>
  </sheetData>
  <mergeCells count="10">
    <mergeCell ref="A11:B11"/>
    <mergeCell ref="A1:C1"/>
    <mergeCell ref="A2:C2"/>
    <mergeCell ref="A3:C3"/>
    <mergeCell ref="A4:C4"/>
    <mergeCell ref="A5:C5"/>
    <mergeCell ref="A6:C6"/>
    <mergeCell ref="A8:A10"/>
    <mergeCell ref="B8:B10"/>
    <mergeCell ref="C8:C10"/>
  </mergeCells>
  <pageMargins left="0.70866141732283472" right="0.70866141732283472" top="0.74803149606299213" bottom="0.74803149606299213" header="0.31496062992125984" footer="0.31496062992125984"/>
  <pageSetup scale="60"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22</vt:i4>
      </vt:variant>
    </vt:vector>
  </HeadingPairs>
  <TitlesOfParts>
    <vt:vector size="46" baseType="lpstr">
      <vt:lpstr>DISPOSICIONES</vt:lpstr>
      <vt:lpstr>opinion tecnica contralor</vt:lpstr>
      <vt:lpstr>EDICTO</vt:lpstr>
      <vt:lpstr>ASIGNACIONES</vt:lpstr>
      <vt:lpstr>ANALITICO</vt:lpstr>
      <vt:lpstr>C. OBJETO DEL GASTO</vt:lpstr>
      <vt:lpstr>TABULADOR SUELDOS GC</vt:lpstr>
      <vt:lpstr>TABULADOR SUELDOS FORTAMUN</vt:lpstr>
      <vt:lpstr>PRESUPUESTO G.C.</vt:lpstr>
      <vt:lpstr>PRESUPUESTO FORTAMUN</vt:lpstr>
      <vt:lpstr>PRESUPUESTO FAISM-DF</vt:lpstr>
      <vt:lpstr>PRESUPUESTO COG</vt:lpstr>
      <vt:lpstr>PRESUPUESTO CA(1)</vt:lpstr>
      <vt:lpstr>PRESUPUESTO CA (2)</vt:lpstr>
      <vt:lpstr>PRESUPUESTO C. ECONO</vt:lpstr>
      <vt:lpstr>PRESUPUESTO C. FUNCIONAL</vt:lpstr>
      <vt:lpstr>PRESUPUESTO F. FINANC.</vt:lpstr>
      <vt:lpstr>CLASIFICACION PROGRAMATICA</vt:lpstr>
      <vt:lpstr>BASE MENSUAL</vt:lpstr>
      <vt:lpstr>ANALITICO DE PLAZAS</vt:lpstr>
      <vt:lpstr>RESUMEN PERSONAL</vt:lpstr>
      <vt:lpstr>PROPUESTA INVERSION</vt:lpstr>
      <vt:lpstr>COMPARATIVOS</vt:lpstr>
      <vt:lpstr>INDICADORES</vt:lpstr>
      <vt:lpstr>ANALITICO!Área_de_impresión</vt:lpstr>
      <vt:lpstr>'ANALITICO DE PLAZAS'!Área_de_impresión</vt:lpstr>
      <vt:lpstr>ASIGNACIONES!Área_de_impresión</vt:lpstr>
      <vt:lpstr>'C. OBJETO DEL GASTO'!Área_de_impresión</vt:lpstr>
      <vt:lpstr>EDICTO!Área_de_impresión</vt:lpstr>
      <vt:lpstr>'PROPUESTA INVERSION'!Área_de_impresión</vt:lpstr>
      <vt:lpstr>'RESUMEN PERSONAL'!Área_de_impresión</vt:lpstr>
      <vt:lpstr>'TABULADOR SUELDOS FORTAMUN'!Área_de_impresión</vt:lpstr>
      <vt:lpstr>'TABULADOR SUELDOS GC'!Área_de_impresión</vt:lpstr>
      <vt:lpstr>ANALITICO!Títulos_a_imprimir</vt:lpstr>
      <vt:lpstr>'ANALITICO DE PLAZAS'!Títulos_a_imprimir</vt:lpstr>
      <vt:lpstr>'BASE MENSUAL'!Títulos_a_imprimir</vt:lpstr>
      <vt:lpstr>'C. OBJETO DEL GASTO'!Títulos_a_imprimir</vt:lpstr>
      <vt:lpstr>'PRESUPUESTO C. FUNCIONAL'!Títulos_a_imprimir</vt:lpstr>
      <vt:lpstr>'PRESUPUESTO CA (2)'!Títulos_a_imprimir</vt:lpstr>
      <vt:lpstr>'PRESUPUESTO CA(1)'!Títulos_a_imprimir</vt:lpstr>
      <vt:lpstr>'PRESUPUESTO FAISM-DF'!Títulos_a_imprimir</vt:lpstr>
      <vt:lpstr>'PRESUPUESTO FORTAMUN'!Títulos_a_imprimir</vt:lpstr>
      <vt:lpstr>'PRESUPUESTO G.C.'!Títulos_a_imprimir</vt:lpstr>
      <vt:lpstr>'PROPUESTA INVERSION'!Títulos_a_imprimir</vt:lpstr>
      <vt:lpstr>'TABULADOR SUELDOS FORTAMUN'!Títulos_a_imprimir</vt:lpstr>
      <vt:lpstr>'TABULADOR SUELDOS GC'!Títulos_a_imprimir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Ernesto Díaz Márquez</dc:creator>
  <cp:keywords/>
  <dc:description/>
  <cp:lastModifiedBy>Ernesto Díaz Márquez</cp:lastModifiedBy>
  <cp:revision/>
  <cp:lastPrinted>2022-12-26T22:43:31Z</cp:lastPrinted>
  <dcterms:created xsi:type="dcterms:W3CDTF">2012-05-11T00:20:16Z</dcterms:created>
  <dcterms:modified xsi:type="dcterms:W3CDTF">2023-05-26T22:05:01Z</dcterms:modified>
  <cp:category/>
  <cp:contentStatus/>
</cp:coreProperties>
</file>