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nes\OneDrive\Escritorio\ARCHIVOS EXCEL CUENTA PUBLICA 2022 PNT\4.7. ED\"/>
    </mc:Choice>
  </mc:AlternateContent>
  <bookViews>
    <workbookView xWindow="-120" yWindow="-120" windowWidth="20736" windowHeight="11316" tabRatio="913" firstSheet="15" activeTab="34"/>
  </bookViews>
  <sheets>
    <sheet name="PRE01" sheetId="45" r:id="rId1"/>
    <sheet name="SIN02" sheetId="46" r:id="rId2"/>
    <sheet name="REG03" sheetId="47" r:id="rId3"/>
    <sheet name="SEG04" sheetId="48" r:id="rId4"/>
    <sheet name="OFM05" sheetId="49" r:id="rId5"/>
    <sheet name="TES06" sheetId="50" r:id="rId6"/>
    <sheet name="COI07" sheetId="51" r:id="rId7"/>
    <sheet name="OBR08" sheetId="52" r:id="rId8"/>
    <sheet name="OBR08-2" sheetId="79" r:id="rId9"/>
    <sheet name="OBR08-3" sheetId="78" r:id="rId10"/>
    <sheet name="OBR08-4" sheetId="80" r:id="rId11"/>
    <sheet name="EVA09" sheetId="54" r:id="rId12"/>
    <sheet name="UTR10" sheetId="55" r:id="rId13"/>
    <sheet name="REG11" sheetId="56" r:id="rId14"/>
    <sheet name="DIF12" sheetId="57" r:id="rId15"/>
    <sheet name="SEP13" sheetId="58" r:id="rId16"/>
    <sheet name="CAT14" sheetId="59" r:id="rId17"/>
    <sheet name="SAL15" sheetId="60" r:id="rId18"/>
    <sheet name="DES16" sheetId="61" r:id="rId19"/>
    <sheet name="DER17" sheetId="62" r:id="rId20"/>
    <sheet name="PLA18" sheetId="63" r:id="rId21"/>
    <sheet name="CUL19" sheetId="64" r:id="rId22"/>
    <sheet name="EDU20" sheetId="65" r:id="rId23"/>
    <sheet name="ECO21" sheetId="66" r:id="rId24"/>
    <sheet name="MUJ22" sheetId="67" r:id="rId25"/>
    <sheet name="DEP23" sheetId="68" r:id="rId26"/>
    <sheet name="JUV24" sheetId="69" r:id="rId27"/>
    <sheet name="CAC25" sheetId="70" r:id="rId28"/>
    <sheet name="ACC26" sheetId="71" r:id="rId29"/>
    <sheet name="COM27" sheetId="72" r:id="rId30"/>
    <sheet name="APO28" sheetId="73" r:id="rId31"/>
    <sheet name="SEG29" sheetId="74" r:id="rId32"/>
    <sheet name="PRO30" sheetId="75" r:id="rId33"/>
    <sheet name="TRA31" sheetId="76" r:id="rId34"/>
    <sheet name="DEL32" sheetId="77" r:id="rId35"/>
    <sheet name="Anexo" sheetId="29" state="hidden" r:id="rId36"/>
  </sheets>
  <definedNames>
    <definedName name="_xlnm.Print_Area" localSheetId="35">Anexo!$A$1:$P$32</definedName>
    <definedName name="_xlnm.Print_Titles" localSheetId="9">'OBR08-3'!$1:$21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4" l="1"/>
  <c r="Q207" i="78"/>
  <c r="Q206" i="78"/>
  <c r="Q24" i="80" l="1"/>
  <c r="Q22" i="80"/>
  <c r="Q20" i="80"/>
  <c r="Q18" i="80"/>
  <c r="Q16" i="80"/>
  <c r="Q22" i="79" l="1"/>
  <c r="Q18" i="79"/>
  <c r="Q26" i="79"/>
  <c r="Q24" i="79"/>
  <c r="Q20" i="79"/>
  <c r="Q16" i="79"/>
  <c r="Q68" i="78" l="1"/>
  <c r="Q66" i="78"/>
  <c r="Q64" i="78"/>
  <c r="Q52" i="78"/>
  <c r="Q50" i="78"/>
  <c r="Q48" i="78"/>
  <c r="Q150" i="78"/>
  <c r="Q148" i="78"/>
  <c r="Q146" i="78"/>
  <c r="Q144" i="78"/>
  <c r="Q142" i="78"/>
  <c r="Q140" i="78"/>
  <c r="Q138" i="78"/>
  <c r="Q136" i="78"/>
  <c r="Q134" i="78"/>
  <c r="Q132" i="78"/>
  <c r="Q130" i="78"/>
  <c r="Q128" i="78"/>
  <c r="Q126" i="78"/>
  <c r="Q124" i="78"/>
  <c r="Q62" i="78"/>
  <c r="Q60" i="78"/>
  <c r="Q46" i="78"/>
  <c r="Q157" i="78" l="1"/>
  <c r="Q208" i="78"/>
  <c r="Q204" i="78"/>
  <c r="Q202" i="78"/>
  <c r="Q198" i="78"/>
  <c r="Q196" i="78"/>
  <c r="Q194" i="78"/>
  <c r="Q192" i="78"/>
  <c r="Q190" i="78"/>
  <c r="Q188" i="78"/>
  <c r="Q186" i="78"/>
  <c r="Q184" i="78"/>
  <c r="Q182" i="78"/>
  <c r="Q180" i="78"/>
  <c r="Q178" i="78"/>
  <c r="Q176" i="78"/>
  <c r="Q174" i="78"/>
  <c r="Q168" i="78"/>
  <c r="Q166" i="78"/>
  <c r="Q164" i="78"/>
  <c r="Q162" i="78"/>
  <c r="Q156" i="78"/>
  <c r="Q154" i="78"/>
  <c r="Q152" i="78"/>
  <c r="Q122" i="78"/>
  <c r="Q120" i="78"/>
  <c r="Q118" i="78"/>
  <c r="Q116" i="78"/>
  <c r="Q114" i="78"/>
  <c r="Q112" i="78"/>
  <c r="Q110" i="78"/>
  <c r="Q108" i="78"/>
  <c r="Q106" i="78"/>
  <c r="Q104" i="78"/>
  <c r="Q102" i="78"/>
  <c r="Q100" i="78"/>
  <c r="Q98" i="78"/>
  <c r="Q96" i="78"/>
  <c r="Q94" i="78"/>
  <c r="Q92" i="78"/>
  <c r="Q90" i="78"/>
  <c r="Q88" i="78"/>
  <c r="Q86" i="78"/>
  <c r="Q84" i="78"/>
  <c r="Q82" i="78"/>
  <c r="Q80" i="78"/>
  <c r="Q78" i="78"/>
  <c r="Q76" i="78"/>
  <c r="Q74" i="78"/>
  <c r="Q58" i="78"/>
  <c r="Q56" i="78"/>
  <c r="Q54" i="78"/>
  <c r="Q200" i="78" l="1"/>
  <c r="Q172" i="78"/>
  <c r="Q170" i="78"/>
  <c r="Q160" i="78"/>
  <c r="Q158" i="78"/>
  <c r="Q44" i="78"/>
  <c r="Q42" i="78"/>
  <c r="Q40" i="78"/>
  <c r="Q38" i="78"/>
  <c r="Q36" i="78"/>
  <c r="Q34" i="78"/>
  <c r="Q32" i="78"/>
  <c r="Q30" i="78"/>
  <c r="Q28" i="78"/>
  <c r="Q26" i="78"/>
  <c r="Q24" i="78"/>
  <c r="Q22" i="78"/>
  <c r="Q25" i="79"/>
  <c r="P26" i="80"/>
  <c r="O26" i="80"/>
  <c r="N26" i="80"/>
  <c r="M26" i="80"/>
  <c r="L26" i="80"/>
  <c r="K26" i="80"/>
  <c r="J26" i="80"/>
  <c r="I26" i="80"/>
  <c r="H26" i="80"/>
  <c r="G26" i="80"/>
  <c r="F26" i="80"/>
  <c r="E26" i="80"/>
  <c r="Q25" i="80"/>
  <c r="Q23" i="80"/>
  <c r="Q21" i="80"/>
  <c r="Q19" i="80"/>
  <c r="Q17" i="80"/>
  <c r="P28" i="79"/>
  <c r="O28" i="79"/>
  <c r="N28" i="79"/>
  <c r="M28" i="79"/>
  <c r="L28" i="79"/>
  <c r="K28" i="79"/>
  <c r="J28" i="79"/>
  <c r="I28" i="79"/>
  <c r="H28" i="79"/>
  <c r="G28" i="79"/>
  <c r="F28" i="79"/>
  <c r="E28" i="79"/>
  <c r="Q27" i="79"/>
  <c r="Q23" i="79"/>
  <c r="Q21" i="79"/>
  <c r="Q19" i="79"/>
  <c r="Q17" i="79"/>
  <c r="P210" i="78"/>
  <c r="O210" i="78"/>
  <c r="N210" i="78"/>
  <c r="M210" i="78"/>
  <c r="L210" i="78"/>
  <c r="K210" i="78"/>
  <c r="J210" i="78"/>
  <c r="I210" i="78"/>
  <c r="H210" i="78"/>
  <c r="G210" i="78"/>
  <c r="F210" i="78"/>
  <c r="E210" i="78"/>
  <c r="Q203" i="78"/>
  <c r="Q26" i="80" l="1"/>
  <c r="N8" i="80" s="1"/>
  <c r="Q28" i="79"/>
  <c r="N8" i="79" s="1"/>
  <c r="Q209" i="78" l="1"/>
  <c r="Q205" i="78"/>
  <c r="Q201" i="78"/>
  <c r="Q199" i="78"/>
  <c r="Q197" i="78"/>
  <c r="Q195" i="78"/>
  <c r="Q193" i="78"/>
  <c r="Q191" i="78"/>
  <c r="Q189" i="78"/>
  <c r="Q187" i="78"/>
  <c r="Q185" i="78"/>
  <c r="Q183" i="78"/>
  <c r="Q181" i="78"/>
  <c r="Q179" i="78"/>
  <c r="Q177" i="78"/>
  <c r="Q175" i="78"/>
  <c r="Q173" i="78"/>
  <c r="Q171" i="78"/>
  <c r="Q169" i="78"/>
  <c r="Q167" i="78"/>
  <c r="Q165" i="78"/>
  <c r="Q163" i="78"/>
  <c r="Q161" i="78"/>
  <c r="Q159" i="78"/>
  <c r="Q155" i="78"/>
  <c r="Q153" i="78"/>
  <c r="Q151" i="78"/>
  <c r="Q149" i="78"/>
  <c r="Q147" i="78"/>
  <c r="Q145" i="78"/>
  <c r="Q143" i="78"/>
  <c r="Q141" i="78"/>
  <c r="Q139" i="78"/>
  <c r="Q137" i="78"/>
  <c r="Q135" i="78"/>
  <c r="Q133" i="78"/>
  <c r="Q131" i="78"/>
  <c r="Q129" i="78"/>
  <c r="Q127" i="78"/>
  <c r="Q125" i="78"/>
  <c r="Q123" i="78"/>
  <c r="Q121" i="78"/>
  <c r="Q119" i="78"/>
  <c r="Q117" i="78"/>
  <c r="Q115" i="78"/>
  <c r="Q113" i="78"/>
  <c r="Q111" i="78"/>
  <c r="Q109" i="78"/>
  <c r="Q107" i="78"/>
  <c r="Q105" i="78"/>
  <c r="Q103" i="78"/>
  <c r="Q101" i="78"/>
  <c r="Q99" i="78"/>
  <c r="Q97" i="78"/>
  <c r="Q95" i="78"/>
  <c r="Q93" i="78"/>
  <c r="Q91" i="78"/>
  <c r="Q89" i="78"/>
  <c r="Q87" i="78"/>
  <c r="Q85" i="78"/>
  <c r="Q83" i="78"/>
  <c r="Q81" i="78"/>
  <c r="Q79" i="78"/>
  <c r="Q77" i="78"/>
  <c r="Q75" i="78"/>
  <c r="Q73" i="78"/>
  <c r="Q71" i="78"/>
  <c r="Q69" i="78"/>
  <c r="Q67" i="78"/>
  <c r="Q65" i="78"/>
  <c r="Q63" i="78"/>
  <c r="Q61" i="78"/>
  <c r="Q59" i="78"/>
  <c r="Q57" i="78"/>
  <c r="Q55" i="78"/>
  <c r="Q53" i="78"/>
  <c r="Q51" i="78"/>
  <c r="Q49" i="78"/>
  <c r="Q47" i="78"/>
  <c r="Q45" i="78"/>
  <c r="Q43" i="78"/>
  <c r="Q41" i="78"/>
  <c r="Q39" i="78"/>
  <c r="Q37" i="78"/>
  <c r="Q35" i="78"/>
  <c r="Q33" i="78"/>
  <c r="Q31" i="78"/>
  <c r="Q29" i="78"/>
  <c r="Q27" i="78"/>
  <c r="Q25" i="78"/>
  <c r="Q23" i="78"/>
  <c r="Q210" i="78" l="1"/>
  <c r="N8" i="78" l="1"/>
  <c r="Q21" i="77"/>
  <c r="Q19" i="77"/>
  <c r="Q17" i="77"/>
  <c r="Q27" i="76"/>
  <c r="Q25" i="76"/>
  <c r="Q23" i="76"/>
  <c r="Q21" i="76"/>
  <c r="Q19" i="76"/>
  <c r="Q17" i="76"/>
  <c r="Q28" i="76" s="1"/>
  <c r="Q21" i="75"/>
  <c r="Q19" i="75"/>
  <c r="Q17" i="75"/>
  <c r="Q22" i="77" l="1"/>
  <c r="N8" i="77" s="1"/>
  <c r="N8" i="76"/>
  <c r="Q22" i="75"/>
  <c r="N8" i="75" s="1"/>
  <c r="Q29" i="74" l="1"/>
  <c r="Q27" i="74"/>
  <c r="Q25" i="74"/>
  <c r="Q21" i="74"/>
  <c r="Q19" i="74"/>
  <c r="Q17" i="74"/>
  <c r="Q23" i="73"/>
  <c r="Q21" i="73"/>
  <c r="Q19" i="73"/>
  <c r="Q17" i="73"/>
  <c r="Q30" i="74" l="1"/>
  <c r="N8" i="74" s="1"/>
  <c r="Q24" i="73"/>
  <c r="N8" i="73" s="1"/>
  <c r="Q23" i="72" l="1"/>
  <c r="Q21" i="72"/>
  <c r="Q19" i="72"/>
  <c r="Q17" i="72"/>
  <c r="Q24" i="72" s="1"/>
  <c r="Q19" i="71"/>
  <c r="Q17" i="71"/>
  <c r="Q21" i="70"/>
  <c r="Q19" i="70"/>
  <c r="Q22" i="70" s="1"/>
  <c r="Q17" i="70"/>
  <c r="Q19" i="69"/>
  <c r="Q17" i="69"/>
  <c r="Q21" i="68"/>
  <c r="Q19" i="68"/>
  <c r="Q17" i="68"/>
  <c r="Q23" i="67"/>
  <c r="Q21" i="67"/>
  <c r="Q19" i="67"/>
  <c r="Q17" i="67"/>
  <c r="Q23" i="66"/>
  <c r="Q21" i="66"/>
  <c r="Q19" i="66"/>
  <c r="Q17" i="66"/>
  <c r="Q21" i="65"/>
  <c r="Q19" i="65"/>
  <c r="Q17" i="65"/>
  <c r="Q25" i="64"/>
  <c r="Q26" i="64" s="1"/>
  <c r="N8" i="64" s="1"/>
  <c r="Q23" i="64"/>
  <c r="Q21" i="64"/>
  <c r="Q19" i="64"/>
  <c r="Q17" i="64"/>
  <c r="Q19" i="63"/>
  <c r="Q17" i="63"/>
  <c r="N8" i="72" l="1"/>
  <c r="Q20" i="71"/>
  <c r="N8" i="71" s="1"/>
  <c r="N8" i="70"/>
  <c r="Q20" i="69"/>
  <c r="N8" i="69" s="1"/>
  <c r="Q22" i="68"/>
  <c r="N8" i="68" s="1"/>
  <c r="Q24" i="67"/>
  <c r="N8" i="67" s="1"/>
  <c r="Q24" i="66"/>
  <c r="N8" i="66" s="1"/>
  <c r="Q22" i="65"/>
  <c r="N8" i="65" s="1"/>
  <c r="Q20" i="63"/>
  <c r="N8" i="63" s="1"/>
  <c r="Q23" i="62" l="1"/>
  <c r="Q21" i="62"/>
  <c r="Q19" i="62"/>
  <c r="Q17" i="62"/>
  <c r="Q24" i="62" l="1"/>
  <c r="N8" i="62" s="1"/>
  <c r="Q19" i="61"/>
  <c r="Q17" i="61"/>
  <c r="Q23" i="60"/>
  <c r="Q21" i="60"/>
  <c r="Q19" i="60"/>
  <c r="Q17" i="60"/>
  <c r="Q20" i="61" l="1"/>
  <c r="N8" i="61" s="1"/>
  <c r="Q24" i="60"/>
  <c r="N8" i="60" s="1"/>
  <c r="Q21" i="59" l="1"/>
  <c r="Q19" i="59"/>
  <c r="Q17" i="59"/>
  <c r="Q27" i="58"/>
  <c r="Q25" i="58"/>
  <c r="Q23" i="58"/>
  <c r="Q21" i="58"/>
  <c r="Q19" i="58"/>
  <c r="Q17" i="58"/>
  <c r="Q28" i="58" s="1"/>
  <c r="N8" i="58" s="1"/>
  <c r="Q21" i="57"/>
  <c r="Q19" i="57"/>
  <c r="Q17" i="57"/>
  <c r="Q22" i="56"/>
  <c r="Q20" i="56"/>
  <c r="Q18" i="56"/>
  <c r="Q23" i="55"/>
  <c r="Q21" i="55"/>
  <c r="Q19" i="55"/>
  <c r="Q17" i="55"/>
  <c r="Q21" i="54"/>
  <c r="Q19" i="54"/>
  <c r="Q17" i="54"/>
  <c r="Q22" i="59" l="1"/>
  <c r="N8" i="59" s="1"/>
  <c r="Q22" i="57"/>
  <c r="N8" i="57" s="1"/>
  <c r="Q23" i="56"/>
  <c r="N8" i="56" s="1"/>
  <c r="Q24" i="55"/>
  <c r="N8" i="55" s="1"/>
  <c r="Q22" i="54"/>
  <c r="N8" i="54" s="1"/>
  <c r="Q21" i="52" l="1"/>
  <c r="Q19" i="52"/>
  <c r="Q17" i="52"/>
  <c r="Q21" i="51"/>
  <c r="Q19" i="51"/>
  <c r="Q17" i="51"/>
  <c r="Q30" i="50"/>
  <c r="Q28" i="50"/>
  <c r="Q26" i="50"/>
  <c r="Q24" i="50"/>
  <c r="Q22" i="50"/>
  <c r="Q20" i="50"/>
  <c r="Q18" i="50"/>
  <c r="Q16" i="50"/>
  <c r="Q31" i="50" s="1"/>
  <c r="Q19" i="49"/>
  <c r="Q17" i="49"/>
  <c r="Q21" i="48"/>
  <c r="Q19" i="48"/>
  <c r="Q17" i="48"/>
  <c r="Q24" i="47"/>
  <c r="N8" i="47" s="1"/>
  <c r="Q23" i="47"/>
  <c r="Q21" i="47"/>
  <c r="Q19" i="47"/>
  <c r="Q17" i="47"/>
  <c r="Q21" i="46"/>
  <c r="Q19" i="46"/>
  <c r="Q17" i="46"/>
  <c r="Q22" i="46" s="1"/>
  <c r="N8" i="46" s="1"/>
  <c r="Q23" i="45"/>
  <c r="Q21" i="45"/>
  <c r="Q19" i="45"/>
  <c r="Q22" i="52" l="1"/>
  <c r="N8" i="52" s="1"/>
  <c r="Q22" i="51"/>
  <c r="N8" i="51" s="1"/>
  <c r="N8" i="50"/>
  <c r="Q20" i="49"/>
  <c r="N8" i="49" s="1"/>
  <c r="Q22" i="48"/>
  <c r="N8" i="48" s="1"/>
  <c r="Q17" i="45" l="1"/>
  <c r="Q24" i="45" l="1"/>
  <c r="N8" i="45" s="1"/>
</calcChain>
</file>

<file path=xl/sharedStrings.xml><?xml version="1.0" encoding="utf-8"?>
<sst xmlns="http://schemas.openxmlformats.org/spreadsheetml/2006/main" count="1981" uniqueCount="426">
  <si>
    <t>Supervisión</t>
  </si>
  <si>
    <t>Informe</t>
  </si>
  <si>
    <t>Documento</t>
  </si>
  <si>
    <t>Total</t>
  </si>
  <si>
    <t>Servicio</t>
  </si>
  <si>
    <t>Campaña</t>
  </si>
  <si>
    <t>Operativos</t>
  </si>
  <si>
    <t>Servicios</t>
  </si>
  <si>
    <t>Reporte</t>
  </si>
  <si>
    <t>Taller</t>
  </si>
  <si>
    <t>Inspección</t>
  </si>
  <si>
    <t>Recorridos</t>
  </si>
  <si>
    <t>Evento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</si>
  <si>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</si>
  <si>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</si>
  <si>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</si>
  <si>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</si>
  <si>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</si>
  <si>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</si>
  <si>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</si>
  <si>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</si>
  <si>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</si>
  <si>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Núm..</t>
  </si>
  <si>
    <t>U. de Med</t>
  </si>
  <si>
    <t>Cantidad</t>
  </si>
  <si>
    <t>Monto</t>
  </si>
  <si>
    <t>Beneficiarios</t>
  </si>
  <si>
    <t>Proyectos</t>
  </si>
  <si>
    <t>Registros</t>
  </si>
  <si>
    <t>Programas</t>
  </si>
  <si>
    <t>Calendario</t>
  </si>
  <si>
    <t>Meses</t>
  </si>
  <si>
    <t>Platica</t>
  </si>
  <si>
    <t>Platicas</t>
  </si>
  <si>
    <t>Acción</t>
  </si>
  <si>
    <t>Mantenimiento</t>
  </si>
  <si>
    <t>Solicitud</t>
  </si>
  <si>
    <t>Eventos</t>
  </si>
  <si>
    <t>N.P.</t>
  </si>
  <si>
    <t>Acción y/o Actividad</t>
  </si>
  <si>
    <t>U.M</t>
  </si>
  <si>
    <t>Atención a la Ciudadanía y Asuntos Municipales</t>
  </si>
  <si>
    <t>Audiencias</t>
  </si>
  <si>
    <t>Sesiones de cabildo para el tema de desarrollo municipal.</t>
  </si>
  <si>
    <t>Sesión</t>
  </si>
  <si>
    <t>Visitas a las comunidades y colonias del municipio para atender sus demandas.</t>
  </si>
  <si>
    <t>Atención a demandas</t>
  </si>
  <si>
    <t>Apoyos económicos para las demandas más sentidas de la población.</t>
  </si>
  <si>
    <t>Apoyos</t>
  </si>
  <si>
    <t>U. de Med.</t>
  </si>
  <si>
    <t>Total </t>
  </si>
  <si>
    <t>Adecuada mediación y agilidad en tramites del municipio</t>
  </si>
  <si>
    <t>Tramites</t>
  </si>
  <si>
    <t>Logro del eficiente control del patrimonio municipal</t>
  </si>
  <si>
    <t>Revisiones de Inventario</t>
  </si>
  <si>
    <t>1 </t>
  </si>
  <si>
    <t>Eficiente vigilancia de la hacienda municipal</t>
  </si>
  <si>
    <t>Revisiones</t>
  </si>
  <si>
    <t>Toma de decisiones en forma colegiada en materia de planeación, operativa y normativa.</t>
  </si>
  <si>
    <t>Autorización de planes</t>
  </si>
  <si>
    <t>Asistencia a las sesiones de cabildo, participando con voz y voto</t>
  </si>
  <si>
    <t>Solicitar a secretario general se convoque a sesiones ordinarias y extraordinarias al cabildo</t>
  </si>
  <si>
    <t>Convocatorias</t>
  </si>
  <si>
    <t>Concurrir a las ceremonias oficiales y los demás actos que fueren citados por el presidente(a) Municipal.</t>
  </si>
  <si>
    <t>Convocar y organizar las sesiones de Cabildo.</t>
  </si>
  <si>
    <t>Registro de Actas y Acuerdos de Cabildo para hacer cumplir los actos de gobierno.</t>
  </si>
  <si>
    <t>Actas y Acuerdos</t>
  </si>
  <si>
    <t>Digitalización de documentación del archivo Municipal.</t>
  </si>
  <si>
    <t>Archivos</t>
  </si>
  <si>
    <t>Se cuenta con la información documental de las resoluciones emitidas por el Honorable Cabildo del Municipio.</t>
  </si>
  <si>
    <t>Documentos normativos, jurídicos, procedimientos administrativos y operativos que sustenten la coordinación interna e Interinstitucional</t>
  </si>
  <si>
    <t>Manuales</t>
  </si>
  <si>
    <t>Integrar el archivo original contable</t>
  </si>
  <si>
    <t>Cuenta Publica</t>
  </si>
  <si>
    <t>Eficientes seguimientos a las medidas de control interno</t>
  </si>
  <si>
    <t>Elaborar cierre de ejercicios contables e información semestral</t>
  </si>
  <si>
    <t>Informe financiero</t>
  </si>
  <si>
    <t>Pago de los servicios requeridos por el ayuntamiento ya sean recurrentes o esporádicos previamente autorizados</t>
  </si>
  <si>
    <t>Realización de cortes de caja</t>
  </si>
  <si>
    <t>Informes</t>
  </si>
  <si>
    <t>Presentación de informes de los asuntos financieros y hacendarios al presidente</t>
  </si>
  <si>
    <t>Rendir de cuentas</t>
  </si>
  <si>
    <t>Control y seguimiento a los trabajos del órgano de control interno</t>
  </si>
  <si>
    <t>Elaboración del procedimiento de atención a quejas o denuncias</t>
  </si>
  <si>
    <t>Manual</t>
  </si>
  <si>
    <t>Supervisión del cumplimiento de las obligaciones de los servidores públicos.</t>
  </si>
  <si>
    <t>Supervisiones</t>
  </si>
  <si>
    <t>Avance en la construcción de obras</t>
  </si>
  <si>
    <t>Visitas</t>
  </si>
  <si>
    <t>Elaboración de Expedientes Técnicos de obras a ejecutarse</t>
  </si>
  <si>
    <t>Supervisión de obras programados</t>
  </si>
  <si>
    <t>2021 - 2024</t>
  </si>
  <si>
    <t>EJERCICIO FISCAL 2022</t>
  </si>
  <si>
    <t>OTROS</t>
  </si>
  <si>
    <t>REHABILITACIÓN DEL SISTEMA DE AGUA POTABLE DE HACIENDA DE CABAÑAS, GRO.</t>
  </si>
  <si>
    <t>REHABILITACIÓN DEL SISTEMA DE AGUA POTABLE DE SAN JERONIMO</t>
  </si>
  <si>
    <t>REHABILITACIÓN DEL SISTEMA DE AGUA POTABLE DE  LA COMUNIDAD DE LOS TOROS</t>
  </si>
  <si>
    <t>REHABILITACIÓN DEL SISTEMA DE AGUA POTABLE DE  LA COMUNIDAD DE LOS ORGANOS</t>
  </si>
  <si>
    <t>REHABILITACIÓN DEL SISTEMA DE AGUA POTABLE DE  LA COMUNIDAD DE LAS TUNAS</t>
  </si>
  <si>
    <t>REHABILITACIÓN DEL SISTEMA DE AGUA POTABLE DE  LA COMUNIDAD DE LLANO DE LA PUERTA</t>
  </si>
  <si>
    <t>REHABILITACIÓN DEL SISTEMA DE AGUA POTABLE DE EL TOMATAL</t>
  </si>
  <si>
    <t>REHABILITACIÓN DEL SISTEMA DE AGUA POTABLE DE ARENAL DE GÓMEZ</t>
  </si>
  <si>
    <t>REHABILITACIÓN DEL SISTEMA DE AGUA POTABLE DE ARENAL DEL CENTRO</t>
  </si>
  <si>
    <t>REHABILITACIÓN DEL SISTEMA DE AGUA POTABLE DE ARENAL DE ALVAREZ</t>
  </si>
  <si>
    <t>REHABILITACIÓN DEL SISTEMA DE AGUA POTABLE DE LLANO REAL</t>
  </si>
  <si>
    <t>REHABILITACIÓN DEL CARCAMO DE BOMBEO DE AGUAS NEGRAS 2a ETAPA</t>
  </si>
  <si>
    <t xml:space="preserve">REHABILITACIÓN DE CENTROS DE SALUD </t>
  </si>
  <si>
    <t>REHABILITACIÓN DEL SISTEMA ELECTRICO DEL CENTRO DE SALUD EN LA LOCALIDAD DE SAN JERONIMO</t>
  </si>
  <si>
    <t>LIMPIEZA DE BASUREROS CLANDESTINOS</t>
  </si>
  <si>
    <t>REHABILITACIÓN DE JARDIN DE NIÑOS SOR JUANA INES DE LA CRUZ</t>
  </si>
  <si>
    <t>PROGRAMA DE FUMIGACIÓN DEL MERCADO MUNICIPAL DE SAN JERONIMO</t>
  </si>
  <si>
    <t>REHABILITACIÓN DE ESPACIOS DEPORTIVOS DE LA COMUNIDAD DE LAS TUNAS</t>
  </si>
  <si>
    <t>REHABILITACIÓN DE ESPACIOS DEPORTIVOS DE LA COMUNIDAD DE HACIENDA DE CABAÑAS</t>
  </si>
  <si>
    <t>CONSTRUCCIÓN DE TECHADO DE CANCHA DE BASQUETBOL DE LA COLONIA VISTA HERMOSA</t>
  </si>
  <si>
    <t>CONSTRUCCIÓN DE TECHADO DE CANCHA DE USOS MULTIPLES EN LA UNIDAD DEPORTIVA BENITO JUÁREZ</t>
  </si>
  <si>
    <t>REHABILITACIÓN DE LA PLAZA PÚBLICA DE LA COMUNIDAD DE HACIENDA</t>
  </si>
  <si>
    <t>REHABILITACIÓN DE LA PLAZA PÚBLICA DE LA COMUNIDAD DE LAS TUNAS</t>
  </si>
  <si>
    <t>REHABILITACIÓN DE LA PLAZA PÚBLICA DE LA COMUNIDAD DE EL TOMATAL</t>
  </si>
  <si>
    <t>REHABILITACIÓN DE LA PLAZA PÚBLICA DE LA COMUNIDAD DE ARENAL DEL CENTRO</t>
  </si>
  <si>
    <t>REHABILITACIÓN DE LA PLAZA PÚBLICA DE LA COMUNIDAD DE ARENAL DE ÁLVAREZ</t>
  </si>
  <si>
    <t>REHABILITACIÓN DE LA PLAZA PÚBLICA DE LA COMUNIDAD DE LLANO REAL</t>
  </si>
  <si>
    <t>REHABILITACIÓN DE LA PLAZA PÚBLICA DE LA COMUNIDAD DE SANTACRUZ DE MITLA</t>
  </si>
  <si>
    <t>REHABILITACIÓN DEL ALUMBRADO PUBLICO MUNICIPAL</t>
  </si>
  <si>
    <t>PROGRAMA DE DESASOLVE Y LIMPIEZA DE CALLES Y AVENIDAS PRINCIPALES DEL MUNCIPIO</t>
  </si>
  <si>
    <t>REHABILITACION DE CAMINO SACACOSECHAS LA ZARZA</t>
  </si>
  <si>
    <t xml:space="preserve">REHABILITACIÓN DE CAMINO DE SACACOSECHAS RUTA LOS CANALES-CRUZ DEL DESCANSO-PISTA DE ATERRIZAJE </t>
  </si>
  <si>
    <t xml:space="preserve">REHABILITACIÓN DE CAMINO DE SACACOSECHAS TRAMO LOS IBARRA -  LOS NOGUEDA EN LA LOCALIDAD DE ARENAL DEL CENTRO </t>
  </si>
  <si>
    <t>REHABILITACION DE CAMINOS SACACOSECHAS RUTA LAS TUNAS - EL TIGRE</t>
  </si>
  <si>
    <t xml:space="preserve">APERTURA Y REHABILITACION DE CAMINO SACACOSECHAS TRAMO LOS NOGUEDA - LOS VARGAS EN ARENAL DEL CENTRO </t>
  </si>
  <si>
    <t xml:space="preserve">REHABILITACION DE CAMINO DE SACA COSECHAS LA PASADITA - LAS SALINAS </t>
  </si>
  <si>
    <t>REHABILITACION DE CAMINO DE SACA COSECHAS EL PANTEON DE ARENAL DE GÓMEZ</t>
  </si>
  <si>
    <t xml:space="preserve">REHABILITACION DE CAMINO DE SACA COSECHAS EL CERILLO </t>
  </si>
  <si>
    <t>REHABILITACION DE CAMINO DE SACA COSECHAS TRAMO PIEDRA PARADA - LA CARBONERA</t>
  </si>
  <si>
    <t>REHABILITACION DE CAMINO DE SACA COSECHAS EL MAGUAN EN HACIENDA DE CABAÑAS</t>
  </si>
  <si>
    <t>CONSTRUCCIÓN DE VADO EN LA CARRETERA LAS TUNAS - PEZ VELA</t>
  </si>
  <si>
    <t>CONSTRUCCIÓN DE BARANDAS LATERALES DE PUENTE VEHICULAR EN LA COMUNIDAD DE ARENAL DE GÓMEZ</t>
  </si>
  <si>
    <t>CONSTRUCCIÓN DE BARANDAS LATERALES DE PUENTE VEHICULAR EN LA COMUNIDAD DE ARENAL DE ÁLVAREZ</t>
  </si>
  <si>
    <t>PAVIMENTACIÓN CON CONCRETO HIDRAULICO DE LA CALLE PRINCIPAL DE LA LOCALIDAD DE LOS ORGANOS</t>
  </si>
  <si>
    <t xml:space="preserve">REHABILITACIÓN DE ESPACIOS PUBLICOS </t>
  </si>
  <si>
    <t>REHABILITACIÓN DEL MERCADO</t>
  </si>
  <si>
    <t>CONVENIO DE IMAGEN URBANA (CORAZÓN URBANO)</t>
  </si>
  <si>
    <t xml:space="preserve">REHABILITACIÓN DE CAMINO DE SACA COSECHAS RUTA MONTE PRIETO </t>
  </si>
  <si>
    <t>CONVENIO SECRETARÍA DE MIGRANTES (PROGRAMA 2X1)</t>
  </si>
  <si>
    <t>PROGRAMA DE MEJORAMIENTO DE VIVIENDAS (CONVENIO CON SECRETARÍA DEL BIENESTAR)</t>
  </si>
  <si>
    <t>ELECTRIFICACIÓN EN MEDIA TENSIÓN (3F, 13, 200 V, 60 HZ ) DEL MUELLE A PLAYA PARAISO ESCONDIDO</t>
  </si>
  <si>
    <t>ELECTRIFICACIÓN EN MEDIA TENSIÓN (3F, 13, 200 V, 60 HZ) DEL AHUEJOTE AL TOMATAL</t>
  </si>
  <si>
    <t>ELECTRIFICACIÓN EN MEDIA TENSIÓN (3F, 13, 200 V, 60 HZ) EN LA COMUNIDAD DE LOS ORGANOS</t>
  </si>
  <si>
    <t>ELECTRIFICACIÓN EN MEDIA TENSIÓN (3F, 13, 200 V, 60 HZ) COLONIA EL MIRADOR EN SAN JERONIMO</t>
  </si>
  <si>
    <t>ELECTRIFICACIÓN EN MEDIA TENSIÓN (3F, 13, 200 V, 60 HZ) EN LA COMUNIDAD DE LAS TUNAS</t>
  </si>
  <si>
    <t>ELECTRIFICACIÓN EN MEDIA TENSIÓN (3F, 13, 200 V, 60 HZ) EN LA COMUNIDAD DE LLANO DE LA PUERTA</t>
  </si>
  <si>
    <t>GASTOS INDIRECTOS</t>
  </si>
  <si>
    <t>Cumplimiento a la evaluación del programa anual de evaluación.</t>
  </si>
  <si>
    <t>Evaluación</t>
  </si>
  <si>
    <t>Entrega de formatos de seguimiento al desempeño por área</t>
  </si>
  <si>
    <t>Reunión de trabajo</t>
  </si>
  <si>
    <t>Programas de evaluación</t>
  </si>
  <si>
    <t>Proporcionar la información necesaria a las entidades y plataformas establecidas</t>
  </si>
  <si>
    <t>Informar sobre el manejo de recursos</t>
  </si>
  <si>
    <t>Realización de campañas para promover la transparencia</t>
  </si>
  <si>
    <t>Cumplimiento de las solicitudes de información de los sujetos obligados</t>
  </si>
  <si>
    <t>Reportes</t>
  </si>
  <si>
    <t>Conteo de los libros</t>
  </si>
  <si>
    <t>Emisión de certificados</t>
  </si>
  <si>
    <t>Expediciones</t>
  </si>
  <si>
    <t>Trámites de corrección de datos</t>
  </si>
  <si>
    <t>Desayunos escolares mensuales en el nivel básico del municipio.</t>
  </si>
  <si>
    <t>Desayunos</t>
  </si>
  <si>
    <t>Dotación de despensas a familias de bajo recursos.</t>
  </si>
  <si>
    <t>Despensas</t>
  </si>
  <si>
    <t>Talleres de psicología, Jurídico y nutrición a personas en condiciones de vulnerabilidad.</t>
  </si>
  <si>
    <t>Talleres</t>
  </si>
  <si>
    <t>Material necesario para el desempeño de los servicios</t>
  </si>
  <si>
    <t>Recolección de basura en todas las rutas</t>
  </si>
  <si>
    <t>Toneladas</t>
  </si>
  <si>
    <t>Saneamiento de causes</t>
  </si>
  <si>
    <t>Barrido de los espacios públicos municipales</t>
  </si>
  <si>
    <t>Limpieza</t>
  </si>
  <si>
    <t>Suministrar, difundir y facilitar el acceso a la información catastral a los ciudadanos.</t>
  </si>
  <si>
    <t>Determinar y gestionar el cobro del impuesto predial</t>
  </si>
  <si>
    <t>Contribuyentes</t>
  </si>
  <si>
    <t>Actualizar las tablas de valores</t>
  </si>
  <si>
    <t>Brigada preventiva de salud en general</t>
  </si>
  <si>
    <t>Campaña de entrega de medicamento a personas de escasos recursos</t>
  </si>
  <si>
    <t>Campañas de vacunación</t>
  </si>
  <si>
    <t>Realización de pláticas de promoción de la salud y de prevención de enfermedades en el territorio nacional</t>
  </si>
  <si>
    <t>Asesoramiento para la participación en programas sociales realizados por el Ayuntamiento</t>
  </si>
  <si>
    <t>Asesorías</t>
  </si>
  <si>
    <t>Seguimiento a las solicitudes de programas sociales</t>
  </si>
  <si>
    <t>Apoyos a las comunidades en la adquisición de herbicida a bajo precio</t>
  </si>
  <si>
    <t>Paquetes</t>
  </si>
  <si>
    <t>Apoyos a productores agrícolas para la adquisición de bultos de semilla a bajo precio</t>
  </si>
  <si>
    <t>Elaborar un formato de control de entrega de apoyos que evite la duplicidad de entrega</t>
  </si>
  <si>
    <t>Platicas de fomento a la agricultura</t>
  </si>
  <si>
    <t>Elaboración de programa anual por área</t>
  </si>
  <si>
    <t>Elaboración de reporte de actividades realizadas.</t>
  </si>
  <si>
    <t>Eventos de promoción y difusión del arte y la cultura de nuestro municipio</t>
  </si>
  <si>
    <t>Llevar a cabo cursos y talleres de formación cultural</t>
  </si>
  <si>
    <t>Cursos</t>
  </si>
  <si>
    <t>Capacitar a personas para generar conocimientos y habilidades artísticas y culturales</t>
  </si>
  <si>
    <t>Presentación de espectáculos culturales musicales, de danza, teatro y exposiciones fotográficas</t>
  </si>
  <si>
    <t>Exposiciones</t>
  </si>
  <si>
    <t>Apoyo al desarrollo de cultura y arte</t>
  </si>
  <si>
    <t>Entrega de útiles escolares</t>
  </si>
  <si>
    <t>Entrega de becas escolares a alumnos de excelencia</t>
  </si>
  <si>
    <t>Becas</t>
  </si>
  <si>
    <t>Apoyo en infraestructura a las escuelas locales</t>
  </si>
  <si>
    <t>Pláticas sobre la importancia de adquirir hábitos para el cuidado y conservación del medio ambiente</t>
  </si>
  <si>
    <t>Capacitación al personal acerca de la recolección y manejo de residuos</t>
  </si>
  <si>
    <t>Capacitación</t>
  </si>
  <si>
    <t>Atender denuncias ambientales</t>
  </si>
  <si>
    <t>Asistencias</t>
  </si>
  <si>
    <t>Reforestación y rehabilitación de áreas verdes</t>
  </si>
  <si>
    <t>Mayores oportunidades de realización de las mujeres.</t>
  </si>
  <si>
    <t>Inclusión</t>
  </si>
  <si>
    <t>Orientar a las Mujeres para que se auto conduzcan en caso de Violencia Familiar.</t>
  </si>
  <si>
    <t>Autoempleo y fuentes de ingresos para las mujeres</t>
  </si>
  <si>
    <t>Desarrollar programas dirigidos a las mujeres para educar, informar y promover estrategias enfocadas a la preservación de su salud.</t>
  </si>
  <si>
    <t>Alta actividad física</t>
  </si>
  <si>
    <t>Ponencias</t>
  </si>
  <si>
    <t>Emisión de convocatoria de becas deportivas</t>
  </si>
  <si>
    <t>Organización de torneos de fútbol y voleibol</t>
  </si>
  <si>
    <t>Torneos</t>
  </si>
  <si>
    <t>Realización de eventos juveniles masivos multidisciplinarios de activación física.</t>
  </si>
  <si>
    <t>Realización de Eventos deportivos juveniles de corte municipal, regional, estatal y nacional.</t>
  </si>
  <si>
    <t>Elaboración de un programa artístico y cultural.</t>
  </si>
  <si>
    <t>Formación grupos de danzas en el municipio.</t>
  </si>
  <si>
    <t>Grupos</t>
  </si>
  <si>
    <t>Planear, elaborar y distribuir el programa de actividades cívicas de nuestro municipio.</t>
  </si>
  <si>
    <t>Organizar y promover Eventos cívicos del municipio</t>
  </si>
  <si>
    <t>Actos</t>
  </si>
  <si>
    <t>Darle seguimiento a las publicaciones que involucren al ayuntamiento</t>
  </si>
  <si>
    <t>Envío de boletines informativos a medios de comunicación.</t>
  </si>
  <si>
    <t>boletines</t>
  </si>
  <si>
    <t>Integrar información, cubrir eventos y publicar en redes sociales.</t>
  </si>
  <si>
    <t>Acontecimientos</t>
  </si>
  <si>
    <t>Dar a conocer a los medios de comunicación la información que se publicará</t>
  </si>
  <si>
    <t>Difusión</t>
  </si>
  <si>
    <t>Proyectos, planeación y coordinación para el desarrollo de infraestructura convencional</t>
  </si>
  <si>
    <t>Inspecciones de funcionamiento del sistema de agua potable</t>
  </si>
  <si>
    <t>Inspecciones</t>
  </si>
  <si>
    <t>Dar mantenimiento preventivo a las fuentes de abastecimiento de agua potable.</t>
  </si>
  <si>
    <t>Limpieza de tanques de almacenamiento.</t>
  </si>
  <si>
    <t>Impartición de programas de capacitación al personal policial, remuneración digna y equipamiento táctico</t>
  </si>
  <si>
    <t>Fomento en las corporaciones policíacas valores éticos y de compromiso social.</t>
  </si>
  <si>
    <t>Suficientes rondines de vigilancia preventiva y préstamo de auxilio a la población</t>
  </si>
  <si>
    <t>Mayor interés en resolver la problemática que amenaza la seguridad y falta de compromiso personal con el cuidado y bienestar de la población</t>
  </si>
  <si>
    <t>Elaborar un programa de adquisición y conservación de vehículos y equipamiento</t>
  </si>
  <si>
    <t>Promover un programa de ampliación, rehabilitación y modernización de instalaciones.</t>
  </si>
  <si>
    <t>Impulsar la adquisición de equipos modernos de lucha contra la delincuencia e infraestructura de prevención</t>
  </si>
  <si>
    <t>Adquisición</t>
  </si>
  <si>
    <t>Recorridos de búsqueda de zonas peligrosas</t>
  </si>
  <si>
    <t>Capacitación de personal</t>
  </si>
  <si>
    <t>Certificación de instituciones públicas, privadas y organismos del municipio</t>
  </si>
  <si>
    <t>Inspecciones de respeto vial</t>
  </si>
  <si>
    <t>Colocación o renovación de señalamientos</t>
  </si>
  <si>
    <t>Señalamientos</t>
  </si>
  <si>
    <t>Retenes para identificación de conductores alcoholizados</t>
  </si>
  <si>
    <t>Retenes</t>
  </si>
  <si>
    <t>Elaboración de perfiles de puesto</t>
  </si>
  <si>
    <t>Tareas</t>
  </si>
  <si>
    <t>Modernización del equipo de trabajo</t>
  </si>
  <si>
    <t>Adquisiciones</t>
  </si>
  <si>
    <t>Distribución de Trípticos informativos, con los diferentes temas de prevención social</t>
  </si>
  <si>
    <t>Campañas</t>
  </si>
  <si>
    <t>Listado de víctimas de violencia intrafamiliar.</t>
  </si>
  <si>
    <t>Implementación de talleres y conferencias en instituciones educativas de Prevención del Delito y Adicciones</t>
  </si>
  <si>
    <t>Datos de Identificación del Programa</t>
  </si>
  <si>
    <t>Unidad Responsable</t>
  </si>
  <si>
    <t>Programa Presupuestario</t>
  </si>
  <si>
    <t>Costo total del Programa</t>
  </si>
  <si>
    <t>PRESIDENCIA MUNICIPAL</t>
  </si>
  <si>
    <t>PRESTACION DE SERVICIOS PUBLICOS</t>
  </si>
  <si>
    <t>Clasificación Funcional</t>
  </si>
  <si>
    <t>Finalidad</t>
  </si>
  <si>
    <t>Función</t>
  </si>
  <si>
    <t>Subfunción</t>
  </si>
  <si>
    <t>Actividad</t>
  </si>
  <si>
    <t>GOBIERNO</t>
  </si>
  <si>
    <t>COORDINACION DE LA POLITICA DE GOBIERNO</t>
  </si>
  <si>
    <t>PRESIDENCIA / GUBERNATURA</t>
  </si>
  <si>
    <t>SINDICATURA</t>
  </si>
  <si>
    <t>ASUNTOS JURIDICOS</t>
  </si>
  <si>
    <t>REGIDURIAS</t>
  </si>
  <si>
    <t>DESARROLLO ECONOMICO</t>
  </si>
  <si>
    <t>SECRETARIA GENERAL</t>
  </si>
  <si>
    <t>Gobierno</t>
  </si>
  <si>
    <t>OTROS SERVICIOS GENERALES</t>
  </si>
  <si>
    <t>SERVICIOS REGISTRALES, ADMINISTRATIVOS Y PATRIMONIALES</t>
  </si>
  <si>
    <t>OFICIALIA MAYOR</t>
  </si>
  <si>
    <t xml:space="preserve">GOBIERNO </t>
  </si>
  <si>
    <t>POLITICA INTERIOR</t>
  </si>
  <si>
    <t>TESORERIA MUNICIPAL</t>
  </si>
  <si>
    <t>ORGANO DE CONTROL INTERNO</t>
  </si>
  <si>
    <t>LEGISLACION</t>
  </si>
  <si>
    <t>FISCALIZACION</t>
  </si>
  <si>
    <t>DIRECCION DE OBRAS PUBLICAS</t>
  </si>
  <si>
    <t>INSTANCIA TECNICA DE EVALUACION</t>
  </si>
  <si>
    <t>UNIDAD DE TRANSPARENCIA</t>
  </si>
  <si>
    <t>SERVICIOS DE COMUNICACIÓN Y MEDIOS</t>
  </si>
  <si>
    <t>OFICIALIA DEL REGISTRO CIVIL</t>
  </si>
  <si>
    <t>DESARROLLO INTEGRAL DE LA FAMILIA (DIF)</t>
  </si>
  <si>
    <t>DESARROLLO SOCIAL</t>
  </si>
  <si>
    <t>OTROS ASUNTOS SOCIALES</t>
  </si>
  <si>
    <t>DIRECCION DE SERVICIOS PUBLICOS</t>
  </si>
  <si>
    <t>PROTECCION AMBIENTAL</t>
  </si>
  <si>
    <t>OTROS DE PROTECCION AMBIENTAL</t>
  </si>
  <si>
    <t>DIRECCION DE CATASTRO</t>
  </si>
  <si>
    <t>DIRECCION DE SALUD MUNICIPAL</t>
  </si>
  <si>
    <t>SALUD</t>
  </si>
  <si>
    <t>PRESTACION DE SERVICIOS DE SALUD A LA COMUNIDAD</t>
  </si>
  <si>
    <t>DIRECCION DE DESARROLLO SOCIAL</t>
  </si>
  <si>
    <t>PROTECCION SOCIAL</t>
  </si>
  <si>
    <t>OTROS DE SEGURIDAD SOCIAL Y ASISTENCIA SOCIAL</t>
  </si>
  <si>
    <t>DIRECCION DE DESARROLLO RURAL</t>
  </si>
  <si>
    <t>AGROPECUARIA, SILVICULTURA, PESCA Y CAZA</t>
  </si>
  <si>
    <t>AGROPECUARIA</t>
  </si>
  <si>
    <t>DIRECCION DE PLANEACION</t>
  </si>
  <si>
    <t>CASA DE LA CULTURA</t>
  </si>
  <si>
    <t>RECREACION, CULTURA Y OTRAS MANIFESTACIONES SOCIALES</t>
  </si>
  <si>
    <t>CULTURA</t>
  </si>
  <si>
    <t>DIRECCION DE CULTURA</t>
  </si>
  <si>
    <t>DIRECCION DE EDUCACION</t>
  </si>
  <si>
    <t>EDUCACION</t>
  </si>
  <si>
    <t>OTROS SERVICIOS EDUCATIVOS Y ACTIVIDADES INHERENTES</t>
  </si>
  <si>
    <t>DIRECCION DE ECOLOGIA</t>
  </si>
  <si>
    <t>DIRECCION DE LA MUJER</t>
  </si>
  <si>
    <t>FAMILIA E HIJOS</t>
  </si>
  <si>
    <t>DIRECCION DEL DEPORTE</t>
  </si>
  <si>
    <t>RECREACION, CULTURA, Y OTRAS MANIFESTACIONES SOCIALES</t>
  </si>
  <si>
    <t>DEPORTE Y RECREACION</t>
  </si>
  <si>
    <t>DIRECCION DE LA JUVENTUD</t>
  </si>
  <si>
    <t>ACTIVIDADES CIVICAS</t>
  </si>
  <si>
    <t>DIRECCION DE COMUNICACION SOCIAL</t>
  </si>
  <si>
    <t>VIVIENDA Y SERVICIOS A LA COMUNIDAD</t>
  </si>
  <si>
    <t>ABASTECIMIENTO DE AGUA</t>
  </si>
  <si>
    <t>DIRECCION DE SEGURIDAD PUBLICA</t>
  </si>
  <si>
    <t>GASTO FEDERALIZADO</t>
  </si>
  <si>
    <t>ASUNTOS DE ORDEN PUBLICO Y DE SEGURIDAD INTERIOR</t>
  </si>
  <si>
    <t>POLICIA</t>
  </si>
  <si>
    <t>DIRECCION DE PROTECCION CIVIL</t>
  </si>
  <si>
    <t>PROTECCION CIVIL</t>
  </si>
  <si>
    <t>DIRECCION DE TRANSITO MUNICIPAL</t>
  </si>
  <si>
    <t>OTROS ASUNTOS DE ORDEN PUBLICO Y SEGURIDAD</t>
  </si>
  <si>
    <t>COORDINACION DE PREVENCION SOCIAL AL DELITO CON PARTICIPACION CIUDADANA</t>
  </si>
  <si>
    <t>PROGRAMA OPERATIVO ANUAL</t>
  </si>
  <si>
    <t>H. AYUNTAMIENTO MUNICIPAL CONSTITUCIONAL DE BENITO JUAREZ, GUERRERO</t>
  </si>
  <si>
    <t>DIRECCION DE AGUA POTABLE</t>
  </si>
  <si>
    <t>FINANCIAMIENTO PARA LA ADQUISICIÓN DE RECURSOS MATERIALES, SUMINISTROS U OTRAS NECESIDADES QUE SURJAN</t>
  </si>
  <si>
    <t>REALIZACIÓN DE LAS DECLARACIONES CORRESPONDIENTES</t>
  </si>
  <si>
    <t xml:space="preserve">MANTENIMIENTO A LOS CENTROS DE ESPARCIMIENTO PÚBLICO MUNICIPAL </t>
  </si>
  <si>
    <t>GESTIÓN DE LOS INSUMOS PARA OTORGAR EL MANTENIMIENTO AL SISTEMA DE ALUMBRADO PUBLICO</t>
  </si>
  <si>
    <t>ACTIVIDADES ARTISTICAS DE TEATRO, MÚSICA Y ARTES PLASTICAS</t>
  </si>
  <si>
    <t>COLOCACIÓN DE BUZONES DE ATENCIÓN</t>
  </si>
  <si>
    <t>buzon</t>
  </si>
  <si>
    <t xml:space="preserve">URBANIZACION </t>
  </si>
  <si>
    <t xml:space="preserve">ABASTECIMIENTO DE AGUA </t>
  </si>
  <si>
    <t>VIVIENDA</t>
  </si>
  <si>
    <t>SERVICIOS COMUNALES</t>
  </si>
  <si>
    <t>ML</t>
  </si>
  <si>
    <t>BOMBA</t>
  </si>
  <si>
    <t>M2</t>
  </si>
  <si>
    <t>M3</t>
  </si>
  <si>
    <t>PZAS</t>
  </si>
  <si>
    <t>PLAZA</t>
  </si>
  <si>
    <t>REHABILITACIÓN DE POZO PROFUNDO DE AGUA NO.1 (LOS MANGOS) UBICADO EN LA LOCALIDAD DE LOS TOROS</t>
  </si>
  <si>
    <t>REHABILITACIÓN DE POZO PROFUNDO DE AGUA NO.2 (LOS PLATANOS) UBICADO EN CARRETERA A CORRAL FALSO</t>
  </si>
  <si>
    <t>REHABILITACIÓN DE POZO PROFUNDO DE AGUA NO.3 (LOS COCOS) UBICADO EN CARRETERA A CORRAL FALSO</t>
  </si>
  <si>
    <t>ELECTRIFICACIÓN EN MEDIA TENSIÓN (3F, 13, 200 V, 60 HZ) EN LA COMUNIDAD DE LLANO REAL MPIO BENITO JUAREZ.</t>
  </si>
  <si>
    <t>REHABILITACION DE JARDIN DE NIÑOS LUCIA ALCOCER DE FIGUEROA PLANTEL ALTERNO, COLONIA EL MIRADOR EN LA LOC. SAN JERONIMO DE JUAREZ, GRO.</t>
  </si>
  <si>
    <t>REHABILITACION DE ESCUELA PRIMARIA JOAQUIN BARANDA CCT 12DPR5345C DE LA COMUNIDAD DE LLANO REAL, MPIO DE BENITO JUAREZ.</t>
  </si>
  <si>
    <t>REHABILITACION DE BAÑOS EN LA ESCUELA PRIMARIA BENITO JUAREZ EN LA LOCALIDAD DE SAN JERONIMO</t>
  </si>
  <si>
    <t>REHABILITACION DE ESCUELA PRIMARIA COMUNITARIA JOSÉ ENRIQUE PEREZ FRANCO CCT 12KPRO758E EN LA LOCALIDAD DE SANTA CRUZ DE MITLA</t>
  </si>
  <si>
    <t>REHABILITACIÓN DE SUPERVICIÓN ESCOLAR 072 DE EDUCACIÓN PRIMARIA EN SAN JERONIMO DE JUAREZ, GRO.</t>
  </si>
  <si>
    <t>REHABILITACION DE CAMINO SACACOSECHAS LA TINAJITA EN LA LOCALIDAD DE SAN JERONIMO DE JUAREZ, GRO.</t>
  </si>
  <si>
    <t>REHABILITACION DE CAMINO SACACOSECHAS EL ARROYO EN LA LOCALIDAD DE EL TOMATAL, MPIO. DE BENITO JUAREZ.</t>
  </si>
  <si>
    <t>REHABILITACION DE CAMINO SACACONSECHAS  CAMINO LA NEGRITA (CAMINO ANTIGUO A LA HACIENDA DE CABAÑAS) DE LA COMUNIDAD DE LAS TUNAS</t>
  </si>
  <si>
    <t>REHABILITACION DE CAMINO SACACONSECHAS MONTEALTO DE LA COMUNIDAD DE SAN JERONIMO</t>
  </si>
  <si>
    <t>REHABILITACION DE CAMINO SACACONSECHAS CARRETERA NACIONAL - EL CANAL EN LA LOCALIDAD DE SAN JERONIMO DE JUAREZ, GRO.</t>
  </si>
  <si>
    <t>REHABILITACION DEL ALUMBRADO PUBLICO EN LA LOCALIDAD DE LOS ARENALES, MUNICIPIO DE BENITO JUAREZ</t>
  </si>
  <si>
    <t>REHABILITACION DE UNIDAD DEPORTIVA EN LA LOCALIDAD DE LAS TUNAS, MPIO DE BENITO JUAREZ.</t>
  </si>
  <si>
    <t>REHABILITACION DE CAMPO DE FUTBOL INFANTIL DE LA UNIDAD DEPORTIVA BENITO JUAREZ EN LA LOCALIDAD DE SAN JERONIMO</t>
  </si>
  <si>
    <t>PROYECTO DE ELABORACION DEL PLAN DE DESARROLLO URBANO PARA LA CABECERA MUNICIPAL Y EL PLAN DE ORDENAMIENTO ECOLOGICO TERRITORIAL PARA EL MUNICIPIO DE BENITO JUAREZ, GRO.</t>
  </si>
  <si>
    <t>PAVIMENTACIÓN DE CALLE ROSARITO (PATY SOLIS) EN LA HACIENDA DE CABAÑASS MUNICIPIO DE BENITO JUAREZ, GRO.</t>
  </si>
  <si>
    <t>PAVIMENTACIÓN DE CALLE PRINCIPAL, COLONIA DE LOS PANO EN ARENAL DE GOMEZ</t>
  </si>
  <si>
    <t>PAVIMENTACIÓN DE CALLE SIN NOMBRE EN LA LOCALIDAD DE ARENAL DE GOMEZ, MPIO. DE BENITO JUAREZ, GRO.</t>
  </si>
  <si>
    <t>PAVIMENTACIÓN DE CALLE DE ACCESO AL JARDÍN DE NIÑOS "MANUEL AVILA CAMACHO" EN LA LOCALIDAD DE HACIENDA DE CABAÑAS</t>
  </si>
  <si>
    <t>PAVIMENTACIÓN DE CALLE DE ACCESO A LOS TINACOS, COLONIA LOMA BONITA EN LA LOCALIDAD DE SAN JERONIMOO DEJUAREZ.</t>
  </si>
  <si>
    <t>PAVIMENTACIÓN DE ANDADOR DEL TINACO, COLONIA LOMA BONITA EN LA LOCALIDAD DE SAN JERONIMO DE JUAREZ.</t>
  </si>
  <si>
    <t>PAVIMENTACIÓN DE CALLE FERNANDO ROSAS, COLONIA MIGUEL HIDALGO EN LA LOCALIDAD DE SAN JERONIMO DE JUAREZ.</t>
  </si>
  <si>
    <t>PAMENTACIÓN DE CALLE CERRADA SIN NOMBRE, COLONIA LOMA BONITA EN LA LOCALIDAD DE SAN JERONIMO.</t>
  </si>
  <si>
    <t>PAVIMENTACIÓN DE CALLE 21 DE MARZO EN LA LOCALIDAD DE HACIENDA DE CABAÑAS, MPIO DE BENITO JUAREZ.</t>
  </si>
  <si>
    <t>PAVIMENTACIÓN DE ANDADOR 1 SIN NOMBRE, COLONIA LOMA BONITA EN LA LOCALIDAD DE SAN JERONIMO DE JUAREZ.</t>
  </si>
  <si>
    <t>ELECTRIFICACIÓN EN MEDIA TENSIÓN (3F, 13, 200 V, 60 HZ) EN LA COLONIA EL AHUEJOTE DE LA LOCALUDAD TOMATAL MPIO BENITO JUAREZ, GRO.</t>
  </si>
  <si>
    <t>REHABILITACION DE CERCO DE MALLA PERIMETRAL, ALUMBRADO Y SEGURIDAD DE LAS ESTACIONES DE BOMBEO DE (COCOS, PLATANO Y MANGOS) DEL SISTEMA DE AGUA POTABLE EN LA LOCALIDAD DE SAN JERONIMO</t>
  </si>
  <si>
    <t>REHABILITACIÓN DE CASETA DE POLICIAS EN EL CRUCERO DE SAN JERÓNIMO DE JUÁREZ.</t>
  </si>
  <si>
    <t>IMPERMEABILIZACIÓN EN EL H. AYUNTAMIENTO MUNCIPAL Y LA DIRECCIÓN DE SEGURIDAD PUBLICA DE BENITO JUÁREZ, GRO.</t>
  </si>
  <si>
    <t>REHABILITACIÓN DEL MODULO DE PROTECCIÓN CIVIL EN LA COLONIA SANTA ROSA EN EL LOCALIDAD DE ARENAL DE GÓMEZ</t>
  </si>
  <si>
    <t>COLOCACIÓN DE SEÑALAMIENTOS VIALES Y DE TRANSITO EN LA LOCALIDAD DE SAN JERONIMO DE JUAREZ</t>
  </si>
  <si>
    <t>DESASOLVE Y LIMPIEZA DE CALLES PRINCIPALES DE SAN JERÓNIMO DE JUÁREZ</t>
  </si>
  <si>
    <t>GASTO FEDERALIZADO (FORTAMUN)</t>
  </si>
  <si>
    <t>GASTO FEDERALIZADO (FAISM-DF)</t>
  </si>
  <si>
    <t>IMPERMEABILIZACIÓN EN LAS OFICINAS DEL AGUA POTABLE EN SAN JERONIMO DE JUAREZ</t>
  </si>
  <si>
    <t>IMPERMEABILIZACIÓN EN LA CASA DE LA CULTURA Y EL DIF MUNICIPAL.</t>
  </si>
  <si>
    <t>MANEJO DE RESIDUOS SOLIDOS EN EL BASURERO MUNICIPAL DE SAN JERONIMO DE JUAREZ</t>
  </si>
  <si>
    <t>IMPERMEABILIZACIÓN EN LAS OFICINAS DEL REGISTRO CIVIL DE HACIENDA DE CABAÑAS</t>
  </si>
  <si>
    <t>REHABILITACIÓN DEL H. AYUNTAMIENTO MUNICIPAL DE BENITO JUAREZ</t>
  </si>
  <si>
    <t>LIMPIEZA Y DESASOLVE DEL PANTEÓN MUNICIPAL DE SAN JERONIMO DE JUAREZ</t>
  </si>
  <si>
    <t>SISTEMA</t>
  </si>
  <si>
    <t>POZO</t>
  </si>
  <si>
    <t>UNIDAD</t>
  </si>
  <si>
    <t>JARDIN</t>
  </si>
  <si>
    <t>AULA</t>
  </si>
  <si>
    <t>BAÑOS</t>
  </si>
  <si>
    <t>SUPERVISION</t>
  </si>
  <si>
    <t>PROGRAMA DE MEJORAMIENTO DE IMAGEN URBANA DE SAN JERÓNIMO (REHABILITACION DE CALLE INDUSTRIA EN SAN JERONIMO DE JUAREZ)</t>
  </si>
  <si>
    <t>CONSTRUCCIÓN DE CENTRO INTEGRADOR DE
DESARROLLO ORIENTADO A EJECUTAR
ACCIONES BASICAS (OFICINAS DEL DIF) EN SAN
JERONIMO DE JUAREZ.</t>
  </si>
  <si>
    <t>PZA</t>
  </si>
  <si>
    <t>MANEJO DE RESIDUOS SOLIDOS EN EL BASURERO MUNICIPAL (REVESTIMIENTO EN EL CAMINO DE EL BASURERO MUNICIPAL)</t>
  </si>
  <si>
    <t>ESTUDIO</t>
  </si>
  <si>
    <t>REHABILITACION DEL CAMINO SANTA ROSA - HACIENDA DE CABAÑAS, EN EL MUNICIPIO DE BENITO JUAREZ, GRO. (CONVENIO CICAEG)</t>
  </si>
  <si>
    <t>CONVENIO</t>
  </si>
  <si>
    <t>TRANSFORMADOR</t>
  </si>
  <si>
    <t>ARRENDAMIENTO DE VEHÍCULOS TERRESTRES, AÉREOS, MARÍTIMOS, LACUSTRES Y FLUVIALES PARA SERVICIOS PÚBLICOS Y LA OPERACIÓN DE PROGRAMAS PÚBLICOS (GASTOS INDIRECTOS</t>
  </si>
  <si>
    <t>VEHICULO</t>
  </si>
  <si>
    <t>EQUIPO DE CÓMPUTO Y DE TECNOLOGÍAS DE LA INFORMACIÓN (PRODIM)</t>
  </si>
  <si>
    <t>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</si>
</sst>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9"/>
      <color rgb="FF363435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36343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>
      <alignment wrapText="1"/>
    </xf>
    <xf numFmtId="44" fontId="2" fillId="0" borderId="0" applyFont="0" applyFill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2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3" fontId="13" fillId="0" borderId="1" xfId="9" applyFont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8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/>
    <xf numFmtId="0" fontId="20" fillId="0" borderId="0" xfId="0" applyFont="1"/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3" fontId="13" fillId="0" borderId="1" xfId="9" applyFont="1" applyBorder="1" applyAlignment="1">
      <alignment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horizontal="right" vertical="center"/>
    </xf>
    <xf numFmtId="43" fontId="19" fillId="4" borderId="1" xfId="9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4" fontId="0" fillId="0" borderId="0" xfId="0" applyNumberFormat="1"/>
    <xf numFmtId="0" fontId="0" fillId="0" borderId="0" xfId="0" applyAlignment="1">
      <alignment wrapText="1"/>
    </xf>
    <xf numFmtId="4" fontId="13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0" fillId="0" borderId="0" xfId="9" applyFont="1"/>
    <xf numFmtId="43" fontId="12" fillId="0" borderId="1" xfId="9" applyFont="1" applyBorder="1" applyAlignment="1">
      <alignment horizontal="center" vertical="center" wrapText="1"/>
    </xf>
    <xf numFmtId="1" fontId="12" fillId="0" borderId="1" xfId="9" applyNumberFormat="1" applyFont="1" applyBorder="1" applyAlignment="1">
      <alignment horizontal="center" vertical="center" wrapText="1"/>
    </xf>
    <xf numFmtId="43" fontId="12" fillId="0" borderId="1" xfId="9" applyFont="1" applyFill="1" applyBorder="1" applyAlignment="1">
      <alignment horizontal="center" vertical="center" wrapText="1"/>
    </xf>
    <xf numFmtId="165" fontId="12" fillId="0" borderId="1" xfId="9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2" fontId="12" fillId="0" borderId="1" xfId="9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/>
    </xf>
    <xf numFmtId="164" fontId="8" fillId="0" borderId="5" xfId="2" applyNumberFormat="1" applyFont="1" applyFill="1" applyBorder="1" applyAlignment="1">
      <alignment horizontal="center" vertical="center"/>
    </xf>
    <xf numFmtId="164" fontId="8" fillId="0" borderId="3" xfId="2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justify"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justify" vertical="center" wrapText="1"/>
    </xf>
    <xf numFmtId="0" fontId="12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</cellXfs>
  <cellStyles count="10">
    <cellStyle name="Millares" xfId="9" builtinId="3"/>
    <cellStyle name="Moneda" xfId="2" builtinId="4"/>
    <cellStyle name="Moneda 2" xfId="5"/>
    <cellStyle name="Moneda 2 2" xfId="6"/>
    <cellStyle name="Normal" xfId="0" builtinId="0"/>
    <cellStyle name="Normal 10 3" xfId="7"/>
    <cellStyle name="Normal 2" xfId="3"/>
    <cellStyle name="Normal 2 13" xfId="8"/>
    <cellStyle name="Normal 2 2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2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ED3A029A-5D73-4C49-A5CA-3327337D6A2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6227" y="1"/>
          <a:ext cx="867641" cy="647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1458057</xdr:colOff>
      <xdr:row>0</xdr:row>
      <xdr:rowOff>232020</xdr:rowOff>
    </xdr:from>
    <xdr:to>
      <xdr:col>2</xdr:col>
      <xdr:colOff>271585</xdr:colOff>
      <xdr:row>4</xdr:row>
      <xdr:rowOff>16334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7629677E-64CF-4737-AF00-A4FCEE0299A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711" y="232020"/>
          <a:ext cx="865066" cy="71239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889000</xdr:colOff>
      <xdr:row>0</xdr:row>
      <xdr:rowOff>206375</xdr:rowOff>
    </xdr:from>
    <xdr:ext cx="865066" cy="712391"/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D69FB172-BB1C-4DB7-9857-EE32268013E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875" y="206375"/>
          <a:ext cx="865066" cy="712391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2</xdr:row>
      <xdr:rowOff>0</xdr:rowOff>
    </xdr:from>
    <xdr:to>
      <xdr:col>3</xdr:col>
      <xdr:colOff>749300</xdr:colOff>
      <xdr:row>5</xdr:row>
      <xdr:rowOff>35719</xdr:rowOff>
    </xdr:to>
    <xdr:pic>
      <xdr:nvPicPr>
        <xdr:cNvPr id="2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A82005C2-612B-4828-A7AA-A4D066305A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5350" y="0"/>
          <a:ext cx="869950" cy="7143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641350</xdr:colOff>
      <xdr:row>2</xdr:row>
      <xdr:rowOff>0</xdr:rowOff>
    </xdr:from>
    <xdr:to>
      <xdr:col>3</xdr:col>
      <xdr:colOff>749300</xdr:colOff>
      <xdr:row>4</xdr:row>
      <xdr:rowOff>87474</xdr:rowOff>
    </xdr:to>
    <xdr:pic>
      <xdr:nvPicPr>
        <xdr:cNvPr id="2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919ACE18-EB90-43A2-BA06-4FE391A606F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7574" y="0"/>
          <a:ext cx="866063" cy="476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266702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91D6931C-EDDE-44CE-9309-6C35C080212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5AA691AE-EFF2-4CC3-9F8A-50BD996FF47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C88E8EE1-2CB6-456A-99AF-E922F0FDD56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B08F48B7-2DC8-4CBC-A564-6F7E0C2C449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6F6209FF-4145-4CEF-AEA5-CB56301608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9F2356DB-7B99-4019-B22F-A3D2C3E96C1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DAAD8C17-FED0-488F-9374-A3609104713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006EF1DA-C048-40F1-AC4D-0DA67BA8448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25E39BE9-BEC4-4782-853C-E37AA3FB1FE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328A376A-6FA3-4FCA-9387-FC9A782471C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D752FCE3-B1DC-491A-A7F6-5A1261B5C7F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5DAF0544-7428-4A1D-9CDC-780DB91A337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651ED1B5-94BA-4867-9FC4-2BA2DAE9F3B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54CFFAF3-5FF7-4988-925E-ACDCC356FE4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09820CAB-DDA5-4B82-9C92-A66D93244C2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85D93620-5319-4984-AD6C-B33981499F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EC20D71E-92B4-4008-8F06-97A68DE381E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2</xdr:row>
      <xdr:rowOff>6350</xdr:rowOff>
    </xdr:from>
    <xdr:to>
      <xdr:col>3</xdr:col>
      <xdr:colOff>622300</xdr:colOff>
      <xdr:row>4</xdr:row>
      <xdr:rowOff>233266</xdr:rowOff>
    </xdr:to>
    <xdr:pic>
      <xdr:nvPicPr>
        <xdr:cNvPr id="2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68624267-4DE6-4EF5-89E7-F4791936312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0574" y="6350"/>
          <a:ext cx="866063" cy="61569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BA3F0A90-C434-422E-BF00-323E349BBA4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9327EB87-1A53-41ED-9B89-DECDD416E19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19231408-B34C-4C3D-8661-9E7DA268681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DCA53229-72B9-4700-9863-80CEE1C2CF3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266700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E7FD24B9-69AE-451A-91D7-D5CA92F820C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266702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03B55949-DA43-427F-9155-E748282699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9</xdr:row>
      <xdr:rowOff>123825</xdr:rowOff>
    </xdr:from>
    <xdr:to>
      <xdr:col>15</xdr:col>
      <xdr:colOff>165100</xdr:colOff>
      <xdr:row>19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>
        <a:xfrm>
          <a:off x="508000" y="1838325"/>
          <a:ext cx="11087100" cy="18288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PROGRAMA DE INVERSIÓN ANUAL EN OBRAS</a:t>
          </a:r>
          <a:r>
            <a:rPr lang="es-MX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 Y </a:t>
          </a:r>
          <a:r>
            <a:rPr lang="es-MX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ACCIONES, CORRESPONDIENTE</a:t>
          </a:r>
          <a:r>
            <a:rPr lang="es-MX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ial Black" panose="020B0A04020102020204" pitchFamily="34" charset="0"/>
            </a:rPr>
            <a:t> AL EJERCICIO FISCAL 2021</a:t>
          </a:r>
          <a:endParaRPr lang="es-MX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D1CC3369-1289-4A6C-9657-CE283F46EA6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266701</xdr:rowOff>
    </xdr:to>
    <xdr:pic>
      <xdr:nvPicPr>
        <xdr:cNvPr id="4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7EAD3056-6EDC-42AA-95FF-41C8A6D9D95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76201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6510A3A5-0945-4EC0-965B-659BD18F19C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502227</xdr:colOff>
      <xdr:row>2</xdr:row>
      <xdr:rowOff>1</xdr:rowOff>
    </xdr:from>
    <xdr:to>
      <xdr:col>3</xdr:col>
      <xdr:colOff>607868</xdr:colOff>
      <xdr:row>4</xdr:row>
      <xdr:rowOff>266700</xdr:rowOff>
    </xdr:to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9D05D94C-7027-4DD9-BF4D-FC1C79CE58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802" y="1"/>
          <a:ext cx="867641" cy="647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603250</xdr:colOff>
      <xdr:row>2</xdr:row>
      <xdr:rowOff>0</xdr:rowOff>
    </xdr:from>
    <xdr:to>
      <xdr:col>3</xdr:col>
      <xdr:colOff>711200</xdr:colOff>
      <xdr:row>4</xdr:row>
      <xdr:rowOff>267891</xdr:rowOff>
    </xdr:to>
    <xdr:pic>
      <xdr:nvPicPr>
        <xdr:cNvPr id="2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5FE4370D-4988-40CE-8C42-F3E751C255D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1219" y="0"/>
          <a:ext cx="871934" cy="6449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641350</xdr:colOff>
      <xdr:row>0</xdr:row>
      <xdr:rowOff>114300</xdr:rowOff>
    </xdr:from>
    <xdr:ext cx="865066" cy="712391"/>
    <xdr:pic>
      <xdr:nvPicPr>
        <xdr:cNvPr id="3" name="1 Imagen" descr="Gobierno Municipal de Benito Juarez GUERRERO 2021 - 2024.png">
          <a:extLst>
            <a:ext uri="{FF2B5EF4-FFF2-40B4-BE49-F238E27FC236}">
              <a16:creationId xmlns="" xmlns:a16="http://schemas.microsoft.com/office/drawing/2014/main" id="{93646422-9126-4889-92F4-B82CA2723BA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" y="114300"/>
          <a:ext cx="865066" cy="7123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16" zoomScale="77" zoomScaleNormal="100" zoomScaleSheetLayoutView="77" workbookViewId="0">
      <selection activeCell="H16" sqref="H16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78" t="s">
        <v>267</v>
      </c>
      <c r="B7" s="78"/>
      <c r="C7" s="78"/>
      <c r="D7" s="78"/>
      <c r="E7" s="78" t="s">
        <v>268</v>
      </c>
      <c r="F7" s="78"/>
      <c r="G7" s="78"/>
      <c r="H7" s="78"/>
      <c r="I7" s="78"/>
      <c r="J7" s="78"/>
      <c r="K7" s="78"/>
      <c r="L7" s="78"/>
      <c r="M7" s="78"/>
      <c r="N7" s="83" t="s">
        <v>269</v>
      </c>
      <c r="O7" s="84"/>
      <c r="P7" s="84"/>
      <c r="Q7" s="84"/>
      <c r="R7" s="85"/>
    </row>
    <row r="8" spans="1:18" x14ac:dyDescent="0.3">
      <c r="A8" s="82" t="s">
        <v>270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86">
        <f>Q24</f>
        <v>11901965.080000002</v>
      </c>
      <c r="O8" s="87"/>
      <c r="P8" s="87"/>
      <c r="Q8" s="87"/>
      <c r="R8" s="88"/>
    </row>
    <row r="9" spans="1:18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3">
      <c r="A10" s="89" t="s">
        <v>272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83" t="s">
        <v>276</v>
      </c>
      <c r="Q11" s="84"/>
      <c r="R11" s="85"/>
    </row>
    <row r="12" spans="1:18" x14ac:dyDescent="0.3">
      <c r="A12" s="82" t="s">
        <v>277</v>
      </c>
      <c r="B12" s="82"/>
      <c r="C12" s="82"/>
      <c r="D12" s="82" t="s">
        <v>278</v>
      </c>
      <c r="E12" s="82"/>
      <c r="F12" s="82"/>
      <c r="G12" s="82"/>
      <c r="H12" s="82" t="s">
        <v>279</v>
      </c>
      <c r="I12" s="82"/>
      <c r="J12" s="82"/>
      <c r="K12" s="82"/>
      <c r="L12" s="82"/>
      <c r="M12" s="82"/>
      <c r="N12" s="82"/>
      <c r="O12" s="82"/>
      <c r="P12" s="92"/>
      <c r="Q12" s="93"/>
      <c r="R12" s="94"/>
    </row>
    <row r="14" spans="1:18" s="6" customFormat="1" ht="12" x14ac:dyDescent="0.25">
      <c r="A14" s="71" t="s">
        <v>38</v>
      </c>
      <c r="B14" s="71" t="s">
        <v>39</v>
      </c>
      <c r="C14" s="71" t="s">
        <v>40</v>
      </c>
      <c r="D14" s="71" t="s">
        <v>24</v>
      </c>
      <c r="E14" s="71" t="s">
        <v>30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 t="s">
        <v>3</v>
      </c>
      <c r="R14" s="71" t="s">
        <v>26</v>
      </c>
    </row>
    <row r="15" spans="1:18" s="6" customFormat="1" ht="12" x14ac:dyDescent="0.25">
      <c r="A15" s="71"/>
      <c r="B15" s="71"/>
      <c r="C15" s="71"/>
      <c r="D15" s="71"/>
      <c r="E15" s="7" t="s">
        <v>13</v>
      </c>
      <c r="F15" s="7" t="s">
        <v>14</v>
      </c>
      <c r="G15" s="7" t="s">
        <v>15</v>
      </c>
      <c r="H15" s="7" t="s">
        <v>16</v>
      </c>
      <c r="I15" s="7" t="s">
        <v>15</v>
      </c>
      <c r="J15" s="7" t="s">
        <v>17</v>
      </c>
      <c r="K15" s="7" t="s">
        <v>17</v>
      </c>
      <c r="L15" s="7" t="s">
        <v>16</v>
      </c>
      <c r="M15" s="7" t="s">
        <v>18</v>
      </c>
      <c r="N15" s="7" t="s">
        <v>19</v>
      </c>
      <c r="O15" s="7" t="s">
        <v>20</v>
      </c>
      <c r="P15" s="7" t="s">
        <v>21</v>
      </c>
      <c r="Q15" s="71"/>
      <c r="R15" s="71"/>
    </row>
    <row r="16" spans="1:18" s="6" customFormat="1" ht="47.1" customHeight="1" x14ac:dyDescent="0.25">
      <c r="A16" s="72">
        <v>1</v>
      </c>
      <c r="B16" s="72" t="s">
        <v>41</v>
      </c>
      <c r="C16" s="72" t="s">
        <v>42</v>
      </c>
      <c r="D16" s="8">
        <v>1080</v>
      </c>
      <c r="E16" s="9">
        <v>90</v>
      </c>
      <c r="F16" s="9">
        <v>90</v>
      </c>
      <c r="G16" s="9">
        <v>90</v>
      </c>
      <c r="H16" s="9">
        <v>90</v>
      </c>
      <c r="I16" s="9">
        <v>90</v>
      </c>
      <c r="J16" s="9">
        <v>90</v>
      </c>
      <c r="K16" s="9">
        <v>90</v>
      </c>
      <c r="L16" s="9">
        <v>90</v>
      </c>
      <c r="M16" s="9">
        <v>90</v>
      </c>
      <c r="N16" s="9">
        <v>90</v>
      </c>
      <c r="O16" s="9">
        <v>90</v>
      </c>
      <c r="P16" s="9">
        <v>90</v>
      </c>
      <c r="Q16" s="9"/>
      <c r="R16" s="8">
        <v>450</v>
      </c>
    </row>
    <row r="17" spans="1:18" s="6" customFormat="1" ht="47.1" customHeight="1" x14ac:dyDescent="0.25">
      <c r="A17" s="73"/>
      <c r="B17" s="73"/>
      <c r="C17" s="73"/>
      <c r="D17" s="45" t="s">
        <v>25</v>
      </c>
      <c r="E17" s="46">
        <v>150419.91</v>
      </c>
      <c r="F17" s="10">
        <v>89217.99</v>
      </c>
      <c r="G17" s="46">
        <v>118475.3</v>
      </c>
      <c r="H17" s="46">
        <v>190738.63</v>
      </c>
      <c r="I17" s="46">
        <v>96967.78</v>
      </c>
      <c r="J17" s="46">
        <v>235591.53</v>
      </c>
      <c r="K17" s="46">
        <v>134991.39000000001</v>
      </c>
      <c r="L17" s="46">
        <v>131914.91</v>
      </c>
      <c r="M17" s="46">
        <v>111069</v>
      </c>
      <c r="N17" s="46">
        <v>217954.9</v>
      </c>
      <c r="O17" s="46">
        <v>177833.15</v>
      </c>
      <c r="P17" s="46">
        <v>300953.65000000002</v>
      </c>
      <c r="Q17" s="47">
        <f>SUM(E17:P17)</f>
        <v>1956128.1400000001</v>
      </c>
      <c r="R17" s="45"/>
    </row>
    <row r="18" spans="1:18" s="6" customFormat="1" ht="47.1" customHeight="1" x14ac:dyDescent="0.25">
      <c r="A18" s="74">
        <v>2</v>
      </c>
      <c r="B18" s="75" t="s">
        <v>43</v>
      </c>
      <c r="C18" s="74" t="s">
        <v>44</v>
      </c>
      <c r="D18" s="8">
        <v>36</v>
      </c>
      <c r="E18" s="8">
        <v>3</v>
      </c>
      <c r="F18" s="8">
        <v>3</v>
      </c>
      <c r="G18" s="8">
        <v>3</v>
      </c>
      <c r="H18" s="8">
        <v>3</v>
      </c>
      <c r="I18" s="8">
        <v>3</v>
      </c>
      <c r="J18" s="8">
        <v>3</v>
      </c>
      <c r="K18" s="8">
        <v>3</v>
      </c>
      <c r="L18" s="8">
        <v>3</v>
      </c>
      <c r="M18" s="8">
        <v>3</v>
      </c>
      <c r="N18" s="8">
        <v>3</v>
      </c>
      <c r="O18" s="8">
        <v>3</v>
      </c>
      <c r="P18" s="8">
        <v>3</v>
      </c>
      <c r="Q18" s="11"/>
      <c r="R18" s="8">
        <v>15318</v>
      </c>
    </row>
    <row r="19" spans="1:18" s="6" customFormat="1" ht="47.1" customHeight="1" x14ac:dyDescent="0.25">
      <c r="A19" s="74"/>
      <c r="B19" s="75"/>
      <c r="C19" s="74"/>
      <c r="D19" s="8" t="s">
        <v>25</v>
      </c>
      <c r="E19" s="10">
        <v>61183.86</v>
      </c>
      <c r="F19" s="10">
        <v>100485.36</v>
      </c>
      <c r="G19" s="10">
        <v>188641.14</v>
      </c>
      <c r="H19" s="10">
        <v>86705.51</v>
      </c>
      <c r="I19" s="10">
        <v>327642.81</v>
      </c>
      <c r="J19" s="10">
        <v>447479.75</v>
      </c>
      <c r="K19" s="10">
        <v>221382.17</v>
      </c>
      <c r="L19" s="10">
        <v>260250.02</v>
      </c>
      <c r="M19" s="10">
        <v>183968.75</v>
      </c>
      <c r="N19" s="10">
        <v>443162.31</v>
      </c>
      <c r="O19" s="10">
        <v>732002.91</v>
      </c>
      <c r="P19" s="10">
        <v>948689.86</v>
      </c>
      <c r="Q19" s="47">
        <f>SUM(E19:P19)</f>
        <v>4001594.4499999997</v>
      </c>
      <c r="R19" s="8"/>
    </row>
    <row r="20" spans="1:18" s="6" customFormat="1" ht="47.1" customHeight="1" x14ac:dyDescent="0.25">
      <c r="A20" s="74">
        <v>3</v>
      </c>
      <c r="B20" s="75" t="s">
        <v>45</v>
      </c>
      <c r="C20" s="74" t="s">
        <v>46</v>
      </c>
      <c r="D20" s="8">
        <v>72</v>
      </c>
      <c r="E20" s="8">
        <v>6</v>
      </c>
      <c r="F20" s="8">
        <v>6</v>
      </c>
      <c r="G20" s="8">
        <v>6</v>
      </c>
      <c r="H20" s="8">
        <v>6</v>
      </c>
      <c r="I20" s="8">
        <v>6</v>
      </c>
      <c r="J20" s="8">
        <v>6</v>
      </c>
      <c r="K20" s="8">
        <v>6</v>
      </c>
      <c r="L20" s="8">
        <v>6</v>
      </c>
      <c r="M20" s="8">
        <v>6</v>
      </c>
      <c r="N20" s="8">
        <v>6</v>
      </c>
      <c r="O20" s="8">
        <v>6</v>
      </c>
      <c r="P20" s="8">
        <v>6</v>
      </c>
      <c r="Q20" s="11"/>
      <c r="R20" s="8">
        <v>15318</v>
      </c>
    </row>
    <row r="21" spans="1:18" s="6" customFormat="1" ht="47.1" customHeight="1" x14ac:dyDescent="0.25">
      <c r="A21" s="74"/>
      <c r="B21" s="75"/>
      <c r="C21" s="74"/>
      <c r="D21" s="8" t="s">
        <v>25</v>
      </c>
      <c r="E21" s="10">
        <v>50540.51</v>
      </c>
      <c r="F21" s="10">
        <v>107637.09</v>
      </c>
      <c r="G21" s="10">
        <v>804966.97</v>
      </c>
      <c r="H21" s="10">
        <v>200474.65</v>
      </c>
      <c r="I21" s="10">
        <v>919185.23</v>
      </c>
      <c r="J21" s="10">
        <v>556694.80000000005</v>
      </c>
      <c r="K21" s="10">
        <v>190270.41</v>
      </c>
      <c r="L21" s="10">
        <v>101214.96</v>
      </c>
      <c r="M21" s="10">
        <v>412089.74</v>
      </c>
      <c r="N21" s="10">
        <v>254213.45</v>
      </c>
      <c r="O21" s="10">
        <v>218845.44</v>
      </c>
      <c r="P21" s="10">
        <v>501640.38</v>
      </c>
      <c r="Q21" s="47">
        <f>SUM(E21:P21)</f>
        <v>4317773.6300000008</v>
      </c>
      <c r="R21" s="8"/>
    </row>
    <row r="22" spans="1:18" s="6" customFormat="1" ht="47.1" customHeight="1" x14ac:dyDescent="0.25">
      <c r="A22" s="74">
        <v>4</v>
      </c>
      <c r="B22" s="75" t="s">
        <v>47</v>
      </c>
      <c r="C22" s="74" t="s">
        <v>48</v>
      </c>
      <c r="D22" s="8">
        <v>720</v>
      </c>
      <c r="E22" s="8">
        <v>60</v>
      </c>
      <c r="F22" s="8">
        <v>60</v>
      </c>
      <c r="G22" s="8">
        <v>60</v>
      </c>
      <c r="H22" s="8">
        <v>60</v>
      </c>
      <c r="I22" s="8">
        <v>60</v>
      </c>
      <c r="J22" s="8">
        <v>60</v>
      </c>
      <c r="K22" s="8">
        <v>60</v>
      </c>
      <c r="L22" s="8">
        <v>60</v>
      </c>
      <c r="M22" s="8">
        <v>60</v>
      </c>
      <c r="N22" s="8">
        <v>60</v>
      </c>
      <c r="O22" s="8">
        <v>60</v>
      </c>
      <c r="P22" s="8">
        <v>60</v>
      </c>
      <c r="Q22" s="11"/>
      <c r="R22" s="8">
        <v>3000</v>
      </c>
    </row>
    <row r="23" spans="1:18" s="6" customFormat="1" ht="47.1" customHeight="1" x14ac:dyDescent="0.25">
      <c r="A23" s="74"/>
      <c r="B23" s="75"/>
      <c r="C23" s="74"/>
      <c r="D23" s="8" t="s">
        <v>25</v>
      </c>
      <c r="E23" s="10">
        <v>26878.02</v>
      </c>
      <c r="F23" s="10">
        <v>90250.94</v>
      </c>
      <c r="G23" s="10">
        <v>117556.5</v>
      </c>
      <c r="H23" s="10">
        <v>182213.99</v>
      </c>
      <c r="I23" s="10">
        <v>669630.64</v>
      </c>
      <c r="J23" s="10">
        <v>178326.83</v>
      </c>
      <c r="K23" s="10">
        <v>38204.94</v>
      </c>
      <c r="L23" s="10">
        <v>29284.959999999999</v>
      </c>
      <c r="M23" s="10">
        <v>115150.34</v>
      </c>
      <c r="N23" s="10">
        <v>43553.599999999999</v>
      </c>
      <c r="O23" s="10">
        <v>65487.03</v>
      </c>
      <c r="P23" s="10">
        <v>69931.070000000007</v>
      </c>
      <c r="Q23" s="47">
        <f>SUM(E23:P23)</f>
        <v>1626468.8600000003</v>
      </c>
      <c r="R23" s="8"/>
    </row>
    <row r="24" spans="1:18" s="6" customFormat="1" ht="21" customHeight="1" x14ac:dyDescent="0.25">
      <c r="A24" s="71" t="s">
        <v>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48">
        <f>Q17+Q19+Q21+Q23</f>
        <v>11901965.080000002</v>
      </c>
      <c r="R24" s="13"/>
    </row>
  </sheetData>
  <mergeCells count="40">
    <mergeCell ref="A12:C12"/>
    <mergeCell ref="D12:G12"/>
    <mergeCell ref="H12:O12"/>
    <mergeCell ref="N7:R7"/>
    <mergeCell ref="N8:R8"/>
    <mergeCell ref="A10:R10"/>
    <mergeCell ref="P11:R11"/>
    <mergeCell ref="P12:R12"/>
    <mergeCell ref="A8:D8"/>
    <mergeCell ref="E8:M8"/>
    <mergeCell ref="A11:C11"/>
    <mergeCell ref="D11:G11"/>
    <mergeCell ref="H11:O11"/>
    <mergeCell ref="A6:R6"/>
    <mergeCell ref="A7:D7"/>
    <mergeCell ref="E7:M7"/>
    <mergeCell ref="A1:R1"/>
    <mergeCell ref="A3:R4"/>
    <mergeCell ref="A5:R5"/>
    <mergeCell ref="A2:R2"/>
    <mergeCell ref="R14:R15"/>
    <mergeCell ref="A14:A15"/>
    <mergeCell ref="B14:B15"/>
    <mergeCell ref="C14:C15"/>
    <mergeCell ref="D14:D15"/>
    <mergeCell ref="E14:P14"/>
    <mergeCell ref="Q14:Q15"/>
    <mergeCell ref="A24:P24"/>
    <mergeCell ref="B16:B17"/>
    <mergeCell ref="C16:C17"/>
    <mergeCell ref="A16:A17"/>
    <mergeCell ref="A22:A23"/>
    <mergeCell ref="B22:B23"/>
    <mergeCell ref="C22:C23"/>
    <mergeCell ref="A18:A19"/>
    <mergeCell ref="B18:B19"/>
    <mergeCell ref="C18:C19"/>
    <mergeCell ref="A20:A21"/>
    <mergeCell ref="B20:B21"/>
    <mergeCell ref="C20:C21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8"/>
  <sheetViews>
    <sheetView view="pageBreakPreview" topLeftCell="A206" zoomScale="78" zoomScaleNormal="106" zoomScaleSheetLayoutView="78" workbookViewId="0">
      <selection activeCell="N222" sqref="N222"/>
    </sheetView>
  </sheetViews>
  <sheetFormatPr baseColWidth="10" defaultRowHeight="14.4" x14ac:dyDescent="0.3"/>
  <cols>
    <col min="1" max="1" width="4" customWidth="1"/>
    <col min="2" max="2" width="30.6640625" style="60" customWidth="1"/>
    <col min="17" max="17" width="12.6640625" customWidth="1"/>
    <col min="19" max="19" width="14.88671875" style="64" bestFit="1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18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00" t="s">
        <v>295</v>
      </c>
      <c r="B8" s="100"/>
      <c r="C8" s="100"/>
      <c r="D8" s="100"/>
      <c r="E8" s="82" t="s">
        <v>400</v>
      </c>
      <c r="F8" s="82"/>
      <c r="G8" s="82"/>
      <c r="H8" s="82"/>
      <c r="I8" s="82"/>
      <c r="J8" s="82"/>
      <c r="K8" s="82"/>
      <c r="L8" s="82"/>
      <c r="M8" s="82"/>
      <c r="N8" s="101">
        <f>Q210</f>
        <v>33133943.449999999</v>
      </c>
      <c r="O8" s="101"/>
      <c r="P8" s="101"/>
      <c r="Q8" s="101"/>
      <c r="R8" s="101"/>
    </row>
    <row r="9" spans="1:18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333</v>
      </c>
      <c r="E12" s="82"/>
      <c r="F12" s="82"/>
      <c r="G12" s="82"/>
      <c r="H12" s="100" t="s">
        <v>354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95" t="s">
        <v>273</v>
      </c>
      <c r="B13" s="95"/>
      <c r="C13" s="95"/>
      <c r="D13" s="95" t="s">
        <v>274</v>
      </c>
      <c r="E13" s="95"/>
      <c r="F13" s="95"/>
      <c r="G13" s="95"/>
      <c r="H13" s="95" t="s">
        <v>275</v>
      </c>
      <c r="I13" s="95"/>
      <c r="J13" s="95"/>
      <c r="K13" s="95"/>
      <c r="L13" s="95"/>
      <c r="M13" s="95"/>
      <c r="N13" s="95"/>
      <c r="O13" s="95"/>
      <c r="P13" s="95" t="s">
        <v>276</v>
      </c>
      <c r="Q13" s="95"/>
      <c r="R13" s="95"/>
    </row>
    <row r="14" spans="1:18" x14ac:dyDescent="0.3">
      <c r="A14" s="82" t="s">
        <v>301</v>
      </c>
      <c r="B14" s="82"/>
      <c r="C14" s="82"/>
      <c r="D14" s="82" t="s">
        <v>333</v>
      </c>
      <c r="E14" s="82"/>
      <c r="F14" s="82"/>
      <c r="G14" s="82"/>
      <c r="H14" s="100" t="s">
        <v>355</v>
      </c>
      <c r="I14" s="100"/>
      <c r="J14" s="100"/>
      <c r="K14" s="100"/>
      <c r="L14" s="100"/>
      <c r="M14" s="100"/>
      <c r="N14" s="100"/>
      <c r="O14" s="100"/>
      <c r="P14" s="82"/>
      <c r="Q14" s="82"/>
      <c r="R14" s="82"/>
    </row>
    <row r="15" spans="1:18" x14ac:dyDescent="0.3">
      <c r="A15" s="95" t="s">
        <v>273</v>
      </c>
      <c r="B15" s="95"/>
      <c r="C15" s="95"/>
      <c r="D15" s="95" t="s">
        <v>274</v>
      </c>
      <c r="E15" s="95"/>
      <c r="F15" s="95"/>
      <c r="G15" s="95"/>
      <c r="H15" s="95" t="s">
        <v>275</v>
      </c>
      <c r="I15" s="95"/>
      <c r="J15" s="95"/>
      <c r="K15" s="95"/>
      <c r="L15" s="95"/>
      <c r="M15" s="95"/>
      <c r="N15" s="95"/>
      <c r="O15" s="95"/>
      <c r="P15" s="95" t="s">
        <v>276</v>
      </c>
      <c r="Q15" s="95"/>
      <c r="R15" s="95"/>
    </row>
    <row r="16" spans="1:18" x14ac:dyDescent="0.3">
      <c r="A16" s="82" t="s">
        <v>301</v>
      </c>
      <c r="B16" s="82"/>
      <c r="C16" s="82"/>
      <c r="D16" s="82" t="s">
        <v>333</v>
      </c>
      <c r="E16" s="82"/>
      <c r="F16" s="82"/>
      <c r="G16" s="82"/>
      <c r="H16" s="100" t="s">
        <v>356</v>
      </c>
      <c r="I16" s="100"/>
      <c r="J16" s="100"/>
      <c r="K16" s="100"/>
      <c r="L16" s="100"/>
      <c r="M16" s="100"/>
      <c r="N16" s="100"/>
      <c r="O16" s="100"/>
      <c r="P16" s="82"/>
      <c r="Q16" s="82"/>
      <c r="R16" s="82"/>
    </row>
    <row r="17" spans="1:18" x14ac:dyDescent="0.3">
      <c r="A17" s="95" t="s">
        <v>273</v>
      </c>
      <c r="B17" s="95"/>
      <c r="C17" s="95"/>
      <c r="D17" s="95" t="s">
        <v>274</v>
      </c>
      <c r="E17" s="95"/>
      <c r="F17" s="95"/>
      <c r="G17" s="95"/>
      <c r="H17" s="95" t="s">
        <v>275</v>
      </c>
      <c r="I17" s="95"/>
      <c r="J17" s="95"/>
      <c r="K17" s="95"/>
      <c r="L17" s="95"/>
      <c r="M17" s="95"/>
      <c r="N17" s="95"/>
      <c r="O17" s="95"/>
      <c r="P17" s="95" t="s">
        <v>276</v>
      </c>
      <c r="Q17" s="95"/>
      <c r="R17" s="95"/>
    </row>
    <row r="18" spans="1:18" x14ac:dyDescent="0.3">
      <c r="A18" s="82" t="s">
        <v>301</v>
      </c>
      <c r="B18" s="82"/>
      <c r="C18" s="82"/>
      <c r="D18" s="82" t="s">
        <v>333</v>
      </c>
      <c r="E18" s="82"/>
      <c r="F18" s="82"/>
      <c r="G18" s="82"/>
      <c r="H18" s="100" t="s">
        <v>357</v>
      </c>
      <c r="I18" s="100"/>
      <c r="J18" s="100"/>
      <c r="K18" s="100"/>
      <c r="L18" s="100"/>
      <c r="M18" s="100"/>
      <c r="N18" s="100"/>
      <c r="O18" s="100"/>
      <c r="P18" s="82"/>
      <c r="Q18" s="82"/>
      <c r="R18" s="82"/>
    </row>
    <row r="19" spans="1:18" x14ac:dyDescent="0.3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2"/>
    </row>
    <row r="20" spans="1:18" x14ac:dyDescent="0.3">
      <c r="A20" s="96" t="s">
        <v>22</v>
      </c>
      <c r="B20" s="98" t="s">
        <v>39</v>
      </c>
      <c r="C20" s="96" t="s">
        <v>23</v>
      </c>
      <c r="D20" s="96" t="s">
        <v>24</v>
      </c>
      <c r="E20" s="96" t="s">
        <v>30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16"/>
      <c r="R20" s="98" t="s">
        <v>26</v>
      </c>
    </row>
    <row r="21" spans="1:18" x14ac:dyDescent="0.3">
      <c r="A21" s="96"/>
      <c r="B21" s="98"/>
      <c r="C21" s="96"/>
      <c r="D21" s="96"/>
      <c r="E21" s="16" t="s">
        <v>13</v>
      </c>
      <c r="F21" s="16" t="s">
        <v>14</v>
      </c>
      <c r="G21" s="16" t="s">
        <v>15</v>
      </c>
      <c r="H21" s="16" t="s">
        <v>16</v>
      </c>
      <c r="I21" s="16" t="s">
        <v>15</v>
      </c>
      <c r="J21" s="16" t="s">
        <v>17</v>
      </c>
      <c r="K21" s="16" t="s">
        <v>17</v>
      </c>
      <c r="L21" s="16" t="s">
        <v>16</v>
      </c>
      <c r="M21" s="16" t="s">
        <v>18</v>
      </c>
      <c r="N21" s="16" t="s">
        <v>19</v>
      </c>
      <c r="O21" s="16" t="s">
        <v>20</v>
      </c>
      <c r="P21" s="16" t="s">
        <v>21</v>
      </c>
      <c r="Q21" s="16"/>
      <c r="R21" s="98"/>
    </row>
    <row r="22" spans="1:18" ht="20.100000000000001" customHeight="1" x14ac:dyDescent="0.3">
      <c r="A22" s="104">
        <v>1</v>
      </c>
      <c r="B22" s="107" t="s">
        <v>94</v>
      </c>
      <c r="C22" s="104" t="s">
        <v>407</v>
      </c>
      <c r="D22" s="19">
        <v>1</v>
      </c>
      <c r="E22" s="19"/>
      <c r="F22" s="19"/>
      <c r="G22" s="19"/>
      <c r="H22" s="19"/>
      <c r="I22" s="19"/>
      <c r="J22" s="19"/>
      <c r="K22" s="19"/>
      <c r="L22" s="19"/>
      <c r="M22" s="19">
        <v>0.5</v>
      </c>
      <c r="N22" s="19"/>
      <c r="O22" s="19">
        <v>0.5</v>
      </c>
      <c r="P22" s="19"/>
      <c r="Q22" s="19">
        <f t="shared" ref="Q22:Q69" si="0">SUM(E22:P22)</f>
        <v>1</v>
      </c>
      <c r="R22" s="19">
        <v>1985</v>
      </c>
    </row>
    <row r="23" spans="1:18" ht="20.100000000000001" customHeight="1" x14ac:dyDescent="0.3">
      <c r="A23" s="104"/>
      <c r="B23" s="107"/>
      <c r="C23" s="104"/>
      <c r="D23" s="19" t="s">
        <v>25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105117.11</v>
      </c>
      <c r="N23" s="52">
        <v>0</v>
      </c>
      <c r="O23" s="52">
        <v>105117.11</v>
      </c>
      <c r="P23" s="52">
        <v>0</v>
      </c>
      <c r="Q23" s="20">
        <f t="shared" si="0"/>
        <v>210234.22</v>
      </c>
      <c r="R23" s="19"/>
    </row>
    <row r="24" spans="1:18" ht="20.100000000000001" customHeight="1" x14ac:dyDescent="0.3">
      <c r="A24" s="104">
        <v>2</v>
      </c>
      <c r="B24" s="107" t="s">
        <v>95</v>
      </c>
      <c r="C24" s="104" t="s">
        <v>358</v>
      </c>
      <c r="D24" s="19">
        <v>50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>
        <f t="shared" si="0"/>
        <v>0</v>
      </c>
      <c r="R24" s="19">
        <v>7215</v>
      </c>
    </row>
    <row r="25" spans="1:18" ht="20.100000000000001" customHeight="1" x14ac:dyDescent="0.3">
      <c r="A25" s="104"/>
      <c r="B25" s="107"/>
      <c r="C25" s="104"/>
      <c r="D25" s="19" t="s">
        <v>25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20">
        <f t="shared" si="0"/>
        <v>0</v>
      </c>
      <c r="R25" s="19"/>
    </row>
    <row r="26" spans="1:18" ht="30" customHeight="1" x14ac:dyDescent="0.3">
      <c r="A26" s="104">
        <v>3</v>
      </c>
      <c r="B26" s="107" t="s">
        <v>96</v>
      </c>
      <c r="C26" s="104" t="s">
        <v>359</v>
      </c>
      <c r="D26" s="19">
        <v>1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>
        <f t="shared" si="0"/>
        <v>0</v>
      </c>
      <c r="R26" s="19">
        <v>180</v>
      </c>
    </row>
    <row r="27" spans="1:18" ht="30" customHeight="1" x14ac:dyDescent="0.3">
      <c r="A27" s="104"/>
      <c r="B27" s="107"/>
      <c r="C27" s="104"/>
      <c r="D27" s="19" t="s">
        <v>25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20">
        <f t="shared" si="0"/>
        <v>0</v>
      </c>
      <c r="R27" s="19"/>
    </row>
    <row r="28" spans="1:18" ht="30" customHeight="1" x14ac:dyDescent="0.3">
      <c r="A28" s="104">
        <v>4</v>
      </c>
      <c r="B28" s="107" t="s">
        <v>97</v>
      </c>
      <c r="C28" s="104" t="s">
        <v>358</v>
      </c>
      <c r="D28" s="19">
        <v>200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>
        <f t="shared" si="0"/>
        <v>0</v>
      </c>
      <c r="R28" s="19">
        <v>195</v>
      </c>
    </row>
    <row r="29" spans="1:18" ht="30" customHeight="1" x14ac:dyDescent="0.3">
      <c r="A29" s="104"/>
      <c r="B29" s="107"/>
      <c r="C29" s="104"/>
      <c r="D29" s="19" t="s">
        <v>25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20">
        <f t="shared" si="0"/>
        <v>0</v>
      </c>
      <c r="R29" s="19"/>
    </row>
    <row r="30" spans="1:18" ht="30" customHeight="1" x14ac:dyDescent="0.3">
      <c r="A30" s="104">
        <v>5</v>
      </c>
      <c r="B30" s="107" t="s">
        <v>98</v>
      </c>
      <c r="C30" s="104" t="s">
        <v>407</v>
      </c>
      <c r="D30" s="19">
        <v>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</v>
      </c>
      <c r="Q30" s="19">
        <f t="shared" si="0"/>
        <v>1</v>
      </c>
      <c r="R30" s="19">
        <v>1387</v>
      </c>
    </row>
    <row r="31" spans="1:18" ht="30" customHeight="1" x14ac:dyDescent="0.3">
      <c r="A31" s="104"/>
      <c r="B31" s="107"/>
      <c r="C31" s="104"/>
      <c r="D31" s="19" t="s">
        <v>25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502363</v>
      </c>
      <c r="Q31" s="20">
        <f t="shared" si="0"/>
        <v>502363</v>
      </c>
      <c r="R31" s="19"/>
    </row>
    <row r="32" spans="1:18" ht="30" customHeight="1" x14ac:dyDescent="0.3">
      <c r="A32" s="104">
        <v>6</v>
      </c>
      <c r="B32" s="107" t="s">
        <v>99</v>
      </c>
      <c r="C32" s="104" t="s">
        <v>407</v>
      </c>
      <c r="D32" s="19">
        <v>1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</v>
      </c>
      <c r="Q32" s="19">
        <f t="shared" si="0"/>
        <v>1</v>
      </c>
      <c r="R32" s="19">
        <v>313</v>
      </c>
    </row>
    <row r="33" spans="1:18" ht="30" customHeight="1" x14ac:dyDescent="0.3">
      <c r="A33" s="104"/>
      <c r="B33" s="107"/>
      <c r="C33" s="104"/>
      <c r="D33" s="19" t="s">
        <v>25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226250</v>
      </c>
      <c r="Q33" s="20">
        <f t="shared" si="0"/>
        <v>226250</v>
      </c>
      <c r="R33" s="19"/>
    </row>
    <row r="34" spans="1:18" ht="20.100000000000001" customHeight="1" x14ac:dyDescent="0.3">
      <c r="A34" s="104">
        <v>7</v>
      </c>
      <c r="B34" s="107" t="s">
        <v>100</v>
      </c>
      <c r="C34" s="104" t="s">
        <v>359</v>
      </c>
      <c r="D34" s="19">
        <v>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>
        <f t="shared" si="0"/>
        <v>0</v>
      </c>
      <c r="R34" s="19">
        <v>380</v>
      </c>
    </row>
    <row r="35" spans="1:18" ht="20.100000000000001" customHeight="1" x14ac:dyDescent="0.3">
      <c r="A35" s="104"/>
      <c r="B35" s="107"/>
      <c r="C35" s="104"/>
      <c r="D35" s="19" t="s">
        <v>25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20">
        <f t="shared" si="0"/>
        <v>0</v>
      </c>
      <c r="R35" s="19"/>
    </row>
    <row r="36" spans="1:18" ht="35.1" customHeight="1" x14ac:dyDescent="0.3">
      <c r="A36" s="104">
        <v>8</v>
      </c>
      <c r="B36" s="107" t="s">
        <v>101</v>
      </c>
      <c r="C36" s="104" t="s">
        <v>407</v>
      </c>
      <c r="D36" s="19">
        <v>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>
        <v>1</v>
      </c>
      <c r="Q36" s="19">
        <f t="shared" si="0"/>
        <v>1</v>
      </c>
      <c r="R36" s="19">
        <v>1055</v>
      </c>
    </row>
    <row r="37" spans="1:18" ht="35.1" customHeight="1" x14ac:dyDescent="0.3">
      <c r="A37" s="104"/>
      <c r="B37" s="107"/>
      <c r="C37" s="104"/>
      <c r="D37" s="19" t="s">
        <v>25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175350</v>
      </c>
      <c r="Q37" s="20">
        <f t="shared" si="0"/>
        <v>175350</v>
      </c>
      <c r="R37" s="19"/>
    </row>
    <row r="38" spans="1:18" ht="35.1" customHeight="1" x14ac:dyDescent="0.3">
      <c r="A38" s="104">
        <v>9</v>
      </c>
      <c r="B38" s="107" t="s">
        <v>102</v>
      </c>
      <c r="C38" s="104" t="s">
        <v>407</v>
      </c>
      <c r="D38" s="19">
        <v>1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v>1</v>
      </c>
      <c r="Q38" s="19">
        <f t="shared" si="0"/>
        <v>1</v>
      </c>
      <c r="R38" s="19">
        <v>525</v>
      </c>
    </row>
    <row r="39" spans="1:18" ht="35.1" customHeight="1" x14ac:dyDescent="0.3">
      <c r="A39" s="104"/>
      <c r="B39" s="107"/>
      <c r="C39" s="104"/>
      <c r="D39" s="19" t="s">
        <v>25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230776.69</v>
      </c>
      <c r="Q39" s="20">
        <f t="shared" si="0"/>
        <v>230776.69</v>
      </c>
      <c r="R39" s="19"/>
    </row>
    <row r="40" spans="1:18" ht="24.9" customHeight="1" x14ac:dyDescent="0.3">
      <c r="A40" s="104">
        <v>10</v>
      </c>
      <c r="B40" s="107" t="s">
        <v>103</v>
      </c>
      <c r="C40" s="104" t="s">
        <v>407</v>
      </c>
      <c r="D40" s="19">
        <v>1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>
        <v>1</v>
      </c>
      <c r="Q40" s="19">
        <f t="shared" si="0"/>
        <v>1</v>
      </c>
      <c r="R40" s="19">
        <v>1406</v>
      </c>
    </row>
    <row r="41" spans="1:18" ht="24.9" customHeight="1" x14ac:dyDescent="0.3">
      <c r="A41" s="104"/>
      <c r="B41" s="107"/>
      <c r="C41" s="104"/>
      <c r="D41" s="19" t="s">
        <v>25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148063</v>
      </c>
      <c r="Q41" s="20">
        <f t="shared" si="0"/>
        <v>148063</v>
      </c>
      <c r="R41" s="19"/>
    </row>
    <row r="42" spans="1:18" ht="24.9" customHeight="1" x14ac:dyDescent="0.3">
      <c r="A42" s="104">
        <v>11</v>
      </c>
      <c r="B42" s="107" t="s">
        <v>104</v>
      </c>
      <c r="C42" s="104" t="s">
        <v>359</v>
      </c>
      <c r="D42" s="19">
        <v>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>
        <f t="shared" si="0"/>
        <v>0</v>
      </c>
      <c r="R42" s="19">
        <v>572</v>
      </c>
    </row>
    <row r="43" spans="1:18" ht="24.9" customHeight="1" x14ac:dyDescent="0.3">
      <c r="A43" s="104"/>
      <c r="B43" s="107"/>
      <c r="C43" s="104"/>
      <c r="D43" s="19" t="s">
        <v>25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20">
        <f t="shared" si="0"/>
        <v>0</v>
      </c>
      <c r="R43" s="19"/>
    </row>
    <row r="44" spans="1:18" ht="35.1" customHeight="1" x14ac:dyDescent="0.3">
      <c r="A44" s="104">
        <v>12</v>
      </c>
      <c r="B44" s="107" t="s">
        <v>105</v>
      </c>
      <c r="C44" s="104" t="s">
        <v>407</v>
      </c>
      <c r="D44" s="19">
        <v>1</v>
      </c>
      <c r="E44" s="19"/>
      <c r="F44" s="19"/>
      <c r="G44" s="19">
        <v>0.51</v>
      </c>
      <c r="H44" s="19"/>
      <c r="I44" s="19"/>
      <c r="J44" s="19"/>
      <c r="K44" s="19"/>
      <c r="L44" s="19"/>
      <c r="M44" s="19">
        <v>0.49</v>
      </c>
      <c r="N44" s="19"/>
      <c r="O44" s="19"/>
      <c r="P44" s="19"/>
      <c r="Q44" s="19">
        <f t="shared" si="0"/>
        <v>1</v>
      </c>
      <c r="R44" s="19">
        <v>7494</v>
      </c>
    </row>
    <row r="45" spans="1:18" ht="35.1" customHeight="1" x14ac:dyDescent="0.3">
      <c r="A45" s="104"/>
      <c r="B45" s="107"/>
      <c r="C45" s="104"/>
      <c r="D45" s="19" t="s">
        <v>25</v>
      </c>
      <c r="E45" s="52">
        <v>0</v>
      </c>
      <c r="F45" s="52">
        <v>0</v>
      </c>
      <c r="G45" s="52">
        <v>278400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267194.40000000002</v>
      </c>
      <c r="N45" s="52">
        <v>0</v>
      </c>
      <c r="O45" s="52">
        <v>0</v>
      </c>
      <c r="P45" s="52">
        <v>0</v>
      </c>
      <c r="Q45" s="20">
        <f t="shared" si="0"/>
        <v>545594.4</v>
      </c>
      <c r="R45" s="19"/>
    </row>
    <row r="46" spans="1:18" ht="50.1" customHeight="1" x14ac:dyDescent="0.3">
      <c r="A46" s="104">
        <v>13</v>
      </c>
      <c r="B46" s="97" t="s">
        <v>393</v>
      </c>
      <c r="C46" s="104" t="s">
        <v>358</v>
      </c>
      <c r="D46" s="19">
        <v>180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>
        <v>180</v>
      </c>
      <c r="Q46" s="19">
        <f t="shared" si="0"/>
        <v>180</v>
      </c>
      <c r="R46" s="19">
        <v>7494</v>
      </c>
    </row>
    <row r="47" spans="1:18" ht="50.1" customHeight="1" x14ac:dyDescent="0.3">
      <c r="A47" s="104"/>
      <c r="B47" s="97"/>
      <c r="C47" s="104"/>
      <c r="D47" s="19" t="s">
        <v>25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538039.68999999994</v>
      </c>
      <c r="Q47" s="20">
        <f t="shared" si="0"/>
        <v>538039.68999999994</v>
      </c>
      <c r="R47" s="19"/>
    </row>
    <row r="48" spans="1:18" ht="35.1" customHeight="1" x14ac:dyDescent="0.3">
      <c r="A48" s="104">
        <v>14</v>
      </c>
      <c r="B48" s="97" t="s">
        <v>364</v>
      </c>
      <c r="C48" s="104" t="s">
        <v>408</v>
      </c>
      <c r="D48" s="19">
        <v>1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>
        <v>0.5</v>
      </c>
      <c r="P48" s="19">
        <v>0.5</v>
      </c>
      <c r="Q48" s="19">
        <f t="shared" si="0"/>
        <v>1</v>
      </c>
      <c r="R48" s="19">
        <v>7494</v>
      </c>
    </row>
    <row r="49" spans="1:18" ht="35.1" customHeight="1" x14ac:dyDescent="0.3">
      <c r="A49" s="104"/>
      <c r="B49" s="97"/>
      <c r="C49" s="104"/>
      <c r="D49" s="19" t="s">
        <v>25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345098.26</v>
      </c>
      <c r="P49" s="52">
        <v>345098.26</v>
      </c>
      <c r="Q49" s="20">
        <f t="shared" si="0"/>
        <v>690196.52</v>
      </c>
      <c r="R49" s="19"/>
    </row>
    <row r="50" spans="1:18" ht="35.1" customHeight="1" x14ac:dyDescent="0.3">
      <c r="A50" s="104">
        <v>15</v>
      </c>
      <c r="B50" s="97" t="s">
        <v>365</v>
      </c>
      <c r="C50" s="104" t="s">
        <v>408</v>
      </c>
      <c r="D50" s="19">
        <v>1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>
        <v>0.5</v>
      </c>
      <c r="P50" s="19">
        <v>0.5</v>
      </c>
      <c r="Q50" s="19">
        <f t="shared" si="0"/>
        <v>1</v>
      </c>
      <c r="R50" s="19">
        <v>7494</v>
      </c>
    </row>
    <row r="51" spans="1:18" ht="35.1" customHeight="1" x14ac:dyDescent="0.3">
      <c r="A51" s="104"/>
      <c r="B51" s="97"/>
      <c r="C51" s="104"/>
      <c r="D51" s="19" t="s">
        <v>25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342249.84</v>
      </c>
      <c r="P51" s="52">
        <v>340249.85</v>
      </c>
      <c r="Q51" s="20">
        <f t="shared" si="0"/>
        <v>682499.69</v>
      </c>
      <c r="R51" s="19"/>
    </row>
    <row r="52" spans="1:18" ht="35.1" customHeight="1" x14ac:dyDescent="0.3">
      <c r="A52" s="104">
        <v>16</v>
      </c>
      <c r="B52" s="97" t="s">
        <v>366</v>
      </c>
      <c r="C52" s="104" t="s">
        <v>408</v>
      </c>
      <c r="D52" s="19">
        <v>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>
        <v>0.5</v>
      </c>
      <c r="P52" s="19">
        <v>0.5</v>
      </c>
      <c r="Q52" s="19">
        <f t="shared" si="0"/>
        <v>1</v>
      </c>
      <c r="R52" s="19">
        <v>7494</v>
      </c>
    </row>
    <row r="53" spans="1:18" ht="35.1" customHeight="1" x14ac:dyDescent="0.3">
      <c r="A53" s="104"/>
      <c r="B53" s="97"/>
      <c r="C53" s="104"/>
      <c r="D53" s="19" t="s">
        <v>25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343232.05</v>
      </c>
      <c r="P53" s="52">
        <v>343232.05</v>
      </c>
      <c r="Q53" s="20">
        <f t="shared" si="0"/>
        <v>686464.1</v>
      </c>
      <c r="R53" s="19"/>
    </row>
    <row r="54" spans="1:18" ht="35.1" customHeight="1" x14ac:dyDescent="0.3">
      <c r="A54" s="104">
        <v>17</v>
      </c>
      <c r="B54" s="107" t="s">
        <v>106</v>
      </c>
      <c r="C54" s="104" t="s">
        <v>409</v>
      </c>
      <c r="D54" s="19">
        <v>3</v>
      </c>
      <c r="E54" s="19"/>
      <c r="F54" s="19"/>
      <c r="G54" s="19"/>
      <c r="H54" s="19"/>
      <c r="I54" s="19">
        <v>3</v>
      </c>
      <c r="J54" s="19"/>
      <c r="K54" s="19"/>
      <c r="L54" s="19"/>
      <c r="M54" s="19"/>
      <c r="N54" s="19"/>
      <c r="O54" s="19"/>
      <c r="P54" s="19"/>
      <c r="Q54" s="19">
        <f t="shared" si="0"/>
        <v>3</v>
      </c>
      <c r="R54" s="19">
        <v>7494</v>
      </c>
    </row>
    <row r="55" spans="1:18" ht="35.1" customHeight="1" x14ac:dyDescent="0.3">
      <c r="A55" s="104"/>
      <c r="B55" s="107"/>
      <c r="C55" s="104"/>
      <c r="D55" s="19" t="s">
        <v>25</v>
      </c>
      <c r="E55" s="52">
        <v>0</v>
      </c>
      <c r="F55" s="52">
        <v>0</v>
      </c>
      <c r="G55" s="52">
        <v>0</v>
      </c>
      <c r="H55" s="52">
        <v>0</v>
      </c>
      <c r="I55" s="52">
        <v>498500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20">
        <f t="shared" si="0"/>
        <v>498500</v>
      </c>
      <c r="R55" s="19"/>
    </row>
    <row r="56" spans="1:18" ht="35.1" customHeight="1" x14ac:dyDescent="0.3">
      <c r="A56" s="104">
        <v>18</v>
      </c>
      <c r="B56" s="107" t="s">
        <v>107</v>
      </c>
      <c r="C56" s="104" t="s">
        <v>358</v>
      </c>
      <c r="D56" s="19">
        <v>125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>
        <f t="shared" si="0"/>
        <v>0</v>
      </c>
      <c r="R56" s="19">
        <v>7215</v>
      </c>
    </row>
    <row r="57" spans="1:18" ht="35.1" customHeight="1" x14ac:dyDescent="0.3">
      <c r="A57" s="104"/>
      <c r="B57" s="107"/>
      <c r="C57" s="104"/>
      <c r="D57" s="19" t="s">
        <v>25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20">
        <f t="shared" si="0"/>
        <v>0</v>
      </c>
      <c r="R57" s="19"/>
    </row>
    <row r="58" spans="1:18" ht="35.1" customHeight="1" x14ac:dyDescent="0.3">
      <c r="A58" s="104">
        <v>19</v>
      </c>
      <c r="B58" s="107" t="s">
        <v>109</v>
      </c>
      <c r="C58" s="104" t="s">
        <v>410</v>
      </c>
      <c r="D58" s="19">
        <v>1</v>
      </c>
      <c r="E58" s="19"/>
      <c r="F58" s="19"/>
      <c r="G58" s="19"/>
      <c r="H58" s="19"/>
      <c r="I58" s="19"/>
      <c r="J58" s="19"/>
      <c r="K58" s="19"/>
      <c r="L58" s="19"/>
      <c r="M58" s="19">
        <v>0.5</v>
      </c>
      <c r="N58" s="19"/>
      <c r="O58" s="19">
        <v>0.5</v>
      </c>
      <c r="P58" s="19"/>
      <c r="Q58" s="19">
        <f t="shared" si="0"/>
        <v>1</v>
      </c>
      <c r="R58" s="19">
        <v>7494</v>
      </c>
    </row>
    <row r="59" spans="1:18" ht="35.1" customHeight="1" x14ac:dyDescent="0.3">
      <c r="A59" s="104"/>
      <c r="B59" s="107"/>
      <c r="C59" s="104"/>
      <c r="D59" s="19" t="s">
        <v>25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53582.89</v>
      </c>
      <c r="N59" s="52">
        <v>0</v>
      </c>
      <c r="O59" s="52">
        <v>53582.89</v>
      </c>
      <c r="P59" s="52">
        <v>0</v>
      </c>
      <c r="Q59" s="20">
        <f t="shared" si="0"/>
        <v>107165.78</v>
      </c>
      <c r="R59" s="19"/>
    </row>
    <row r="60" spans="1:18" ht="35.1" customHeight="1" x14ac:dyDescent="0.3">
      <c r="A60" s="104">
        <v>20</v>
      </c>
      <c r="B60" s="107" t="s">
        <v>371</v>
      </c>
      <c r="C60" s="104" t="s">
        <v>411</v>
      </c>
      <c r="D60" s="19">
        <v>1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>
        <v>0.5</v>
      </c>
      <c r="P60" s="19">
        <v>0.5</v>
      </c>
      <c r="Q60" s="19">
        <f t="shared" si="0"/>
        <v>1</v>
      </c>
      <c r="R60" s="19">
        <v>10</v>
      </c>
    </row>
    <row r="61" spans="1:18" ht="35.1" customHeight="1" x14ac:dyDescent="0.3">
      <c r="A61" s="104"/>
      <c r="B61" s="107"/>
      <c r="C61" s="104"/>
      <c r="D61" s="19" t="s">
        <v>25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50000</v>
      </c>
      <c r="P61" s="52">
        <v>50000</v>
      </c>
      <c r="Q61" s="20">
        <f t="shared" si="0"/>
        <v>100000</v>
      </c>
      <c r="R61" s="19"/>
    </row>
    <row r="62" spans="1:18" ht="35.1" customHeight="1" x14ac:dyDescent="0.3">
      <c r="A62" s="104">
        <v>21</v>
      </c>
      <c r="B62" s="107" t="s">
        <v>368</v>
      </c>
      <c r="C62" s="104" t="s">
        <v>411</v>
      </c>
      <c r="D62" s="19">
        <v>2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>
        <v>1</v>
      </c>
      <c r="P62" s="19">
        <v>1</v>
      </c>
      <c r="Q62" s="19">
        <f t="shared" si="0"/>
        <v>2</v>
      </c>
      <c r="R62" s="19">
        <v>7494</v>
      </c>
    </row>
    <row r="63" spans="1:18" ht="35.1" customHeight="1" x14ac:dyDescent="0.3">
      <c r="A63" s="104"/>
      <c r="B63" s="107"/>
      <c r="C63" s="104"/>
      <c r="D63" s="19" t="s">
        <v>25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133031.5</v>
      </c>
      <c r="P63" s="52">
        <v>133031.5</v>
      </c>
      <c r="Q63" s="20">
        <f t="shared" si="0"/>
        <v>266063</v>
      </c>
      <c r="R63" s="19"/>
    </row>
    <row r="64" spans="1:18" ht="35.1" customHeight="1" x14ac:dyDescent="0.3">
      <c r="A64" s="104">
        <v>22</v>
      </c>
      <c r="B64" s="129" t="s">
        <v>369</v>
      </c>
      <c r="C64" s="104" t="s">
        <v>411</v>
      </c>
      <c r="D64" s="19">
        <v>2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>
        <v>2</v>
      </c>
      <c r="Q64" s="19">
        <f t="shared" si="0"/>
        <v>2</v>
      </c>
      <c r="R64" s="19">
        <v>424</v>
      </c>
    </row>
    <row r="65" spans="1:18" ht="35.1" customHeight="1" x14ac:dyDescent="0.3">
      <c r="A65" s="104"/>
      <c r="B65" s="129"/>
      <c r="C65" s="104"/>
      <c r="D65" s="19" t="s">
        <v>25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750000</v>
      </c>
      <c r="Q65" s="20">
        <f t="shared" si="0"/>
        <v>750000</v>
      </c>
      <c r="R65" s="19"/>
    </row>
    <row r="66" spans="1:18" ht="35.1" customHeight="1" x14ac:dyDescent="0.3">
      <c r="A66" s="104">
        <v>23</v>
      </c>
      <c r="B66" s="129" t="s">
        <v>370</v>
      </c>
      <c r="C66" s="104" t="s">
        <v>412</v>
      </c>
      <c r="D66" s="19">
        <v>4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4</v>
      </c>
      <c r="Q66" s="19">
        <f t="shared" si="0"/>
        <v>4</v>
      </c>
      <c r="R66" s="19">
        <v>7494</v>
      </c>
    </row>
    <row r="67" spans="1:18" ht="35.1" customHeight="1" x14ac:dyDescent="0.3">
      <c r="A67" s="104"/>
      <c r="B67" s="129"/>
      <c r="C67" s="104"/>
      <c r="D67" s="19" t="s">
        <v>25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795320</v>
      </c>
      <c r="Q67" s="20">
        <f t="shared" si="0"/>
        <v>795320</v>
      </c>
      <c r="R67" s="19"/>
    </row>
    <row r="68" spans="1:18" ht="35.1" customHeight="1" x14ac:dyDescent="0.3">
      <c r="A68" s="104">
        <v>24</v>
      </c>
      <c r="B68" s="107" t="s">
        <v>372</v>
      </c>
      <c r="C68" s="104" t="s">
        <v>413</v>
      </c>
      <c r="D68" s="19">
        <v>1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1</v>
      </c>
      <c r="Q68" s="19">
        <f t="shared" si="0"/>
        <v>1</v>
      </c>
      <c r="R68" s="19">
        <v>7494</v>
      </c>
    </row>
    <row r="69" spans="1:18" ht="35.1" customHeight="1" x14ac:dyDescent="0.3">
      <c r="A69" s="104"/>
      <c r="B69" s="107"/>
      <c r="C69" s="104"/>
      <c r="D69" s="19" t="s">
        <v>25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250000</v>
      </c>
      <c r="Q69" s="20">
        <f t="shared" si="0"/>
        <v>250000</v>
      </c>
      <c r="R69" s="19"/>
    </row>
    <row r="70" spans="1:18" ht="24.9" customHeight="1" x14ac:dyDescent="0.3">
      <c r="A70" s="104">
        <v>25</v>
      </c>
      <c r="B70" s="107" t="s">
        <v>110</v>
      </c>
      <c r="C70" s="104"/>
      <c r="D70" s="19">
        <v>3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v>7215</v>
      </c>
    </row>
    <row r="71" spans="1:18" ht="24.9" customHeight="1" x14ac:dyDescent="0.3">
      <c r="A71" s="104"/>
      <c r="B71" s="107"/>
      <c r="C71" s="104"/>
      <c r="D71" s="19" t="s">
        <v>25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20">
        <f>SUM(E71:P71)</f>
        <v>0</v>
      </c>
      <c r="R71" s="19"/>
    </row>
    <row r="72" spans="1:18" ht="24.9" customHeight="1" x14ac:dyDescent="0.3">
      <c r="A72" s="104">
        <v>26</v>
      </c>
      <c r="B72" s="107" t="s">
        <v>111</v>
      </c>
      <c r="C72" s="104" t="s">
        <v>360</v>
      </c>
      <c r="D72" s="19">
        <v>330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>
        <v>1387</v>
      </c>
    </row>
    <row r="73" spans="1:18" ht="24.9" customHeight="1" x14ac:dyDescent="0.3">
      <c r="A73" s="104"/>
      <c r="B73" s="107"/>
      <c r="C73" s="104"/>
      <c r="D73" s="19" t="s">
        <v>25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20">
        <f t="shared" ref="Q73:Q104" si="1">SUM(E73:P73)</f>
        <v>0</v>
      </c>
      <c r="R73" s="19"/>
    </row>
    <row r="74" spans="1:18" ht="24.9" customHeight="1" x14ac:dyDescent="0.3">
      <c r="A74" s="104">
        <v>27</v>
      </c>
      <c r="B74" s="107" t="s">
        <v>112</v>
      </c>
      <c r="C74" s="104" t="s">
        <v>360</v>
      </c>
      <c r="D74" s="19">
        <v>5400</v>
      </c>
      <c r="E74" s="19"/>
      <c r="F74" s="19"/>
      <c r="G74" s="19">
        <v>5400</v>
      </c>
      <c r="H74" s="19"/>
      <c r="I74" s="19"/>
      <c r="J74" s="19"/>
      <c r="K74" s="19"/>
      <c r="L74" s="19"/>
      <c r="M74" s="19"/>
      <c r="N74" s="19"/>
      <c r="O74" s="19"/>
      <c r="P74" s="19"/>
      <c r="Q74" s="19">
        <f t="shared" si="1"/>
        <v>5400</v>
      </c>
      <c r="R74" s="19">
        <v>1985</v>
      </c>
    </row>
    <row r="75" spans="1:18" ht="24.9" customHeight="1" x14ac:dyDescent="0.3">
      <c r="A75" s="104"/>
      <c r="B75" s="107"/>
      <c r="C75" s="104"/>
      <c r="D75" s="19" t="s">
        <v>25</v>
      </c>
      <c r="E75" s="52">
        <v>0</v>
      </c>
      <c r="F75" s="52">
        <v>0</v>
      </c>
      <c r="G75" s="52">
        <v>248000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20">
        <f t="shared" si="1"/>
        <v>248000</v>
      </c>
      <c r="R75" s="19"/>
    </row>
    <row r="76" spans="1:18" ht="24.9" customHeight="1" x14ac:dyDescent="0.3">
      <c r="A76" s="104">
        <v>28</v>
      </c>
      <c r="B76" s="107" t="s">
        <v>113</v>
      </c>
      <c r="C76" s="104" t="s">
        <v>360</v>
      </c>
      <c r="D76" s="19">
        <v>540</v>
      </c>
      <c r="E76" s="19"/>
      <c r="F76" s="19"/>
      <c r="G76" s="19">
        <v>147.96</v>
      </c>
      <c r="H76" s="19"/>
      <c r="I76" s="19">
        <v>311.26</v>
      </c>
      <c r="J76" s="19"/>
      <c r="K76" s="19"/>
      <c r="L76" s="19"/>
      <c r="M76" s="19"/>
      <c r="N76" s="19">
        <v>80.14</v>
      </c>
      <c r="O76" s="19"/>
      <c r="P76" s="19">
        <v>0.64</v>
      </c>
      <c r="Q76" s="19">
        <f t="shared" si="1"/>
        <v>540</v>
      </c>
      <c r="R76" s="19">
        <v>600</v>
      </c>
    </row>
    <row r="77" spans="1:18" ht="24.9" customHeight="1" x14ac:dyDescent="0.3">
      <c r="A77" s="104"/>
      <c r="B77" s="107"/>
      <c r="C77" s="104"/>
      <c r="D77" s="19" t="s">
        <v>25</v>
      </c>
      <c r="E77" s="52">
        <v>0</v>
      </c>
      <c r="F77" s="52">
        <v>0</v>
      </c>
      <c r="G77" s="52">
        <v>557652</v>
      </c>
      <c r="H77" s="52">
        <v>0</v>
      </c>
      <c r="I77" s="52">
        <v>1173012.54</v>
      </c>
      <c r="J77" s="52">
        <v>0</v>
      </c>
      <c r="K77" s="52">
        <v>0</v>
      </c>
      <c r="L77" s="52">
        <v>0</v>
      </c>
      <c r="M77" s="52">
        <v>0</v>
      </c>
      <c r="N77" s="52">
        <v>332927.18</v>
      </c>
      <c r="O77" s="52">
        <v>0</v>
      </c>
      <c r="P77" s="52">
        <v>2648.28</v>
      </c>
      <c r="Q77" s="20">
        <f t="shared" si="1"/>
        <v>2066240</v>
      </c>
      <c r="R77" s="19"/>
    </row>
    <row r="78" spans="1:18" ht="35.1" customHeight="1" x14ac:dyDescent="0.3">
      <c r="A78" s="104">
        <v>29</v>
      </c>
      <c r="B78" s="107" t="s">
        <v>114</v>
      </c>
      <c r="C78" s="104" t="s">
        <v>360</v>
      </c>
      <c r="D78" s="19">
        <v>540</v>
      </c>
      <c r="E78" s="19"/>
      <c r="F78" s="19"/>
      <c r="G78" s="19">
        <v>147.96</v>
      </c>
      <c r="H78" s="19"/>
      <c r="I78" s="19">
        <v>311.26</v>
      </c>
      <c r="J78" s="19"/>
      <c r="K78" s="19"/>
      <c r="L78" s="19"/>
      <c r="M78" s="19"/>
      <c r="N78" s="19">
        <v>80.14</v>
      </c>
      <c r="O78" s="19"/>
      <c r="P78" s="19">
        <v>0.64</v>
      </c>
      <c r="Q78" s="19">
        <f t="shared" si="1"/>
        <v>540</v>
      </c>
      <c r="R78" s="19">
        <v>265</v>
      </c>
    </row>
    <row r="79" spans="1:18" ht="35.1" customHeight="1" x14ac:dyDescent="0.3">
      <c r="A79" s="104"/>
      <c r="B79" s="107"/>
      <c r="C79" s="104"/>
      <c r="D79" s="19" t="s">
        <v>25</v>
      </c>
      <c r="E79" s="52">
        <v>0</v>
      </c>
      <c r="F79" s="52">
        <v>0</v>
      </c>
      <c r="G79" s="52">
        <v>557652</v>
      </c>
      <c r="H79" s="52">
        <v>0</v>
      </c>
      <c r="I79" s="52">
        <v>1173012.54</v>
      </c>
      <c r="J79" s="52">
        <v>0</v>
      </c>
      <c r="K79" s="52">
        <v>0</v>
      </c>
      <c r="L79" s="52">
        <v>0</v>
      </c>
      <c r="M79" s="52">
        <v>0</v>
      </c>
      <c r="N79" s="52">
        <v>302060.78999999998</v>
      </c>
      <c r="O79" s="52">
        <v>0</v>
      </c>
      <c r="P79" s="52">
        <v>2514.67</v>
      </c>
      <c r="Q79" s="20">
        <f t="shared" si="1"/>
        <v>2035240</v>
      </c>
      <c r="R79" s="19"/>
    </row>
    <row r="80" spans="1:18" ht="35.1" customHeight="1" x14ac:dyDescent="0.3">
      <c r="A80" s="104">
        <v>30</v>
      </c>
      <c r="B80" s="107" t="s">
        <v>115</v>
      </c>
      <c r="C80" s="104" t="s">
        <v>360</v>
      </c>
      <c r="D80" s="19">
        <v>1020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>
        <v>1015.5</v>
      </c>
      <c r="P80" s="19">
        <v>4.5</v>
      </c>
      <c r="Q80" s="19">
        <f t="shared" si="1"/>
        <v>1020</v>
      </c>
      <c r="R80" s="19">
        <v>1985</v>
      </c>
    </row>
    <row r="81" spans="1:18" ht="35.1" customHeight="1" x14ac:dyDescent="0.3">
      <c r="A81" s="104"/>
      <c r="B81" s="107"/>
      <c r="C81" s="104"/>
      <c r="D81" s="19" t="s">
        <v>25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92794.29</v>
      </c>
      <c r="P81" s="52">
        <v>401.71</v>
      </c>
      <c r="Q81" s="20">
        <f t="shared" si="1"/>
        <v>93196</v>
      </c>
      <c r="R81" s="19"/>
    </row>
    <row r="82" spans="1:18" ht="35.1" customHeight="1" x14ac:dyDescent="0.3">
      <c r="A82" s="104">
        <v>31</v>
      </c>
      <c r="B82" s="107" t="s">
        <v>116</v>
      </c>
      <c r="C82" s="104" t="s">
        <v>360</v>
      </c>
      <c r="D82" s="19">
        <v>100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>
        <f t="shared" si="1"/>
        <v>0</v>
      </c>
      <c r="R82" s="19">
        <v>1387</v>
      </c>
    </row>
    <row r="83" spans="1:18" ht="35.1" customHeight="1" x14ac:dyDescent="0.3">
      <c r="A83" s="104"/>
      <c r="B83" s="107"/>
      <c r="C83" s="104"/>
      <c r="D83" s="19" t="s">
        <v>25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20">
        <f t="shared" si="1"/>
        <v>0</v>
      </c>
      <c r="R83" s="19"/>
    </row>
    <row r="84" spans="1:18" ht="35.1" customHeight="1" x14ac:dyDescent="0.3">
      <c r="A84" s="104">
        <v>32</v>
      </c>
      <c r="B84" s="107" t="s">
        <v>117</v>
      </c>
      <c r="C84" s="104" t="s">
        <v>360</v>
      </c>
      <c r="D84" s="19">
        <v>100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>
        <f t="shared" si="1"/>
        <v>0</v>
      </c>
      <c r="R84" s="19">
        <v>550</v>
      </c>
    </row>
    <row r="85" spans="1:18" ht="35.1" customHeight="1" x14ac:dyDescent="0.3">
      <c r="A85" s="104"/>
      <c r="B85" s="107"/>
      <c r="C85" s="104"/>
      <c r="D85" s="19" t="s">
        <v>25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20">
        <f t="shared" si="1"/>
        <v>0</v>
      </c>
      <c r="R85" s="19"/>
    </row>
    <row r="86" spans="1:18" ht="35.1" customHeight="1" x14ac:dyDescent="0.3">
      <c r="A86" s="104">
        <v>33</v>
      </c>
      <c r="B86" s="107" t="s">
        <v>118</v>
      </c>
      <c r="C86" s="104" t="s">
        <v>360</v>
      </c>
      <c r="D86" s="19">
        <v>1428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>
        <v>1428</v>
      </c>
      <c r="Q86" s="19">
        <f t="shared" si="1"/>
        <v>1428</v>
      </c>
      <c r="R86" s="19">
        <v>525</v>
      </c>
    </row>
    <row r="87" spans="1:18" ht="35.1" customHeight="1" x14ac:dyDescent="0.3">
      <c r="A87" s="104"/>
      <c r="B87" s="107"/>
      <c r="C87" s="104"/>
      <c r="D87" s="19" t="s">
        <v>25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85050.01</v>
      </c>
      <c r="Q87" s="20">
        <f t="shared" si="1"/>
        <v>85050.01</v>
      </c>
      <c r="R87" s="19"/>
    </row>
    <row r="88" spans="1:18" ht="35.1" customHeight="1" x14ac:dyDescent="0.3">
      <c r="A88" s="104">
        <v>34</v>
      </c>
      <c r="B88" s="107" t="s">
        <v>119</v>
      </c>
      <c r="C88" s="104" t="s">
        <v>360</v>
      </c>
      <c r="D88" s="19">
        <v>940</v>
      </c>
      <c r="E88" s="19"/>
      <c r="F88" s="19"/>
      <c r="G88" s="19">
        <v>940</v>
      </c>
      <c r="H88" s="19"/>
      <c r="I88" s="19"/>
      <c r="J88" s="19"/>
      <c r="K88" s="19"/>
      <c r="L88" s="19"/>
      <c r="M88" s="19"/>
      <c r="N88" s="19"/>
      <c r="O88" s="19"/>
      <c r="P88" s="19"/>
      <c r="Q88" s="19">
        <f t="shared" si="1"/>
        <v>940</v>
      </c>
      <c r="R88" s="19">
        <v>1406</v>
      </c>
    </row>
    <row r="89" spans="1:18" ht="35.1" customHeight="1" x14ac:dyDescent="0.3">
      <c r="A89" s="104"/>
      <c r="B89" s="107"/>
      <c r="C89" s="104"/>
      <c r="D89" s="19" t="s">
        <v>25</v>
      </c>
      <c r="E89" s="52">
        <v>0</v>
      </c>
      <c r="F89" s="52">
        <v>0</v>
      </c>
      <c r="G89" s="52">
        <v>329000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20">
        <f t="shared" si="1"/>
        <v>329000</v>
      </c>
      <c r="R89" s="19"/>
    </row>
    <row r="90" spans="1:18" ht="35.1" customHeight="1" x14ac:dyDescent="0.3">
      <c r="A90" s="104">
        <v>35</v>
      </c>
      <c r="B90" s="107" t="s">
        <v>120</v>
      </c>
      <c r="C90" s="104" t="s">
        <v>360</v>
      </c>
      <c r="D90" s="19">
        <v>90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>
        <f t="shared" si="1"/>
        <v>0</v>
      </c>
      <c r="R90" s="19">
        <v>912</v>
      </c>
    </row>
    <row r="91" spans="1:18" ht="35.1" customHeight="1" x14ac:dyDescent="0.3">
      <c r="A91" s="104"/>
      <c r="B91" s="107"/>
      <c r="C91" s="104"/>
      <c r="D91" s="19" t="s">
        <v>25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20">
        <f t="shared" si="1"/>
        <v>0</v>
      </c>
      <c r="R91" s="19"/>
    </row>
    <row r="92" spans="1:18" ht="24.9" customHeight="1" x14ac:dyDescent="0.3">
      <c r="A92" s="104">
        <v>36</v>
      </c>
      <c r="B92" s="107" t="s">
        <v>121</v>
      </c>
      <c r="C92" s="104" t="s">
        <v>360</v>
      </c>
      <c r="D92" s="19">
        <v>110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>
        <f t="shared" si="1"/>
        <v>0</v>
      </c>
      <c r="R92" s="19">
        <v>186</v>
      </c>
    </row>
    <row r="93" spans="1:18" ht="24.9" customHeight="1" x14ac:dyDescent="0.3">
      <c r="A93" s="104"/>
      <c r="B93" s="107"/>
      <c r="C93" s="104"/>
      <c r="D93" s="19" t="s">
        <v>25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20">
        <f t="shared" si="1"/>
        <v>0</v>
      </c>
      <c r="R93" s="19"/>
    </row>
    <row r="94" spans="1:18" ht="24.9" customHeight="1" x14ac:dyDescent="0.3">
      <c r="A94" s="104">
        <v>37</v>
      </c>
      <c r="B94" s="107" t="s">
        <v>122</v>
      </c>
      <c r="C94" s="104" t="s">
        <v>362</v>
      </c>
      <c r="D94" s="19">
        <v>1200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>
        <v>1200</v>
      </c>
      <c r="Q94" s="19">
        <f t="shared" si="1"/>
        <v>1200</v>
      </c>
      <c r="R94" s="19">
        <v>7494</v>
      </c>
    </row>
    <row r="95" spans="1:18" ht="24.9" customHeight="1" x14ac:dyDescent="0.3">
      <c r="A95" s="104"/>
      <c r="B95" s="107"/>
      <c r="C95" s="104"/>
      <c r="D95" s="19" t="s">
        <v>25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1285600</v>
      </c>
      <c r="Q95" s="20">
        <f t="shared" si="1"/>
        <v>1285600</v>
      </c>
      <c r="R95" s="19"/>
    </row>
    <row r="96" spans="1:18" ht="35.1" customHeight="1" x14ac:dyDescent="0.3">
      <c r="A96" s="104">
        <v>38</v>
      </c>
      <c r="B96" s="107" t="s">
        <v>123</v>
      </c>
      <c r="C96" s="104" t="s">
        <v>360</v>
      </c>
      <c r="D96" s="19">
        <v>1000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>
        <f t="shared" si="1"/>
        <v>0</v>
      </c>
      <c r="R96" s="19">
        <v>15442</v>
      </c>
    </row>
    <row r="97" spans="1:18" ht="35.1" customHeight="1" x14ac:dyDescent="0.3">
      <c r="A97" s="104"/>
      <c r="B97" s="107"/>
      <c r="C97" s="104"/>
      <c r="D97" s="19" t="s">
        <v>25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0</v>
      </c>
      <c r="Q97" s="20">
        <f t="shared" si="1"/>
        <v>0</v>
      </c>
      <c r="R97" s="19"/>
    </row>
    <row r="98" spans="1:18" ht="35.1" customHeight="1" x14ac:dyDescent="0.3">
      <c r="A98" s="104">
        <v>39</v>
      </c>
      <c r="B98" s="97" t="s">
        <v>414</v>
      </c>
      <c r="C98" s="104" t="s">
        <v>360</v>
      </c>
      <c r="D98" s="19">
        <v>330</v>
      </c>
      <c r="E98" s="19"/>
      <c r="F98" s="19"/>
      <c r="G98" s="19"/>
      <c r="H98" s="19">
        <v>99</v>
      </c>
      <c r="I98" s="19"/>
      <c r="J98" s="19">
        <v>229.57</v>
      </c>
      <c r="K98" s="19"/>
      <c r="L98" s="19"/>
      <c r="M98" s="19"/>
      <c r="N98" s="19"/>
      <c r="O98" s="19"/>
      <c r="P98" s="19">
        <v>1.43</v>
      </c>
      <c r="Q98" s="19">
        <f t="shared" si="1"/>
        <v>330</v>
      </c>
      <c r="R98" s="19">
        <v>7494</v>
      </c>
    </row>
    <row r="99" spans="1:18" ht="35.1" customHeight="1" x14ac:dyDescent="0.3">
      <c r="A99" s="104"/>
      <c r="B99" s="97"/>
      <c r="C99" s="104"/>
      <c r="D99" s="19" t="s">
        <v>25</v>
      </c>
      <c r="E99" s="52">
        <v>0</v>
      </c>
      <c r="F99" s="52">
        <v>0</v>
      </c>
      <c r="G99" s="52">
        <v>0</v>
      </c>
      <c r="H99" s="52">
        <v>133290</v>
      </c>
      <c r="I99" s="52">
        <v>0</v>
      </c>
      <c r="J99" s="52">
        <v>309094.90999999997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1915.09</v>
      </c>
      <c r="Q99" s="20">
        <f t="shared" si="1"/>
        <v>444300</v>
      </c>
      <c r="R99" s="19"/>
    </row>
    <row r="100" spans="1:18" ht="35.1" customHeight="1" x14ac:dyDescent="0.3">
      <c r="A100" s="104">
        <v>40</v>
      </c>
      <c r="B100" s="107" t="s">
        <v>134</v>
      </c>
      <c r="C100" s="104" t="s">
        <v>360</v>
      </c>
      <c r="D100" s="19">
        <v>282</v>
      </c>
      <c r="E100" s="19"/>
      <c r="F100" s="19"/>
      <c r="G100" s="19"/>
      <c r="H100" s="19"/>
      <c r="I100" s="19"/>
      <c r="J100" s="19"/>
      <c r="K100" s="19">
        <v>282</v>
      </c>
      <c r="L100" s="19"/>
      <c r="M100" s="19"/>
      <c r="N100" s="19"/>
      <c r="O100" s="19"/>
      <c r="P100" s="19"/>
      <c r="Q100" s="19">
        <f t="shared" si="1"/>
        <v>282</v>
      </c>
      <c r="R100" s="19">
        <v>1387</v>
      </c>
    </row>
    <row r="101" spans="1:18" ht="35.1" customHeight="1" x14ac:dyDescent="0.3">
      <c r="A101" s="104"/>
      <c r="B101" s="107"/>
      <c r="C101" s="104"/>
      <c r="D101" s="19" t="s">
        <v>25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355000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20">
        <f t="shared" si="1"/>
        <v>355000</v>
      </c>
      <c r="R101" s="19"/>
    </row>
    <row r="102" spans="1:18" ht="35.1" customHeight="1" x14ac:dyDescent="0.3">
      <c r="A102" s="104">
        <v>41</v>
      </c>
      <c r="B102" s="107" t="s">
        <v>135</v>
      </c>
      <c r="C102" s="104" t="s">
        <v>362</v>
      </c>
      <c r="D102" s="19">
        <v>2</v>
      </c>
      <c r="E102" s="19"/>
      <c r="F102" s="19"/>
      <c r="G102" s="19"/>
      <c r="H102" s="19">
        <v>2</v>
      </c>
      <c r="I102" s="19"/>
      <c r="J102" s="19"/>
      <c r="K102" s="19"/>
      <c r="L102" s="19"/>
      <c r="M102" s="19"/>
      <c r="N102" s="19"/>
      <c r="O102" s="19"/>
      <c r="P102" s="19"/>
      <c r="Q102" s="19">
        <f t="shared" si="1"/>
        <v>2</v>
      </c>
      <c r="R102" s="19">
        <v>1055</v>
      </c>
    </row>
    <row r="103" spans="1:18" ht="35.1" customHeight="1" x14ac:dyDescent="0.3">
      <c r="A103" s="104"/>
      <c r="B103" s="107"/>
      <c r="C103" s="104"/>
      <c r="D103" s="19" t="s">
        <v>25</v>
      </c>
      <c r="E103" s="52">
        <v>0</v>
      </c>
      <c r="F103" s="52">
        <v>0</v>
      </c>
      <c r="G103" s="52">
        <v>0</v>
      </c>
      <c r="H103" s="52">
        <v>67000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20">
        <f t="shared" si="1"/>
        <v>67000</v>
      </c>
      <c r="R103" s="19"/>
    </row>
    <row r="104" spans="1:18" ht="35.1" customHeight="1" x14ac:dyDescent="0.3">
      <c r="A104" s="104">
        <v>42</v>
      </c>
      <c r="B104" s="107" t="s">
        <v>136</v>
      </c>
      <c r="C104" s="104" t="s">
        <v>362</v>
      </c>
      <c r="D104" s="19">
        <v>2</v>
      </c>
      <c r="E104" s="19"/>
      <c r="F104" s="19"/>
      <c r="G104" s="19"/>
      <c r="H104" s="19">
        <v>2</v>
      </c>
      <c r="I104" s="19"/>
      <c r="J104" s="19"/>
      <c r="K104" s="19"/>
      <c r="L104" s="19"/>
      <c r="M104" s="19"/>
      <c r="N104" s="19"/>
      <c r="O104" s="19"/>
      <c r="P104" s="19"/>
      <c r="Q104" s="19">
        <f t="shared" si="1"/>
        <v>2</v>
      </c>
      <c r="R104" s="19">
        <v>1406</v>
      </c>
    </row>
    <row r="105" spans="1:18" ht="35.1" customHeight="1" x14ac:dyDescent="0.3">
      <c r="A105" s="104"/>
      <c r="B105" s="107"/>
      <c r="C105" s="104"/>
      <c r="D105" s="19" t="s">
        <v>25</v>
      </c>
      <c r="E105" s="52">
        <v>0</v>
      </c>
      <c r="F105" s="52">
        <v>0</v>
      </c>
      <c r="G105" s="52">
        <v>0</v>
      </c>
      <c r="H105" s="52">
        <v>67000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20">
        <f t="shared" ref="Q105:Q136" si="2">SUM(E105:P105)</f>
        <v>67000</v>
      </c>
      <c r="R105" s="19"/>
    </row>
    <row r="106" spans="1:18" ht="35.1" customHeight="1" x14ac:dyDescent="0.3">
      <c r="A106" s="104">
        <v>43</v>
      </c>
      <c r="B106" s="107" t="s">
        <v>137</v>
      </c>
      <c r="C106" s="104" t="s">
        <v>360</v>
      </c>
      <c r="D106" s="19">
        <v>750</v>
      </c>
      <c r="E106" s="19"/>
      <c r="F106" s="19"/>
      <c r="G106" s="19">
        <v>225</v>
      </c>
      <c r="H106" s="19"/>
      <c r="I106" s="19">
        <v>248.25</v>
      </c>
      <c r="J106" s="19">
        <v>246.52</v>
      </c>
      <c r="K106" s="19">
        <v>30.23</v>
      </c>
      <c r="L106" s="19"/>
      <c r="M106" s="19"/>
      <c r="N106" s="19"/>
      <c r="O106" s="19"/>
      <c r="P106" s="19"/>
      <c r="Q106" s="19">
        <f t="shared" si="2"/>
        <v>750</v>
      </c>
      <c r="R106" s="19">
        <v>350</v>
      </c>
    </row>
    <row r="107" spans="1:18" ht="35.1" customHeight="1" x14ac:dyDescent="0.3">
      <c r="A107" s="104"/>
      <c r="B107" s="107"/>
      <c r="C107" s="104"/>
      <c r="D107" s="19" t="s">
        <v>25</v>
      </c>
      <c r="E107" s="52">
        <v>0</v>
      </c>
      <c r="F107" s="52">
        <v>0</v>
      </c>
      <c r="G107" s="52">
        <v>255000</v>
      </c>
      <c r="H107" s="52">
        <v>0</v>
      </c>
      <c r="I107" s="52">
        <v>281341.2</v>
      </c>
      <c r="J107" s="52">
        <v>279426.38</v>
      </c>
      <c r="K107" s="52">
        <v>34232.410000000003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20">
        <f t="shared" si="2"/>
        <v>849999.99</v>
      </c>
      <c r="R107" s="19"/>
    </row>
    <row r="108" spans="1:18" ht="20.100000000000001" customHeight="1" x14ac:dyDescent="0.3">
      <c r="A108" s="104">
        <v>44</v>
      </c>
      <c r="B108" s="107" t="s">
        <v>138</v>
      </c>
      <c r="C108" s="104" t="s">
        <v>363</v>
      </c>
      <c r="D108" s="19">
        <v>1</v>
      </c>
      <c r="E108" s="19"/>
      <c r="F108" s="19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9">
        <f t="shared" si="2"/>
        <v>0</v>
      </c>
      <c r="R108" s="19">
        <v>7215</v>
      </c>
    </row>
    <row r="109" spans="1:18" ht="20.100000000000001" customHeight="1" x14ac:dyDescent="0.3">
      <c r="A109" s="104"/>
      <c r="B109" s="107"/>
      <c r="C109" s="104"/>
      <c r="D109" s="19" t="s">
        <v>25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20">
        <f t="shared" si="2"/>
        <v>0</v>
      </c>
      <c r="R109" s="19"/>
    </row>
    <row r="110" spans="1:18" ht="45" customHeight="1" x14ac:dyDescent="0.3">
      <c r="A110" s="104">
        <v>45</v>
      </c>
      <c r="B110" s="97" t="s">
        <v>415</v>
      </c>
      <c r="C110" s="104" t="s">
        <v>416</v>
      </c>
      <c r="D110" s="19">
        <v>1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>
        <v>1</v>
      </c>
      <c r="Q110" s="19">
        <f t="shared" si="2"/>
        <v>1</v>
      </c>
      <c r="R110" s="19">
        <v>7494</v>
      </c>
    </row>
    <row r="111" spans="1:18" ht="45" customHeight="1" x14ac:dyDescent="0.3">
      <c r="A111" s="104"/>
      <c r="B111" s="97"/>
      <c r="C111" s="104"/>
      <c r="D111" s="19" t="s">
        <v>25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723932.17</v>
      </c>
      <c r="Q111" s="20">
        <f t="shared" si="2"/>
        <v>723932.17</v>
      </c>
      <c r="R111" s="19"/>
    </row>
    <row r="112" spans="1:18" ht="20.100000000000001" customHeight="1" x14ac:dyDescent="0.3">
      <c r="A112" s="104">
        <v>46</v>
      </c>
      <c r="B112" s="107" t="s">
        <v>139</v>
      </c>
      <c r="C112" s="104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>
        <f t="shared" si="2"/>
        <v>0</v>
      </c>
      <c r="R112" s="19">
        <v>923</v>
      </c>
    </row>
    <row r="113" spans="1:18" ht="20.100000000000001" customHeight="1" x14ac:dyDescent="0.3">
      <c r="A113" s="104"/>
      <c r="B113" s="107"/>
      <c r="C113" s="104"/>
      <c r="D113" s="19" t="s">
        <v>25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20">
        <f t="shared" si="2"/>
        <v>0</v>
      </c>
      <c r="R113" s="19"/>
    </row>
    <row r="114" spans="1:18" ht="20.100000000000001" customHeight="1" x14ac:dyDescent="0.3">
      <c r="A114" s="104">
        <v>47</v>
      </c>
      <c r="B114" s="107" t="s">
        <v>139</v>
      </c>
      <c r="C114" s="104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>
        <f t="shared" si="2"/>
        <v>0</v>
      </c>
      <c r="R114" s="19">
        <v>1387</v>
      </c>
    </row>
    <row r="115" spans="1:18" ht="20.100000000000001" customHeight="1" x14ac:dyDescent="0.3">
      <c r="A115" s="104"/>
      <c r="B115" s="107"/>
      <c r="C115" s="104"/>
      <c r="D115" s="19" t="s">
        <v>25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20">
        <f t="shared" si="2"/>
        <v>0</v>
      </c>
      <c r="R115" s="19"/>
    </row>
    <row r="116" spans="1:18" ht="35.1" customHeight="1" x14ac:dyDescent="0.3">
      <c r="A116" s="104">
        <v>48</v>
      </c>
      <c r="B116" s="107" t="s">
        <v>140</v>
      </c>
      <c r="C116" s="104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>
        <f t="shared" si="2"/>
        <v>0</v>
      </c>
      <c r="R116" s="19">
        <v>15442</v>
      </c>
    </row>
    <row r="117" spans="1:18" ht="35.1" customHeight="1" x14ac:dyDescent="0.3">
      <c r="A117" s="104"/>
      <c r="B117" s="107"/>
      <c r="C117" s="104"/>
      <c r="D117" s="19" t="s">
        <v>25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20">
        <f t="shared" si="2"/>
        <v>0</v>
      </c>
      <c r="R117" s="19"/>
    </row>
    <row r="118" spans="1:18" ht="35.1" customHeight="1" x14ac:dyDescent="0.3">
      <c r="A118" s="104">
        <v>49</v>
      </c>
      <c r="B118" s="107" t="s">
        <v>142</v>
      </c>
      <c r="C118" s="104" t="s">
        <v>360</v>
      </c>
      <c r="D118" s="19">
        <v>1980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>
        <f t="shared" si="2"/>
        <v>0</v>
      </c>
      <c r="R118" s="19">
        <v>15442</v>
      </c>
    </row>
    <row r="119" spans="1:18" ht="35.1" customHeight="1" x14ac:dyDescent="0.3">
      <c r="A119" s="104"/>
      <c r="B119" s="107"/>
      <c r="C119" s="104"/>
      <c r="D119" s="19" t="s">
        <v>25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20">
        <f t="shared" si="2"/>
        <v>0</v>
      </c>
      <c r="R119" s="19"/>
    </row>
    <row r="120" spans="1:18" ht="35.1" customHeight="1" x14ac:dyDescent="0.3">
      <c r="A120" s="104">
        <v>50</v>
      </c>
      <c r="B120" s="97" t="s">
        <v>417</v>
      </c>
      <c r="C120" s="104" t="s">
        <v>361</v>
      </c>
      <c r="D120" s="19">
        <v>3500</v>
      </c>
      <c r="E120" s="19"/>
      <c r="F120" s="19"/>
      <c r="G120" s="19"/>
      <c r="H120" s="19">
        <v>2485</v>
      </c>
      <c r="I120" s="19"/>
      <c r="J120" s="19"/>
      <c r="K120" s="19">
        <v>1015</v>
      </c>
      <c r="L120" s="19"/>
      <c r="M120" s="19"/>
      <c r="N120" s="19"/>
      <c r="O120" s="19"/>
      <c r="P120" s="19"/>
      <c r="Q120" s="19">
        <f t="shared" si="2"/>
        <v>3500</v>
      </c>
      <c r="R120" s="19">
        <v>7494</v>
      </c>
    </row>
    <row r="121" spans="1:18" ht="35.1" customHeight="1" x14ac:dyDescent="0.3">
      <c r="A121" s="104"/>
      <c r="B121" s="97"/>
      <c r="C121" s="104"/>
      <c r="D121" s="19" t="s">
        <v>25</v>
      </c>
      <c r="E121" s="52">
        <v>0</v>
      </c>
      <c r="F121" s="52">
        <v>0</v>
      </c>
      <c r="G121" s="52">
        <v>0</v>
      </c>
      <c r="H121" s="52">
        <v>426000</v>
      </c>
      <c r="I121" s="52">
        <v>0</v>
      </c>
      <c r="J121" s="52">
        <v>0</v>
      </c>
      <c r="K121" s="52">
        <v>174000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20">
        <f t="shared" si="2"/>
        <v>600000</v>
      </c>
      <c r="R121" s="19"/>
    </row>
    <row r="122" spans="1:18" ht="35.1" customHeight="1" x14ac:dyDescent="0.3">
      <c r="A122" s="104">
        <v>51</v>
      </c>
      <c r="B122" s="107" t="s">
        <v>108</v>
      </c>
      <c r="C122" s="104" t="s">
        <v>360</v>
      </c>
      <c r="D122" s="19">
        <v>3500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>
        <f t="shared" si="2"/>
        <v>0</v>
      </c>
      <c r="R122" s="19">
        <v>15442</v>
      </c>
    </row>
    <row r="123" spans="1:18" ht="35.1" customHeight="1" x14ac:dyDescent="0.3">
      <c r="A123" s="104"/>
      <c r="B123" s="107"/>
      <c r="C123" s="104"/>
      <c r="D123" s="19" t="s">
        <v>25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20">
        <f t="shared" si="2"/>
        <v>0</v>
      </c>
      <c r="R123" s="19"/>
    </row>
    <row r="124" spans="1:18" ht="35.1" customHeight="1" x14ac:dyDescent="0.3">
      <c r="A124" s="104">
        <v>52</v>
      </c>
      <c r="B124" s="107" t="s">
        <v>378</v>
      </c>
      <c r="C124" s="104" t="s">
        <v>362</v>
      </c>
      <c r="D124" s="19">
        <v>300</v>
      </c>
      <c r="E124" s="19"/>
      <c r="F124" s="19"/>
      <c r="G124" s="19"/>
      <c r="H124" s="19"/>
      <c r="I124" s="19"/>
      <c r="J124" s="19"/>
      <c r="K124" s="19"/>
      <c r="L124" s="19"/>
      <c r="M124" s="19"/>
      <c r="N124" s="19">
        <v>300</v>
      </c>
      <c r="O124" s="19"/>
      <c r="P124" s="19"/>
      <c r="Q124" s="19">
        <f t="shared" si="2"/>
        <v>300</v>
      </c>
      <c r="R124" s="19">
        <v>1055</v>
      </c>
    </row>
    <row r="125" spans="1:18" ht="35.1" customHeight="1" x14ac:dyDescent="0.3">
      <c r="A125" s="104"/>
      <c r="B125" s="107"/>
      <c r="C125" s="104"/>
      <c r="D125" s="19" t="s">
        <v>25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235000</v>
      </c>
      <c r="O125" s="52">
        <v>0</v>
      </c>
      <c r="P125" s="52">
        <v>0</v>
      </c>
      <c r="Q125" s="20">
        <f t="shared" si="2"/>
        <v>235000</v>
      </c>
      <c r="R125" s="19"/>
    </row>
    <row r="126" spans="1:18" ht="35.1" customHeight="1" x14ac:dyDescent="0.3">
      <c r="A126" s="104">
        <v>53</v>
      </c>
      <c r="B126" s="107" t="s">
        <v>379</v>
      </c>
      <c r="C126" s="104" t="s">
        <v>360</v>
      </c>
      <c r="D126" s="19">
        <v>9600</v>
      </c>
      <c r="E126" s="19"/>
      <c r="F126" s="19"/>
      <c r="G126" s="19"/>
      <c r="H126" s="19"/>
      <c r="I126" s="19"/>
      <c r="J126" s="19"/>
      <c r="K126" s="19"/>
      <c r="L126" s="19"/>
      <c r="M126" s="19"/>
      <c r="N126" s="19">
        <v>3950</v>
      </c>
      <c r="O126" s="19"/>
      <c r="P126" s="19">
        <v>5650</v>
      </c>
      <c r="Q126" s="19">
        <f t="shared" si="2"/>
        <v>9600</v>
      </c>
      <c r="R126" s="19">
        <v>1387</v>
      </c>
    </row>
    <row r="127" spans="1:18" ht="35.1" customHeight="1" x14ac:dyDescent="0.3">
      <c r="A127" s="104"/>
      <c r="B127" s="107"/>
      <c r="C127" s="104"/>
      <c r="D127" s="19" t="s">
        <v>25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619000</v>
      </c>
      <c r="O127" s="52">
        <v>0</v>
      </c>
      <c r="P127" s="52">
        <v>886387.28</v>
      </c>
      <c r="Q127" s="20">
        <f t="shared" si="2"/>
        <v>1505387.28</v>
      </c>
      <c r="R127" s="19"/>
    </row>
    <row r="128" spans="1:18" ht="35.1" customHeight="1" x14ac:dyDescent="0.3">
      <c r="A128" s="104">
        <v>54</v>
      </c>
      <c r="B128" s="107" t="s">
        <v>380</v>
      </c>
      <c r="C128" s="104" t="s">
        <v>360</v>
      </c>
      <c r="D128" s="19">
        <v>3500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>
        <v>1750</v>
      </c>
      <c r="O128" s="19"/>
      <c r="P128" s="19">
        <v>1750</v>
      </c>
      <c r="Q128" s="19">
        <f t="shared" si="2"/>
        <v>3500</v>
      </c>
      <c r="R128" s="19">
        <v>7494</v>
      </c>
    </row>
    <row r="129" spans="1:18" ht="35.1" customHeight="1" x14ac:dyDescent="0.3">
      <c r="A129" s="104"/>
      <c r="B129" s="107"/>
      <c r="C129" s="104"/>
      <c r="D129" s="19" t="s">
        <v>25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292500</v>
      </c>
      <c r="O129" s="52">
        <v>0</v>
      </c>
      <c r="P129" s="52">
        <v>292500</v>
      </c>
      <c r="Q129" s="20">
        <f t="shared" si="2"/>
        <v>585000</v>
      </c>
      <c r="R129" s="19"/>
    </row>
    <row r="130" spans="1:18" ht="45" customHeight="1" x14ac:dyDescent="0.3">
      <c r="A130" s="104">
        <v>55</v>
      </c>
      <c r="B130" s="107" t="s">
        <v>381</v>
      </c>
      <c r="C130" s="104" t="s">
        <v>418</v>
      </c>
      <c r="D130" s="19">
        <v>2</v>
      </c>
      <c r="E130" s="19"/>
      <c r="F130" s="19"/>
      <c r="G130" s="19"/>
      <c r="H130" s="19">
        <v>1</v>
      </c>
      <c r="I130" s="19"/>
      <c r="J130" s="19"/>
      <c r="K130" s="19"/>
      <c r="L130" s="19"/>
      <c r="M130" s="19"/>
      <c r="N130" s="19">
        <v>0.45</v>
      </c>
      <c r="O130" s="19"/>
      <c r="P130" s="19">
        <v>0.55000000000000004</v>
      </c>
      <c r="Q130" s="19">
        <f t="shared" si="2"/>
        <v>2</v>
      </c>
      <c r="R130" s="19"/>
    </row>
    <row r="131" spans="1:18" ht="45" customHeight="1" x14ac:dyDescent="0.3">
      <c r="A131" s="104"/>
      <c r="B131" s="107"/>
      <c r="C131" s="104"/>
      <c r="D131" s="19" t="s">
        <v>25</v>
      </c>
      <c r="E131" s="52">
        <v>0</v>
      </c>
      <c r="F131" s="52">
        <v>0</v>
      </c>
      <c r="G131" s="52">
        <v>0</v>
      </c>
      <c r="H131" s="52">
        <v>225000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100000</v>
      </c>
      <c r="O131" s="52">
        <v>0</v>
      </c>
      <c r="P131" s="52">
        <v>125000</v>
      </c>
      <c r="Q131" s="20">
        <f t="shared" si="2"/>
        <v>450000</v>
      </c>
      <c r="R131" s="19"/>
    </row>
    <row r="132" spans="1:18" ht="39.9" customHeight="1" x14ac:dyDescent="0.3">
      <c r="A132" s="104">
        <v>56</v>
      </c>
      <c r="B132" s="107" t="s">
        <v>382</v>
      </c>
      <c r="C132" s="104" t="s">
        <v>360</v>
      </c>
      <c r="D132" s="19">
        <v>390</v>
      </c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>
        <v>390</v>
      </c>
      <c r="Q132" s="19">
        <f t="shared" si="2"/>
        <v>390</v>
      </c>
      <c r="R132" s="19">
        <v>1985</v>
      </c>
    </row>
    <row r="133" spans="1:18" ht="39.9" customHeight="1" x14ac:dyDescent="0.3">
      <c r="A133" s="104"/>
      <c r="B133" s="107"/>
      <c r="C133" s="104"/>
      <c r="D133" s="19" t="s">
        <v>25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300000</v>
      </c>
      <c r="Q133" s="20">
        <f t="shared" si="2"/>
        <v>300000</v>
      </c>
      <c r="R133" s="19"/>
    </row>
    <row r="134" spans="1:18" ht="35.1" customHeight="1" x14ac:dyDescent="0.3">
      <c r="A134" s="104">
        <v>57</v>
      </c>
      <c r="B134" s="97" t="s">
        <v>383</v>
      </c>
      <c r="C134" s="104" t="s">
        <v>360</v>
      </c>
      <c r="D134" s="19">
        <v>308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>
        <v>308</v>
      </c>
      <c r="Q134" s="19">
        <f t="shared" si="2"/>
        <v>308</v>
      </c>
      <c r="R134" s="19">
        <v>1055</v>
      </c>
    </row>
    <row r="135" spans="1:18" ht="35.1" customHeight="1" x14ac:dyDescent="0.3">
      <c r="A135" s="104"/>
      <c r="B135" s="97"/>
      <c r="C135" s="104"/>
      <c r="D135" s="19" t="s">
        <v>25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250000</v>
      </c>
      <c r="Q135" s="20">
        <f t="shared" si="2"/>
        <v>250000</v>
      </c>
      <c r="R135" s="19"/>
    </row>
    <row r="136" spans="1:18" ht="35.1" customHeight="1" x14ac:dyDescent="0.3">
      <c r="A136" s="104">
        <v>58</v>
      </c>
      <c r="B136" s="107" t="s">
        <v>384</v>
      </c>
      <c r="C136" s="104" t="s">
        <v>360</v>
      </c>
      <c r="D136" s="19">
        <v>341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>
        <v>341</v>
      </c>
      <c r="Q136" s="19">
        <f t="shared" si="2"/>
        <v>341</v>
      </c>
      <c r="R136" s="19">
        <v>1055</v>
      </c>
    </row>
    <row r="137" spans="1:18" ht="35.1" customHeight="1" x14ac:dyDescent="0.3">
      <c r="A137" s="104"/>
      <c r="B137" s="107"/>
      <c r="C137" s="104"/>
      <c r="D137" s="19" t="s">
        <v>25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250000</v>
      </c>
      <c r="Q137" s="20">
        <f t="shared" ref="Q137:Q168" si="3">SUM(E137:P137)</f>
        <v>250000</v>
      </c>
      <c r="R137" s="19"/>
    </row>
    <row r="138" spans="1:18" ht="35.1" customHeight="1" x14ac:dyDescent="0.3">
      <c r="A138" s="104">
        <v>59</v>
      </c>
      <c r="B138" s="107" t="s">
        <v>385</v>
      </c>
      <c r="C138" s="104" t="s">
        <v>360</v>
      </c>
      <c r="D138" s="19">
        <v>300</v>
      </c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>
        <v>300</v>
      </c>
      <c r="Q138" s="19">
        <f t="shared" si="3"/>
        <v>300</v>
      </c>
      <c r="R138" s="19">
        <v>1985</v>
      </c>
    </row>
    <row r="139" spans="1:18" ht="35.1" customHeight="1" x14ac:dyDescent="0.3">
      <c r="A139" s="104"/>
      <c r="B139" s="107"/>
      <c r="C139" s="104"/>
      <c r="D139" s="19" t="s">
        <v>25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250000</v>
      </c>
      <c r="Q139" s="20">
        <f t="shared" si="3"/>
        <v>250000</v>
      </c>
      <c r="R139" s="19"/>
    </row>
    <row r="140" spans="1:18" ht="35.1" customHeight="1" x14ac:dyDescent="0.3">
      <c r="A140" s="104">
        <v>60</v>
      </c>
      <c r="B140" s="107" t="s">
        <v>386</v>
      </c>
      <c r="C140" s="104" t="s">
        <v>360</v>
      </c>
      <c r="D140" s="19">
        <v>441</v>
      </c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>
        <v>441</v>
      </c>
      <c r="Q140" s="19">
        <f t="shared" si="3"/>
        <v>441</v>
      </c>
      <c r="R140" s="19">
        <v>7494</v>
      </c>
    </row>
    <row r="141" spans="1:18" ht="35.1" customHeight="1" x14ac:dyDescent="0.3">
      <c r="A141" s="104"/>
      <c r="B141" s="107"/>
      <c r="C141" s="104"/>
      <c r="D141" s="19" t="s">
        <v>25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v>400000</v>
      </c>
      <c r="Q141" s="20">
        <f t="shared" si="3"/>
        <v>400000</v>
      </c>
      <c r="R141" s="19"/>
    </row>
    <row r="142" spans="1:18" ht="35.1" customHeight="1" x14ac:dyDescent="0.3">
      <c r="A142" s="104">
        <v>61</v>
      </c>
      <c r="B142" s="107" t="s">
        <v>387</v>
      </c>
      <c r="C142" s="104" t="s">
        <v>360</v>
      </c>
      <c r="D142" s="19">
        <v>308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>
        <v>308</v>
      </c>
      <c r="Q142" s="19">
        <f t="shared" si="3"/>
        <v>308</v>
      </c>
      <c r="R142" s="19">
        <v>7494</v>
      </c>
    </row>
    <row r="143" spans="1:18" ht="35.1" customHeight="1" x14ac:dyDescent="0.3">
      <c r="A143" s="104"/>
      <c r="B143" s="107"/>
      <c r="C143" s="104"/>
      <c r="D143" s="19" t="s">
        <v>25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250000</v>
      </c>
      <c r="Q143" s="20">
        <f t="shared" si="3"/>
        <v>250000</v>
      </c>
      <c r="R143" s="19"/>
    </row>
    <row r="144" spans="1:18" ht="39.9" customHeight="1" x14ac:dyDescent="0.3">
      <c r="A144" s="104">
        <v>62</v>
      </c>
      <c r="B144" s="107" t="s">
        <v>388</v>
      </c>
      <c r="C144" s="104" t="s">
        <v>360</v>
      </c>
      <c r="D144" s="19">
        <v>333</v>
      </c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>
        <v>333</v>
      </c>
      <c r="Q144" s="19">
        <f t="shared" si="3"/>
        <v>333</v>
      </c>
      <c r="R144" s="19">
        <v>7494</v>
      </c>
    </row>
    <row r="145" spans="1:18" ht="39.9" customHeight="1" x14ac:dyDescent="0.3">
      <c r="A145" s="104"/>
      <c r="B145" s="107"/>
      <c r="C145" s="104"/>
      <c r="D145" s="19" t="s">
        <v>25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250000</v>
      </c>
      <c r="Q145" s="20">
        <f t="shared" si="3"/>
        <v>250000</v>
      </c>
      <c r="R145" s="19"/>
    </row>
    <row r="146" spans="1:18" ht="39.9" customHeight="1" x14ac:dyDescent="0.3">
      <c r="A146" s="104">
        <v>63</v>
      </c>
      <c r="B146" s="107" t="s">
        <v>389</v>
      </c>
      <c r="C146" s="104" t="s">
        <v>360</v>
      </c>
      <c r="D146" s="19">
        <v>335</v>
      </c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>
        <v>335</v>
      </c>
      <c r="Q146" s="19">
        <f t="shared" si="3"/>
        <v>335</v>
      </c>
      <c r="R146" s="19">
        <v>7494</v>
      </c>
    </row>
    <row r="147" spans="1:18" ht="39.9" customHeight="1" x14ac:dyDescent="0.3">
      <c r="A147" s="104"/>
      <c r="B147" s="107"/>
      <c r="C147" s="104"/>
      <c r="D147" s="19" t="s">
        <v>25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250000</v>
      </c>
      <c r="Q147" s="20">
        <f t="shared" si="3"/>
        <v>250000</v>
      </c>
      <c r="R147" s="19"/>
    </row>
    <row r="148" spans="1:18" ht="39.9" customHeight="1" x14ac:dyDescent="0.3">
      <c r="A148" s="104">
        <v>64</v>
      </c>
      <c r="B148" s="107" t="s">
        <v>390</v>
      </c>
      <c r="C148" s="104" t="s">
        <v>360</v>
      </c>
      <c r="D148" s="19">
        <v>390</v>
      </c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>
        <v>390</v>
      </c>
      <c r="Q148" s="19">
        <f t="shared" si="3"/>
        <v>390</v>
      </c>
      <c r="R148" s="19">
        <v>1985</v>
      </c>
    </row>
    <row r="149" spans="1:18" ht="39.9" customHeight="1" x14ac:dyDescent="0.3">
      <c r="A149" s="104"/>
      <c r="B149" s="107"/>
      <c r="C149" s="104"/>
      <c r="D149" s="19" t="s">
        <v>25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300000</v>
      </c>
      <c r="Q149" s="20">
        <f t="shared" si="3"/>
        <v>300000</v>
      </c>
      <c r="R149" s="19"/>
    </row>
    <row r="150" spans="1:18" ht="35.1" customHeight="1" x14ac:dyDescent="0.3">
      <c r="A150" s="104">
        <v>65</v>
      </c>
      <c r="B150" s="107" t="s">
        <v>391</v>
      </c>
      <c r="C150" s="104" t="s">
        <v>360</v>
      </c>
      <c r="D150" s="19">
        <v>300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>
        <v>300</v>
      </c>
      <c r="Q150" s="19">
        <f t="shared" si="3"/>
        <v>300</v>
      </c>
      <c r="R150" s="19">
        <v>7494</v>
      </c>
    </row>
    <row r="151" spans="1:18" ht="35.1" customHeight="1" x14ac:dyDescent="0.3">
      <c r="A151" s="104"/>
      <c r="B151" s="107"/>
      <c r="C151" s="104"/>
      <c r="D151" s="19" t="s">
        <v>25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v>250000</v>
      </c>
      <c r="Q151" s="20">
        <f t="shared" si="3"/>
        <v>250000</v>
      </c>
      <c r="R151" s="19"/>
    </row>
    <row r="152" spans="1:18" ht="35.1" customHeight="1" x14ac:dyDescent="0.3">
      <c r="A152" s="104">
        <v>66</v>
      </c>
      <c r="B152" s="107" t="s">
        <v>124</v>
      </c>
      <c r="C152" s="104" t="s">
        <v>361</v>
      </c>
      <c r="D152" s="19">
        <v>2137</v>
      </c>
      <c r="E152" s="19"/>
      <c r="F152" s="19"/>
      <c r="G152" s="19">
        <v>2137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>
        <f t="shared" si="3"/>
        <v>2137</v>
      </c>
      <c r="R152" s="19">
        <v>7494</v>
      </c>
    </row>
    <row r="153" spans="1:18" ht="35.1" customHeight="1" x14ac:dyDescent="0.3">
      <c r="A153" s="104"/>
      <c r="B153" s="107"/>
      <c r="C153" s="104"/>
      <c r="D153" s="19" t="s">
        <v>25</v>
      </c>
      <c r="E153" s="52">
        <v>0</v>
      </c>
      <c r="F153" s="52">
        <v>0</v>
      </c>
      <c r="G153" s="52">
        <v>467047.55</v>
      </c>
      <c r="H153" s="52">
        <v>0</v>
      </c>
      <c r="I153" s="52">
        <v>0</v>
      </c>
      <c r="J153" s="52">
        <v>0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v>0</v>
      </c>
      <c r="Q153" s="20">
        <f t="shared" si="3"/>
        <v>467047.55</v>
      </c>
      <c r="R153" s="19"/>
    </row>
    <row r="154" spans="1:18" ht="35.1" customHeight="1" x14ac:dyDescent="0.3">
      <c r="A154" s="104">
        <v>67</v>
      </c>
      <c r="B154" s="107" t="s">
        <v>125</v>
      </c>
      <c r="C154" s="104" t="s">
        <v>361</v>
      </c>
      <c r="D154" s="19">
        <v>4771</v>
      </c>
      <c r="E154" s="19"/>
      <c r="F154" s="19"/>
      <c r="G154" s="19">
        <v>3210</v>
      </c>
      <c r="H154" s="19"/>
      <c r="I154" s="19"/>
      <c r="J154" s="19"/>
      <c r="K154" s="19"/>
      <c r="L154" s="19">
        <v>1561</v>
      </c>
      <c r="M154" s="19"/>
      <c r="N154" s="19"/>
      <c r="O154" s="19"/>
      <c r="P154" s="19"/>
      <c r="Q154" s="19">
        <f t="shared" si="3"/>
        <v>4771</v>
      </c>
      <c r="R154" s="19">
        <v>7494</v>
      </c>
    </row>
    <row r="155" spans="1:18" ht="35.1" customHeight="1" x14ac:dyDescent="0.3">
      <c r="A155" s="104"/>
      <c r="B155" s="107"/>
      <c r="C155" s="104"/>
      <c r="D155" s="19" t="s">
        <v>25</v>
      </c>
      <c r="E155" s="52">
        <v>0</v>
      </c>
      <c r="F155" s="52">
        <v>0</v>
      </c>
      <c r="G155" s="52">
        <v>709036.89</v>
      </c>
      <c r="H155" s="52">
        <v>0</v>
      </c>
      <c r="I155" s="52">
        <v>0</v>
      </c>
      <c r="J155" s="52">
        <v>0</v>
      </c>
      <c r="K155" s="52">
        <v>0</v>
      </c>
      <c r="L155" s="52">
        <v>344899.62</v>
      </c>
      <c r="M155" s="52">
        <v>0</v>
      </c>
      <c r="N155" s="52">
        <v>0</v>
      </c>
      <c r="O155" s="52">
        <v>0</v>
      </c>
      <c r="P155" s="52">
        <v>0</v>
      </c>
      <c r="Q155" s="20">
        <f t="shared" si="3"/>
        <v>1053936.51</v>
      </c>
      <c r="R155" s="19"/>
    </row>
    <row r="156" spans="1:18" ht="35.1" customHeight="1" x14ac:dyDescent="0.3">
      <c r="A156" s="104">
        <v>68</v>
      </c>
      <c r="B156" s="107" t="s">
        <v>126</v>
      </c>
      <c r="C156" s="104" t="s">
        <v>361</v>
      </c>
      <c r="D156" s="19">
        <v>4431</v>
      </c>
      <c r="E156" s="19"/>
      <c r="F156" s="19"/>
      <c r="G156" s="67">
        <v>3107.46</v>
      </c>
      <c r="H156" s="67"/>
      <c r="I156" s="67"/>
      <c r="J156" s="67"/>
      <c r="K156" s="67"/>
      <c r="L156" s="67">
        <v>1323.54</v>
      </c>
      <c r="M156" s="19"/>
      <c r="N156" s="19"/>
      <c r="O156" s="19"/>
      <c r="P156" s="19"/>
      <c r="Q156" s="19">
        <f t="shared" si="3"/>
        <v>4431</v>
      </c>
      <c r="R156" s="19">
        <v>525</v>
      </c>
    </row>
    <row r="157" spans="1:18" ht="35.1" customHeight="1" x14ac:dyDescent="0.3">
      <c r="A157" s="104"/>
      <c r="B157" s="107"/>
      <c r="C157" s="104"/>
      <c r="D157" s="19" t="s">
        <v>25</v>
      </c>
      <c r="E157" s="52">
        <v>0</v>
      </c>
      <c r="F157" s="52">
        <v>0</v>
      </c>
      <c r="G157" s="52">
        <v>672348.01</v>
      </c>
      <c r="H157" s="52">
        <v>0</v>
      </c>
      <c r="I157" s="52">
        <v>0</v>
      </c>
      <c r="J157" s="52">
        <v>0</v>
      </c>
      <c r="K157" s="52">
        <v>0</v>
      </c>
      <c r="L157" s="52">
        <v>286393.46000000002</v>
      </c>
      <c r="M157" s="52">
        <v>0</v>
      </c>
      <c r="N157" s="52">
        <v>0</v>
      </c>
      <c r="O157" s="52">
        <v>0</v>
      </c>
      <c r="P157" s="52">
        <v>0</v>
      </c>
      <c r="Q157" s="20">
        <f t="shared" si="3"/>
        <v>958741.47</v>
      </c>
      <c r="R157" s="19"/>
    </row>
    <row r="158" spans="1:18" ht="35.1" customHeight="1" x14ac:dyDescent="0.3">
      <c r="A158" s="104">
        <v>69</v>
      </c>
      <c r="B158" s="107" t="s">
        <v>127</v>
      </c>
      <c r="C158" s="104" t="s">
        <v>361</v>
      </c>
      <c r="D158" s="19">
        <v>2200</v>
      </c>
      <c r="E158" s="19"/>
      <c r="F158" s="19"/>
      <c r="G158" s="67"/>
      <c r="H158" s="67"/>
      <c r="I158" s="67"/>
      <c r="J158" s="68">
        <v>660</v>
      </c>
      <c r="K158" s="67"/>
      <c r="L158" s="67"/>
      <c r="M158" s="67"/>
      <c r="N158" s="19">
        <v>1530.54</v>
      </c>
      <c r="O158" s="19"/>
      <c r="P158" s="19">
        <v>9.4600000000000009</v>
      </c>
      <c r="Q158" s="19">
        <f t="shared" si="3"/>
        <v>2200</v>
      </c>
      <c r="R158" s="19">
        <v>1387</v>
      </c>
    </row>
    <row r="159" spans="1:18" ht="35.1" customHeight="1" x14ac:dyDescent="0.3">
      <c r="A159" s="104"/>
      <c r="B159" s="107"/>
      <c r="C159" s="104"/>
      <c r="D159" s="19" t="s">
        <v>25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162000</v>
      </c>
      <c r="K159" s="52">
        <v>0</v>
      </c>
      <c r="L159" s="52">
        <v>0</v>
      </c>
      <c r="M159" s="52">
        <v>0</v>
      </c>
      <c r="N159" s="52">
        <v>375672.41</v>
      </c>
      <c r="O159" s="52">
        <v>0</v>
      </c>
      <c r="P159" s="52">
        <v>2327.59</v>
      </c>
      <c r="Q159" s="20">
        <f t="shared" si="3"/>
        <v>539999.99999999988</v>
      </c>
      <c r="R159" s="19"/>
    </row>
    <row r="160" spans="1:18" ht="35.1" customHeight="1" x14ac:dyDescent="0.3">
      <c r="A160" s="104">
        <v>70</v>
      </c>
      <c r="B160" s="107" t="s">
        <v>128</v>
      </c>
      <c r="C160" s="104" t="s">
        <v>361</v>
      </c>
      <c r="D160" s="19">
        <v>2200</v>
      </c>
      <c r="E160" s="50"/>
      <c r="F160" s="50"/>
      <c r="G160" s="50"/>
      <c r="H160" s="69">
        <v>660</v>
      </c>
      <c r="I160" s="50"/>
      <c r="J160" s="70"/>
      <c r="K160" s="70">
        <v>1530.54</v>
      </c>
      <c r="L160" s="70"/>
      <c r="M160" s="70"/>
      <c r="N160" s="70"/>
      <c r="O160" s="70"/>
      <c r="P160" s="70">
        <v>9.4600000000000009</v>
      </c>
      <c r="Q160" s="19">
        <f t="shared" si="3"/>
        <v>2200</v>
      </c>
      <c r="R160" s="19">
        <v>525</v>
      </c>
    </row>
    <row r="161" spans="1:18" ht="35.1" customHeight="1" x14ac:dyDescent="0.3">
      <c r="A161" s="104"/>
      <c r="B161" s="107"/>
      <c r="C161" s="104"/>
      <c r="D161" s="19" t="s">
        <v>25</v>
      </c>
      <c r="E161" s="52">
        <v>0</v>
      </c>
      <c r="F161" s="52">
        <v>0</v>
      </c>
      <c r="G161" s="52">
        <v>0</v>
      </c>
      <c r="H161" s="52">
        <v>162000</v>
      </c>
      <c r="I161" s="52">
        <v>0</v>
      </c>
      <c r="J161" s="52">
        <v>0</v>
      </c>
      <c r="K161" s="52">
        <v>375672.41</v>
      </c>
      <c r="L161" s="52">
        <v>0</v>
      </c>
      <c r="M161" s="52">
        <v>0</v>
      </c>
      <c r="N161" s="52">
        <v>0</v>
      </c>
      <c r="O161" s="52">
        <v>0</v>
      </c>
      <c r="P161" s="52">
        <v>2327.59</v>
      </c>
      <c r="Q161" s="20">
        <f t="shared" si="3"/>
        <v>539999.99999999988</v>
      </c>
      <c r="R161" s="19"/>
    </row>
    <row r="162" spans="1:18" ht="30" customHeight="1" x14ac:dyDescent="0.3">
      <c r="A162" s="104">
        <v>71</v>
      </c>
      <c r="B162" s="107" t="s">
        <v>129</v>
      </c>
      <c r="C162" s="104" t="s">
        <v>361</v>
      </c>
      <c r="D162" s="19">
        <v>2200</v>
      </c>
      <c r="E162" s="19"/>
      <c r="F162" s="19"/>
      <c r="G162" s="19"/>
      <c r="H162" s="19">
        <v>660</v>
      </c>
      <c r="I162" s="19"/>
      <c r="J162" s="19"/>
      <c r="K162" s="19">
        <v>1530.54</v>
      </c>
      <c r="L162" s="19"/>
      <c r="M162" s="19"/>
      <c r="N162" s="19"/>
      <c r="O162" s="19"/>
      <c r="P162" s="19">
        <v>9.4600000000000009</v>
      </c>
      <c r="Q162" s="19">
        <f t="shared" si="3"/>
        <v>2200</v>
      </c>
      <c r="R162" s="19">
        <v>1406</v>
      </c>
    </row>
    <row r="163" spans="1:18" ht="30" customHeight="1" x14ac:dyDescent="0.3">
      <c r="A163" s="104"/>
      <c r="B163" s="107"/>
      <c r="C163" s="104"/>
      <c r="D163" s="19" t="s">
        <v>25</v>
      </c>
      <c r="E163" s="52">
        <v>0</v>
      </c>
      <c r="F163" s="52">
        <v>0</v>
      </c>
      <c r="G163" s="52">
        <v>0</v>
      </c>
      <c r="H163" s="52">
        <v>162000</v>
      </c>
      <c r="I163" s="52">
        <v>0</v>
      </c>
      <c r="J163" s="52">
        <v>0</v>
      </c>
      <c r="K163" s="52">
        <v>375672.41</v>
      </c>
      <c r="L163" s="52">
        <v>0</v>
      </c>
      <c r="M163" s="52">
        <v>0</v>
      </c>
      <c r="N163" s="52">
        <v>0</v>
      </c>
      <c r="O163" s="52">
        <v>0</v>
      </c>
      <c r="P163" s="52">
        <v>2327.59</v>
      </c>
      <c r="Q163" s="20">
        <f t="shared" si="3"/>
        <v>539999.99999999988</v>
      </c>
      <c r="R163" s="19"/>
    </row>
    <row r="164" spans="1:18" ht="30" customHeight="1" x14ac:dyDescent="0.3">
      <c r="A164" s="104">
        <v>72</v>
      </c>
      <c r="B164" s="107" t="s">
        <v>130</v>
      </c>
      <c r="C164" s="104" t="s">
        <v>361</v>
      </c>
      <c r="D164" s="19">
        <v>2200</v>
      </c>
      <c r="E164" s="19"/>
      <c r="F164" s="19"/>
      <c r="G164" s="19"/>
      <c r="H164" s="19"/>
      <c r="I164" s="19"/>
      <c r="J164" s="19">
        <v>660</v>
      </c>
      <c r="K164" s="19"/>
      <c r="L164" s="19"/>
      <c r="M164" s="19"/>
      <c r="N164" s="19">
        <v>1530.54</v>
      </c>
      <c r="O164" s="19"/>
      <c r="P164" s="19">
        <v>9.4600000000000009</v>
      </c>
      <c r="Q164" s="19">
        <f t="shared" si="3"/>
        <v>2200</v>
      </c>
      <c r="R164" s="19">
        <v>1055</v>
      </c>
    </row>
    <row r="165" spans="1:18" ht="30" customHeight="1" x14ac:dyDescent="0.3">
      <c r="A165" s="104"/>
      <c r="B165" s="107"/>
      <c r="C165" s="104"/>
      <c r="D165" s="19" t="s">
        <v>25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162000</v>
      </c>
      <c r="K165" s="52">
        <v>0</v>
      </c>
      <c r="L165" s="52">
        <v>0</v>
      </c>
      <c r="M165" s="52">
        <v>0</v>
      </c>
      <c r="N165" s="52">
        <v>375672.41</v>
      </c>
      <c r="O165" s="52">
        <v>0</v>
      </c>
      <c r="P165" s="52">
        <v>2327.59</v>
      </c>
      <c r="Q165" s="20">
        <f t="shared" si="3"/>
        <v>539999.99999999988</v>
      </c>
      <c r="R165" s="19"/>
    </row>
    <row r="166" spans="1:18" ht="35.1" customHeight="1" x14ac:dyDescent="0.3">
      <c r="A166" s="104">
        <v>73</v>
      </c>
      <c r="B166" s="107" t="s">
        <v>131</v>
      </c>
      <c r="C166" s="104" t="s">
        <v>361</v>
      </c>
      <c r="D166" s="19">
        <v>1980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>
        <f t="shared" si="3"/>
        <v>0</v>
      </c>
      <c r="R166" s="19">
        <v>130</v>
      </c>
    </row>
    <row r="167" spans="1:18" ht="35.1" customHeight="1" x14ac:dyDescent="0.3">
      <c r="A167" s="104"/>
      <c r="B167" s="107"/>
      <c r="C167" s="104"/>
      <c r="D167" s="19" t="s">
        <v>25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2">
        <v>0</v>
      </c>
      <c r="M167" s="52">
        <v>0</v>
      </c>
      <c r="N167" s="52">
        <v>0</v>
      </c>
      <c r="O167" s="52">
        <v>0</v>
      </c>
      <c r="P167" s="52">
        <v>0</v>
      </c>
      <c r="Q167" s="20">
        <f t="shared" si="3"/>
        <v>0</v>
      </c>
      <c r="R167" s="19"/>
    </row>
    <row r="168" spans="1:18" ht="35.1" customHeight="1" x14ac:dyDescent="0.3">
      <c r="A168" s="104">
        <v>74</v>
      </c>
      <c r="B168" s="107" t="s">
        <v>132</v>
      </c>
      <c r="C168" s="104" t="s">
        <v>361</v>
      </c>
      <c r="D168" s="19">
        <v>2000</v>
      </c>
      <c r="E168" s="19"/>
      <c r="F168" s="19"/>
      <c r="G168" s="19"/>
      <c r="H168" s="19"/>
      <c r="I168" s="19"/>
      <c r="J168" s="19">
        <v>600</v>
      </c>
      <c r="K168" s="19"/>
      <c r="L168" s="19"/>
      <c r="M168" s="19"/>
      <c r="N168" s="19"/>
      <c r="O168" s="19">
        <v>1391.4</v>
      </c>
      <c r="P168" s="19">
        <v>8.6</v>
      </c>
      <c r="Q168" s="19">
        <f t="shared" si="3"/>
        <v>2000</v>
      </c>
      <c r="R168" s="19">
        <v>7494</v>
      </c>
    </row>
    <row r="169" spans="1:18" ht="35.1" customHeight="1" x14ac:dyDescent="0.3">
      <c r="A169" s="104"/>
      <c r="B169" s="107"/>
      <c r="C169" s="104"/>
      <c r="D169" s="19" t="s">
        <v>25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148991.82</v>
      </c>
      <c r="K169" s="52">
        <v>0</v>
      </c>
      <c r="L169" s="52">
        <v>0</v>
      </c>
      <c r="M169" s="52">
        <v>0</v>
      </c>
      <c r="N169" s="52">
        <v>0</v>
      </c>
      <c r="O169" s="52">
        <v>345506.89</v>
      </c>
      <c r="P169" s="52">
        <v>2140.69</v>
      </c>
      <c r="Q169" s="20">
        <f t="shared" ref="Q169:Q200" si="4">SUM(E169:P169)</f>
        <v>496639.4</v>
      </c>
      <c r="R169" s="19"/>
    </row>
    <row r="170" spans="1:18" ht="35.1" customHeight="1" x14ac:dyDescent="0.3">
      <c r="A170" s="104">
        <v>75</v>
      </c>
      <c r="B170" s="107" t="s">
        <v>133</v>
      </c>
      <c r="C170" s="104" t="s">
        <v>361</v>
      </c>
      <c r="D170" s="19">
        <v>2000</v>
      </c>
      <c r="E170" s="19"/>
      <c r="F170" s="19"/>
      <c r="G170" s="19"/>
      <c r="H170" s="19"/>
      <c r="I170" s="19">
        <v>600</v>
      </c>
      <c r="J170" s="19">
        <v>1391.4</v>
      </c>
      <c r="K170" s="19"/>
      <c r="L170" s="19"/>
      <c r="M170" s="19"/>
      <c r="N170" s="19"/>
      <c r="O170" s="19"/>
      <c r="P170" s="19">
        <v>8.6</v>
      </c>
      <c r="Q170" s="19">
        <f t="shared" si="4"/>
        <v>2000</v>
      </c>
      <c r="R170" s="19">
        <v>1985</v>
      </c>
    </row>
    <row r="171" spans="1:18" ht="35.1" customHeight="1" x14ac:dyDescent="0.3">
      <c r="A171" s="104"/>
      <c r="B171" s="107"/>
      <c r="C171" s="104"/>
      <c r="D171" s="19" t="s">
        <v>25</v>
      </c>
      <c r="E171" s="52">
        <v>0</v>
      </c>
      <c r="F171" s="52">
        <v>0</v>
      </c>
      <c r="G171" s="52">
        <v>0</v>
      </c>
      <c r="H171" s="52">
        <v>0</v>
      </c>
      <c r="I171" s="52">
        <v>120000</v>
      </c>
      <c r="J171" s="52">
        <v>278275.86</v>
      </c>
      <c r="K171" s="52">
        <v>0</v>
      </c>
      <c r="L171" s="52">
        <v>0</v>
      </c>
      <c r="M171" s="52">
        <v>0</v>
      </c>
      <c r="N171" s="52">
        <v>0</v>
      </c>
      <c r="O171" s="52">
        <v>0</v>
      </c>
      <c r="P171" s="52">
        <v>1724.14</v>
      </c>
      <c r="Q171" s="20">
        <f t="shared" si="4"/>
        <v>400000</v>
      </c>
      <c r="R171" s="19"/>
    </row>
    <row r="172" spans="1:18" ht="35.1" customHeight="1" x14ac:dyDescent="0.3">
      <c r="A172" s="104">
        <v>76</v>
      </c>
      <c r="B172" s="107" t="s">
        <v>141</v>
      </c>
      <c r="C172" s="104" t="s">
        <v>361</v>
      </c>
      <c r="D172" s="19">
        <v>2100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>
        <f t="shared" si="4"/>
        <v>0</v>
      </c>
      <c r="R172" s="19">
        <v>15442</v>
      </c>
    </row>
    <row r="173" spans="1:18" ht="35.1" customHeight="1" x14ac:dyDescent="0.3">
      <c r="A173" s="104"/>
      <c r="B173" s="107"/>
      <c r="C173" s="104"/>
      <c r="D173" s="19" t="s">
        <v>25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v>0</v>
      </c>
      <c r="Q173" s="20">
        <f t="shared" si="4"/>
        <v>0</v>
      </c>
      <c r="R173" s="19"/>
    </row>
    <row r="174" spans="1:18" ht="35.1" customHeight="1" x14ac:dyDescent="0.3">
      <c r="A174" s="104">
        <v>77</v>
      </c>
      <c r="B174" s="107" t="s">
        <v>373</v>
      </c>
      <c r="C174" s="104" t="s">
        <v>361</v>
      </c>
      <c r="D174" s="19">
        <v>2800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>
        <v>1934.24</v>
      </c>
      <c r="O174" s="19"/>
      <c r="P174" s="19">
        <v>865.76</v>
      </c>
      <c r="Q174" s="19">
        <f t="shared" si="4"/>
        <v>2800</v>
      </c>
      <c r="R174" s="19">
        <v>7494</v>
      </c>
    </row>
    <row r="175" spans="1:18" ht="35.1" customHeight="1" x14ac:dyDescent="0.3">
      <c r="A175" s="104"/>
      <c r="B175" s="107"/>
      <c r="C175" s="104"/>
      <c r="D175" s="19" t="s">
        <v>25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2">
        <v>0</v>
      </c>
      <c r="M175" s="52">
        <v>0</v>
      </c>
      <c r="N175" s="52">
        <v>442330.9</v>
      </c>
      <c r="O175" s="52">
        <v>0</v>
      </c>
      <c r="P175" s="52">
        <v>197973</v>
      </c>
      <c r="Q175" s="20">
        <f t="shared" si="4"/>
        <v>640303.9</v>
      </c>
      <c r="R175" s="19"/>
    </row>
    <row r="176" spans="1:18" ht="35.1" customHeight="1" x14ac:dyDescent="0.3">
      <c r="A176" s="104">
        <v>78</v>
      </c>
      <c r="B176" s="107" t="s">
        <v>419</v>
      </c>
      <c r="C176" s="104" t="s">
        <v>420</v>
      </c>
      <c r="D176" s="19">
        <v>1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>
        <v>1</v>
      </c>
      <c r="P176" s="19"/>
      <c r="Q176" s="19">
        <f t="shared" si="4"/>
        <v>1</v>
      </c>
      <c r="R176" s="19">
        <v>1985</v>
      </c>
    </row>
    <row r="177" spans="1:18" ht="35.1" customHeight="1" x14ac:dyDescent="0.3">
      <c r="A177" s="104"/>
      <c r="B177" s="107"/>
      <c r="C177" s="104"/>
      <c r="D177" s="19" t="s">
        <v>25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2">
        <v>0</v>
      </c>
      <c r="M177" s="52">
        <v>0</v>
      </c>
      <c r="N177" s="52">
        <v>0</v>
      </c>
      <c r="O177" s="52">
        <v>300000</v>
      </c>
      <c r="P177" s="52">
        <v>0</v>
      </c>
      <c r="Q177" s="20">
        <f t="shared" si="4"/>
        <v>300000</v>
      </c>
      <c r="R177" s="19"/>
    </row>
    <row r="178" spans="1:18" ht="39.9" customHeight="1" x14ac:dyDescent="0.3">
      <c r="A178" s="104">
        <v>79</v>
      </c>
      <c r="B178" s="107" t="s">
        <v>374</v>
      </c>
      <c r="C178" s="104" t="s">
        <v>361</v>
      </c>
      <c r="D178" s="19">
        <v>1800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>
        <v>1800</v>
      </c>
      <c r="Q178" s="19">
        <f t="shared" si="4"/>
        <v>1800</v>
      </c>
      <c r="R178" s="19">
        <v>161</v>
      </c>
    </row>
    <row r="179" spans="1:18" ht="39.9" customHeight="1" x14ac:dyDescent="0.3">
      <c r="A179" s="104"/>
      <c r="B179" s="107"/>
      <c r="C179" s="104"/>
      <c r="D179" s="19" t="s">
        <v>25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2">
        <v>0</v>
      </c>
      <c r="M179" s="52">
        <v>0</v>
      </c>
      <c r="N179" s="52">
        <v>0</v>
      </c>
      <c r="O179" s="52">
        <v>0</v>
      </c>
      <c r="P179" s="52">
        <v>372530</v>
      </c>
      <c r="Q179" s="20">
        <f t="shared" si="4"/>
        <v>372530</v>
      </c>
      <c r="R179" s="19"/>
    </row>
    <row r="180" spans="1:18" ht="39.9" customHeight="1" x14ac:dyDescent="0.3">
      <c r="A180" s="104">
        <v>80</v>
      </c>
      <c r="B180" s="107" t="s">
        <v>375</v>
      </c>
      <c r="C180" s="104" t="s">
        <v>361</v>
      </c>
      <c r="D180" s="19">
        <v>1750</v>
      </c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>
        <v>1750</v>
      </c>
      <c r="Q180" s="19">
        <f t="shared" si="4"/>
        <v>1750</v>
      </c>
      <c r="R180" s="19">
        <v>1387</v>
      </c>
    </row>
    <row r="181" spans="1:18" ht="39.9" customHeight="1" x14ac:dyDescent="0.3">
      <c r="A181" s="104"/>
      <c r="B181" s="107"/>
      <c r="C181" s="104"/>
      <c r="D181" s="19" t="s">
        <v>25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366212.03</v>
      </c>
      <c r="Q181" s="20">
        <f t="shared" si="4"/>
        <v>366212.03</v>
      </c>
      <c r="R181" s="19"/>
    </row>
    <row r="182" spans="1:18" ht="39.9" customHeight="1" x14ac:dyDescent="0.3">
      <c r="A182" s="104">
        <v>81</v>
      </c>
      <c r="B182" s="107" t="s">
        <v>376</v>
      </c>
      <c r="C182" s="104" t="s">
        <v>361</v>
      </c>
      <c r="D182" s="19">
        <v>2000</v>
      </c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>
        <v>2000</v>
      </c>
      <c r="Q182" s="19">
        <f t="shared" si="4"/>
        <v>2000</v>
      </c>
      <c r="R182" s="19">
        <v>7494</v>
      </c>
    </row>
    <row r="183" spans="1:18" ht="39.9" customHeight="1" x14ac:dyDescent="0.3">
      <c r="A183" s="104"/>
      <c r="B183" s="107"/>
      <c r="C183" s="104"/>
      <c r="D183" s="19" t="s">
        <v>25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2">
        <v>0</v>
      </c>
      <c r="M183" s="52">
        <v>0</v>
      </c>
      <c r="N183" s="52">
        <v>0</v>
      </c>
      <c r="O183" s="52">
        <v>0</v>
      </c>
      <c r="P183" s="52">
        <v>476100</v>
      </c>
      <c r="Q183" s="20">
        <f t="shared" si="4"/>
        <v>476100</v>
      </c>
      <c r="R183" s="19"/>
    </row>
    <row r="184" spans="1:18" ht="35.1" customHeight="1" x14ac:dyDescent="0.3">
      <c r="A184" s="104">
        <v>82</v>
      </c>
      <c r="B184" s="107" t="s">
        <v>377</v>
      </c>
      <c r="C184" s="104" t="s">
        <v>361</v>
      </c>
      <c r="D184" s="19">
        <v>1750</v>
      </c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>
        <v>1750</v>
      </c>
      <c r="Q184" s="19">
        <f t="shared" si="4"/>
        <v>1750</v>
      </c>
      <c r="R184" s="19">
        <v>1055</v>
      </c>
    </row>
    <row r="185" spans="1:18" ht="35.1" customHeight="1" x14ac:dyDescent="0.3">
      <c r="A185" s="104"/>
      <c r="B185" s="107"/>
      <c r="C185" s="104"/>
      <c r="D185" s="19" t="s">
        <v>25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2">
        <v>0</v>
      </c>
      <c r="M185" s="52">
        <v>0</v>
      </c>
      <c r="N185" s="52">
        <v>0</v>
      </c>
      <c r="O185" s="52">
        <v>0</v>
      </c>
      <c r="P185" s="52">
        <v>339250.75</v>
      </c>
      <c r="Q185" s="20">
        <f t="shared" si="4"/>
        <v>339250.75</v>
      </c>
      <c r="R185" s="19"/>
    </row>
    <row r="186" spans="1:18" ht="35.1" customHeight="1" x14ac:dyDescent="0.3">
      <c r="A186" s="104">
        <v>83</v>
      </c>
      <c r="B186" s="107" t="s">
        <v>143</v>
      </c>
      <c r="C186" s="104" t="s">
        <v>360</v>
      </c>
      <c r="D186" s="19">
        <v>1200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>
        <f t="shared" si="4"/>
        <v>0</v>
      </c>
      <c r="R186" s="19">
        <v>15442</v>
      </c>
    </row>
    <row r="187" spans="1:18" ht="35.1" customHeight="1" x14ac:dyDescent="0.3">
      <c r="A187" s="104"/>
      <c r="B187" s="107"/>
      <c r="C187" s="104"/>
      <c r="D187" s="19" t="s">
        <v>25</v>
      </c>
      <c r="E187" s="52">
        <v>0</v>
      </c>
      <c r="F187" s="52">
        <v>0</v>
      </c>
      <c r="G187" s="52">
        <v>0</v>
      </c>
      <c r="H187" s="52">
        <v>0</v>
      </c>
      <c r="I187" s="52">
        <v>0</v>
      </c>
      <c r="J187" s="52">
        <v>0</v>
      </c>
      <c r="K187" s="52">
        <v>0</v>
      </c>
      <c r="L187" s="52">
        <v>0</v>
      </c>
      <c r="M187" s="52">
        <v>0</v>
      </c>
      <c r="N187" s="52">
        <v>0</v>
      </c>
      <c r="O187" s="52">
        <v>0</v>
      </c>
      <c r="P187" s="52">
        <v>0</v>
      </c>
      <c r="Q187" s="20">
        <f t="shared" si="4"/>
        <v>0</v>
      </c>
      <c r="R187" s="19"/>
    </row>
    <row r="188" spans="1:18" ht="35.1" customHeight="1" x14ac:dyDescent="0.3">
      <c r="A188" s="104">
        <v>84</v>
      </c>
      <c r="B188" s="107" t="s">
        <v>144</v>
      </c>
      <c r="C188" s="104" t="s">
        <v>358</v>
      </c>
      <c r="D188" s="19">
        <v>1452</v>
      </c>
      <c r="E188" s="19"/>
      <c r="F188" s="19"/>
      <c r="G188" s="19"/>
      <c r="H188" s="19"/>
      <c r="I188" s="19"/>
      <c r="J188" s="19"/>
      <c r="K188" s="19"/>
      <c r="L188" s="19"/>
      <c r="M188" s="19">
        <v>1452</v>
      </c>
      <c r="N188" s="19"/>
      <c r="O188" s="19"/>
      <c r="P188" s="19"/>
      <c r="Q188" s="19">
        <f t="shared" si="4"/>
        <v>1452</v>
      </c>
      <c r="R188" s="19">
        <v>1985</v>
      </c>
    </row>
    <row r="189" spans="1:18" ht="35.1" customHeight="1" x14ac:dyDescent="0.3">
      <c r="A189" s="104"/>
      <c r="B189" s="107"/>
      <c r="C189" s="104"/>
      <c r="D189" s="19" t="s">
        <v>25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2">
        <v>0</v>
      </c>
      <c r="M189" s="52">
        <v>790000</v>
      </c>
      <c r="N189" s="52">
        <v>0</v>
      </c>
      <c r="O189" s="52">
        <v>0</v>
      </c>
      <c r="P189" s="52">
        <v>0</v>
      </c>
      <c r="Q189" s="20">
        <f t="shared" si="4"/>
        <v>790000</v>
      </c>
      <c r="R189" s="19"/>
    </row>
    <row r="190" spans="1:18" ht="35.1" customHeight="1" x14ac:dyDescent="0.3">
      <c r="A190" s="104">
        <v>85</v>
      </c>
      <c r="B190" s="107" t="s">
        <v>145</v>
      </c>
      <c r="C190" s="104" t="s">
        <v>358</v>
      </c>
      <c r="D190" s="19">
        <v>250</v>
      </c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>
        <f t="shared" si="4"/>
        <v>0</v>
      </c>
      <c r="R190" s="19">
        <v>380</v>
      </c>
    </row>
    <row r="191" spans="1:18" ht="35.1" customHeight="1" x14ac:dyDescent="0.3">
      <c r="A191" s="104"/>
      <c r="B191" s="107"/>
      <c r="C191" s="104"/>
      <c r="D191" s="19" t="s">
        <v>25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2">
        <v>0</v>
      </c>
      <c r="M191" s="52">
        <v>0</v>
      </c>
      <c r="N191" s="52">
        <v>0</v>
      </c>
      <c r="O191" s="52">
        <v>0</v>
      </c>
      <c r="P191" s="52">
        <v>0</v>
      </c>
      <c r="Q191" s="20">
        <f t="shared" si="4"/>
        <v>0</v>
      </c>
      <c r="R191" s="19"/>
    </row>
    <row r="192" spans="1:18" ht="35.1" customHeight="1" x14ac:dyDescent="0.3">
      <c r="A192" s="104">
        <v>86</v>
      </c>
      <c r="B192" s="107" t="s">
        <v>146</v>
      </c>
      <c r="C192" s="104" t="s">
        <v>358</v>
      </c>
      <c r="D192" s="19">
        <v>250</v>
      </c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>
        <f t="shared" si="4"/>
        <v>0</v>
      </c>
      <c r="R192" s="19">
        <v>195</v>
      </c>
    </row>
    <row r="193" spans="1:18" ht="35.1" customHeight="1" x14ac:dyDescent="0.3">
      <c r="A193" s="104"/>
      <c r="B193" s="107"/>
      <c r="C193" s="104"/>
      <c r="D193" s="19" t="s">
        <v>25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2">
        <v>0</v>
      </c>
      <c r="M193" s="52">
        <v>0</v>
      </c>
      <c r="N193" s="52">
        <v>0</v>
      </c>
      <c r="O193" s="52">
        <v>0</v>
      </c>
      <c r="P193" s="52">
        <v>0</v>
      </c>
      <c r="Q193" s="20">
        <f t="shared" si="4"/>
        <v>0</v>
      </c>
      <c r="R193" s="19"/>
    </row>
    <row r="194" spans="1:18" ht="39.9" customHeight="1" x14ac:dyDescent="0.3">
      <c r="A194" s="104">
        <v>87</v>
      </c>
      <c r="B194" s="107" t="s">
        <v>147</v>
      </c>
      <c r="C194" s="104" t="s">
        <v>358</v>
      </c>
      <c r="D194" s="19">
        <v>250</v>
      </c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>
        <f t="shared" si="4"/>
        <v>0</v>
      </c>
      <c r="R194" s="19">
        <v>652</v>
      </c>
    </row>
    <row r="195" spans="1:18" ht="39.9" customHeight="1" x14ac:dyDescent="0.3">
      <c r="A195" s="104"/>
      <c r="B195" s="107"/>
      <c r="C195" s="104"/>
      <c r="D195" s="19" t="s">
        <v>25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2">
        <v>0</v>
      </c>
      <c r="M195" s="52">
        <v>0</v>
      </c>
      <c r="N195" s="52">
        <v>0</v>
      </c>
      <c r="O195" s="52">
        <v>0</v>
      </c>
      <c r="P195" s="52">
        <v>0</v>
      </c>
      <c r="Q195" s="20">
        <f t="shared" si="4"/>
        <v>0</v>
      </c>
      <c r="R195" s="19"/>
    </row>
    <row r="196" spans="1:18" ht="39.9" customHeight="1" x14ac:dyDescent="0.3">
      <c r="A196" s="104">
        <v>88</v>
      </c>
      <c r="B196" s="107" t="s">
        <v>148</v>
      </c>
      <c r="C196" s="104" t="s">
        <v>358</v>
      </c>
      <c r="D196" s="19">
        <v>250</v>
      </c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>
        <f t="shared" si="4"/>
        <v>0</v>
      </c>
      <c r="R196" s="19">
        <v>412</v>
      </c>
    </row>
    <row r="197" spans="1:18" ht="39.9" customHeight="1" x14ac:dyDescent="0.3">
      <c r="A197" s="104"/>
      <c r="B197" s="107"/>
      <c r="C197" s="104"/>
      <c r="D197" s="19" t="s">
        <v>25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0</v>
      </c>
      <c r="O197" s="52">
        <v>0</v>
      </c>
      <c r="P197" s="52">
        <v>0</v>
      </c>
      <c r="Q197" s="20">
        <f t="shared" si="4"/>
        <v>0</v>
      </c>
      <c r="R197" s="19"/>
    </row>
    <row r="198" spans="1:18" ht="39.9" customHeight="1" x14ac:dyDescent="0.3">
      <c r="A198" s="104">
        <v>89</v>
      </c>
      <c r="B198" s="107" t="s">
        <v>149</v>
      </c>
      <c r="C198" s="104" t="s">
        <v>358</v>
      </c>
      <c r="D198" s="19">
        <v>600</v>
      </c>
      <c r="E198" s="19"/>
      <c r="F198" s="19"/>
      <c r="G198" s="19"/>
      <c r="H198" s="19"/>
      <c r="I198" s="19"/>
      <c r="J198" s="19"/>
      <c r="K198" s="19">
        <v>379.08</v>
      </c>
      <c r="L198" s="19"/>
      <c r="M198" s="19"/>
      <c r="N198" s="19">
        <v>220.92</v>
      </c>
      <c r="O198" s="19"/>
      <c r="P198" s="19"/>
      <c r="Q198" s="19">
        <f t="shared" si="4"/>
        <v>600</v>
      </c>
      <c r="R198" s="19">
        <v>313</v>
      </c>
    </row>
    <row r="199" spans="1:18" ht="39.9" customHeight="1" x14ac:dyDescent="0.3">
      <c r="A199" s="104"/>
      <c r="B199" s="107"/>
      <c r="C199" s="104"/>
      <c r="D199" s="19" t="s">
        <v>25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279863.17</v>
      </c>
      <c r="L199" s="52">
        <v>0</v>
      </c>
      <c r="M199" s="52">
        <v>0</v>
      </c>
      <c r="N199" s="52">
        <v>163110.82999999999</v>
      </c>
      <c r="O199" s="52">
        <v>0</v>
      </c>
      <c r="P199" s="52">
        <v>0</v>
      </c>
      <c r="Q199" s="20">
        <f t="shared" si="4"/>
        <v>442974</v>
      </c>
      <c r="R199" s="19"/>
    </row>
    <row r="200" spans="1:18" ht="35.1" customHeight="1" x14ac:dyDescent="0.3">
      <c r="A200" s="104">
        <v>90</v>
      </c>
      <c r="B200" s="107" t="s">
        <v>367</v>
      </c>
      <c r="C200" s="104" t="s">
        <v>358</v>
      </c>
      <c r="D200" s="19">
        <v>550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>
        <v>550</v>
      </c>
      <c r="Q200" s="19">
        <f t="shared" si="4"/>
        <v>550</v>
      </c>
      <c r="R200" s="19">
        <v>424</v>
      </c>
    </row>
    <row r="201" spans="1:18" ht="35.1" customHeight="1" x14ac:dyDescent="0.3">
      <c r="A201" s="104"/>
      <c r="B201" s="107"/>
      <c r="C201" s="104"/>
      <c r="D201" s="19" t="s">
        <v>25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52">
        <v>0</v>
      </c>
      <c r="P201" s="52">
        <v>376110</v>
      </c>
      <c r="Q201" s="20">
        <f t="shared" ref="Q201:Q209" si="5">SUM(E201:P201)</f>
        <v>376110</v>
      </c>
      <c r="R201" s="19"/>
    </row>
    <row r="202" spans="1:18" ht="35.1" customHeight="1" x14ac:dyDescent="0.3">
      <c r="A202" s="104">
        <v>91</v>
      </c>
      <c r="B202" s="107" t="s">
        <v>392</v>
      </c>
      <c r="C202" s="104" t="s">
        <v>421</v>
      </c>
      <c r="D202" s="19">
        <v>1</v>
      </c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>
        <v>1</v>
      </c>
      <c r="Q202" s="19">
        <f t="shared" si="5"/>
        <v>1</v>
      </c>
      <c r="R202" s="19">
        <v>161</v>
      </c>
    </row>
    <row r="203" spans="1:18" ht="35.1" customHeight="1" x14ac:dyDescent="0.3">
      <c r="A203" s="104"/>
      <c r="B203" s="107"/>
      <c r="C203" s="104"/>
      <c r="D203" s="19" t="s">
        <v>25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52">
        <v>0</v>
      </c>
      <c r="P203" s="52">
        <v>126537.7</v>
      </c>
      <c r="Q203" s="20">
        <f t="shared" si="5"/>
        <v>126537.7</v>
      </c>
      <c r="R203" s="19"/>
    </row>
    <row r="204" spans="1:18" ht="35.1" customHeight="1" x14ac:dyDescent="0.3">
      <c r="A204" s="104">
        <v>92</v>
      </c>
      <c r="B204" s="107" t="s">
        <v>422</v>
      </c>
      <c r="C204" s="104" t="s">
        <v>423</v>
      </c>
      <c r="D204" s="19">
        <v>5</v>
      </c>
      <c r="E204" s="19"/>
      <c r="F204" s="19">
        <v>1</v>
      </c>
      <c r="G204" s="19"/>
      <c r="H204" s="19"/>
      <c r="I204" s="19"/>
      <c r="J204" s="19"/>
      <c r="K204" s="19"/>
      <c r="L204" s="19"/>
      <c r="M204" s="19">
        <v>2</v>
      </c>
      <c r="N204" s="19"/>
      <c r="O204" s="19">
        <v>2</v>
      </c>
      <c r="P204" s="19"/>
      <c r="Q204" s="19">
        <f t="shared" si="5"/>
        <v>5</v>
      </c>
      <c r="R204" s="19">
        <v>15442</v>
      </c>
    </row>
    <row r="205" spans="1:18" ht="51.75" customHeight="1" x14ac:dyDescent="0.3">
      <c r="A205" s="104"/>
      <c r="B205" s="107"/>
      <c r="C205" s="104"/>
      <c r="D205" s="19" t="s">
        <v>25</v>
      </c>
      <c r="E205" s="52">
        <v>0</v>
      </c>
      <c r="F205" s="52">
        <v>266000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2">
        <v>0</v>
      </c>
      <c r="M205" s="52">
        <v>358000</v>
      </c>
      <c r="N205" s="52">
        <v>0</v>
      </c>
      <c r="O205" s="52">
        <v>359840.76</v>
      </c>
      <c r="P205" s="52">
        <v>0</v>
      </c>
      <c r="Q205" s="20">
        <f t="shared" si="5"/>
        <v>983840.76</v>
      </c>
      <c r="R205" s="19"/>
    </row>
    <row r="206" spans="1:18" ht="51.75" customHeight="1" x14ac:dyDescent="0.3">
      <c r="A206" s="104">
        <v>93</v>
      </c>
      <c r="B206" s="107" t="s">
        <v>150</v>
      </c>
      <c r="C206" s="104"/>
      <c r="D206" s="19">
        <v>0</v>
      </c>
      <c r="E206" s="19"/>
      <c r="F206" s="19"/>
      <c r="G206" s="19"/>
      <c r="H206" s="19"/>
      <c r="I206" s="19"/>
      <c r="J206" s="19"/>
      <c r="K206" s="19">
        <v>0</v>
      </c>
      <c r="L206" s="19"/>
      <c r="M206" s="19"/>
      <c r="N206" s="19"/>
      <c r="O206" s="19"/>
      <c r="P206" s="19"/>
      <c r="Q206" s="19">
        <f t="shared" si="5"/>
        <v>0</v>
      </c>
      <c r="R206" s="19">
        <v>15442</v>
      </c>
    </row>
    <row r="207" spans="1:18" ht="51.75" customHeight="1" x14ac:dyDescent="0.3">
      <c r="A207" s="104"/>
      <c r="B207" s="107"/>
      <c r="C207" s="104"/>
      <c r="D207" s="19" t="s">
        <v>25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2">
        <v>0</v>
      </c>
      <c r="M207" s="52">
        <v>0</v>
      </c>
      <c r="N207" s="52">
        <v>0</v>
      </c>
      <c r="O207" s="52">
        <v>0</v>
      </c>
      <c r="P207" s="52">
        <v>0</v>
      </c>
      <c r="Q207" s="20">
        <f t="shared" si="5"/>
        <v>0</v>
      </c>
      <c r="R207" s="19"/>
    </row>
    <row r="208" spans="1:18" ht="35.1" customHeight="1" x14ac:dyDescent="0.3">
      <c r="A208" s="104">
        <v>94</v>
      </c>
      <c r="B208" s="107" t="s">
        <v>424</v>
      </c>
      <c r="C208" s="104" t="s">
        <v>425</v>
      </c>
      <c r="D208" s="19">
        <v>15</v>
      </c>
      <c r="E208" s="19"/>
      <c r="F208" s="19"/>
      <c r="G208" s="19"/>
      <c r="H208" s="19"/>
      <c r="I208" s="19"/>
      <c r="J208" s="19"/>
      <c r="K208" s="19">
        <v>15</v>
      </c>
      <c r="L208" s="19"/>
      <c r="M208" s="19"/>
      <c r="N208" s="19"/>
      <c r="O208" s="19"/>
      <c r="P208" s="19"/>
      <c r="Q208" s="19">
        <f t="shared" si="5"/>
        <v>15</v>
      </c>
      <c r="R208" s="19">
        <v>15442</v>
      </c>
    </row>
    <row r="209" spans="1:20" ht="35.1" customHeight="1" x14ac:dyDescent="0.3">
      <c r="A209" s="104"/>
      <c r="B209" s="107"/>
      <c r="C209" s="104"/>
      <c r="D209" s="19" t="s">
        <v>25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205893.84</v>
      </c>
      <c r="L209" s="52">
        <v>0</v>
      </c>
      <c r="M209" s="52">
        <v>0</v>
      </c>
      <c r="N209" s="52">
        <v>0</v>
      </c>
      <c r="O209" s="52">
        <v>0</v>
      </c>
      <c r="P209" s="52">
        <v>0</v>
      </c>
      <c r="Q209" s="20">
        <f t="shared" si="5"/>
        <v>205893.84</v>
      </c>
      <c r="R209" s="19"/>
    </row>
    <row r="210" spans="1:20" x14ac:dyDescent="0.3">
      <c r="A210" s="99" t="s">
        <v>3</v>
      </c>
      <c r="B210" s="99"/>
      <c r="C210" s="99"/>
      <c r="D210" s="99"/>
      <c r="E210" s="49">
        <f>SUM(E22:E209)</f>
        <v>0</v>
      </c>
      <c r="F210" s="49">
        <f t="shared" ref="F210:P210" si="6">SUM(F22:F209)</f>
        <v>266001</v>
      </c>
      <c r="G210" s="49">
        <f t="shared" si="6"/>
        <v>4089452.34</v>
      </c>
      <c r="H210" s="49">
        <f t="shared" si="6"/>
        <v>1246199</v>
      </c>
      <c r="I210" s="49">
        <f t="shared" si="6"/>
        <v>3247340.0500000003</v>
      </c>
      <c r="J210" s="49">
        <f t="shared" si="6"/>
        <v>1343576.46</v>
      </c>
      <c r="K210" s="49">
        <f t="shared" si="6"/>
        <v>1805116.6300000001</v>
      </c>
      <c r="L210" s="49">
        <f t="shared" si="6"/>
        <v>634177.62</v>
      </c>
      <c r="M210" s="49">
        <f t="shared" si="6"/>
        <v>1575349.8900000001</v>
      </c>
      <c r="N210" s="49">
        <f t="shared" si="6"/>
        <v>3249651.49</v>
      </c>
      <c r="O210" s="49">
        <f t="shared" si="6"/>
        <v>2472867.4900000002</v>
      </c>
      <c r="P210" s="49">
        <f t="shared" si="6"/>
        <v>13274061.479999999</v>
      </c>
      <c r="Q210" s="49">
        <f>Q23+Q31+Q33+Q37+Q39+Q41+Q45+Q47+Q49+Q51+Q53+Q55+Q59+Q61+Q63+Q65+Q67+Q69+Q75+Q77+Q79+Q81+Q87+Q89+Q95+Q99+Q101+Q103+Q105+Q107+Q111+Q121+Q125+Q127+Q129+Q131+Q133+Q135+Q137+Q139+Q141+Q143+Q145+Q147+Q149+Q151+Q153+Q155+Q157+Q159+Q161+Q163+Q165+Q169+Q171+Q175+Q177+Q179+Q181+Q183+Q185+Q189+Q199+Q201+Q203+Q205+Q209</f>
        <v>33133943.449999999</v>
      </c>
      <c r="R210" s="28"/>
      <c r="T210" s="58"/>
    </row>
    <row r="211" spans="1:20" x14ac:dyDescent="0.3"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2"/>
      <c r="T211" s="59"/>
    </row>
    <row r="212" spans="1:20" x14ac:dyDescent="0.3">
      <c r="C212" s="5"/>
      <c r="H212" s="5"/>
      <c r="L212" s="5"/>
      <c r="P212" s="5"/>
    </row>
    <row r="213" spans="1:20" x14ac:dyDescent="0.3">
      <c r="C213" s="5"/>
      <c r="H213" s="5"/>
      <c r="L213" s="5"/>
      <c r="P213" s="5"/>
    </row>
    <row r="214" spans="1:20" x14ac:dyDescent="0.3">
      <c r="C214" s="5"/>
      <c r="H214" s="5"/>
      <c r="L214" s="5"/>
      <c r="P214" s="5"/>
    </row>
    <row r="215" spans="1:20" x14ac:dyDescent="0.3">
      <c r="C215" s="5"/>
      <c r="H215" s="5"/>
      <c r="L215" s="5"/>
      <c r="P215" s="5"/>
    </row>
    <row r="216" spans="1:20" x14ac:dyDescent="0.3">
      <c r="C216" s="5"/>
      <c r="H216" s="5"/>
      <c r="L216" s="5"/>
      <c r="P216" s="5"/>
    </row>
    <row r="217" spans="1:20" x14ac:dyDescent="0.3">
      <c r="C217" s="5"/>
      <c r="H217" s="5"/>
      <c r="L217" s="5"/>
      <c r="P217" s="5"/>
    </row>
    <row r="218" spans="1:20" x14ac:dyDescent="0.3">
      <c r="C218" s="5"/>
      <c r="H218" s="5"/>
      <c r="L218" s="5"/>
      <c r="P218" s="5"/>
    </row>
    <row r="219" spans="1:20" x14ac:dyDescent="0.3">
      <c r="C219" s="5"/>
      <c r="H219" s="5"/>
      <c r="L219" s="5"/>
      <c r="P219" s="5"/>
    </row>
    <row r="220" spans="1:20" x14ac:dyDescent="0.3">
      <c r="C220" s="5"/>
      <c r="H220" s="5"/>
      <c r="L220" s="5"/>
      <c r="P220" s="5"/>
    </row>
    <row r="221" spans="1:20" x14ac:dyDescent="0.3">
      <c r="C221" s="5"/>
      <c r="H221" s="5"/>
      <c r="L221" s="5"/>
      <c r="P221" s="5"/>
    </row>
    <row r="222" spans="1:20" x14ac:dyDescent="0.3">
      <c r="C222" s="5"/>
      <c r="H222" s="5"/>
      <c r="L222" s="5"/>
      <c r="P222" s="5"/>
    </row>
    <row r="223" spans="1:20" x14ac:dyDescent="0.3">
      <c r="C223" s="5"/>
      <c r="H223" s="5"/>
      <c r="L223" s="5"/>
      <c r="P223" s="5"/>
    </row>
    <row r="224" spans="1:20" x14ac:dyDescent="0.3">
      <c r="C224" s="5"/>
      <c r="H224" s="5"/>
      <c r="L224" s="5"/>
      <c r="P224" s="5"/>
    </row>
    <row r="225" spans="3:16" x14ac:dyDescent="0.3">
      <c r="C225" s="5"/>
      <c r="H225" s="5"/>
      <c r="L225" s="5"/>
      <c r="P225" s="5"/>
    </row>
    <row r="226" spans="3:16" x14ac:dyDescent="0.3">
      <c r="C226" s="5"/>
      <c r="H226" s="5"/>
      <c r="L226" s="5"/>
      <c r="P226" s="5"/>
    </row>
    <row r="227" spans="3:16" x14ac:dyDescent="0.3">
      <c r="C227" s="5"/>
      <c r="H227" s="5"/>
      <c r="L227" s="5"/>
      <c r="P227" s="5"/>
    </row>
    <row r="228" spans="3:16" x14ac:dyDescent="0.3">
      <c r="C228" s="5"/>
      <c r="H228" s="5"/>
      <c r="L228" s="5"/>
      <c r="P228" s="5"/>
    </row>
  </sheetData>
  <mergeCells count="335">
    <mergeCell ref="A206:A207"/>
    <mergeCell ref="B206:B207"/>
    <mergeCell ref="C206:C207"/>
    <mergeCell ref="A210:D210"/>
    <mergeCell ref="A178:A179"/>
    <mergeCell ref="B178:B179"/>
    <mergeCell ref="C178:C179"/>
    <mergeCell ref="A180:A181"/>
    <mergeCell ref="B180:B181"/>
    <mergeCell ref="C180:C181"/>
    <mergeCell ref="A182:A183"/>
    <mergeCell ref="B182:B183"/>
    <mergeCell ref="C182:C183"/>
    <mergeCell ref="A204:A205"/>
    <mergeCell ref="B204:B205"/>
    <mergeCell ref="C204:C205"/>
    <mergeCell ref="A190:A191"/>
    <mergeCell ref="B190:B191"/>
    <mergeCell ref="C190:C191"/>
    <mergeCell ref="A192:A193"/>
    <mergeCell ref="B192:B193"/>
    <mergeCell ref="C192:C193"/>
    <mergeCell ref="A194:A195"/>
    <mergeCell ref="C194:C195"/>
    <mergeCell ref="A100:A101"/>
    <mergeCell ref="B100:B101"/>
    <mergeCell ref="C100:C101"/>
    <mergeCell ref="A176:A177"/>
    <mergeCell ref="B176:B177"/>
    <mergeCell ref="C176:C177"/>
    <mergeCell ref="A110:A111"/>
    <mergeCell ref="B110:B111"/>
    <mergeCell ref="C110:C111"/>
    <mergeCell ref="A106:A107"/>
    <mergeCell ref="B106:B107"/>
    <mergeCell ref="C106:C107"/>
    <mergeCell ref="A108:A109"/>
    <mergeCell ref="B108:B109"/>
    <mergeCell ref="C108:C109"/>
    <mergeCell ref="A112:A113"/>
    <mergeCell ref="C112:C113"/>
    <mergeCell ref="C156:C157"/>
    <mergeCell ref="C152:C153"/>
    <mergeCell ref="A152:A153"/>
    <mergeCell ref="B152:B153"/>
    <mergeCell ref="C160:C161"/>
    <mergeCell ref="A154:A155"/>
    <mergeCell ref="B154:B155"/>
    <mergeCell ref="A202:A203"/>
    <mergeCell ref="B202:B203"/>
    <mergeCell ref="A170:A171"/>
    <mergeCell ref="B170:B171"/>
    <mergeCell ref="C170:C171"/>
    <mergeCell ref="B194:B195"/>
    <mergeCell ref="A102:A103"/>
    <mergeCell ref="B102:B103"/>
    <mergeCell ref="C102:C103"/>
    <mergeCell ref="A166:A167"/>
    <mergeCell ref="B166:B167"/>
    <mergeCell ref="C166:C167"/>
    <mergeCell ref="A168:A169"/>
    <mergeCell ref="B168:B169"/>
    <mergeCell ref="C168:C169"/>
    <mergeCell ref="A162:A163"/>
    <mergeCell ref="B162:B163"/>
    <mergeCell ref="C162:C163"/>
    <mergeCell ref="A164:A165"/>
    <mergeCell ref="B164:B165"/>
    <mergeCell ref="C164:C165"/>
    <mergeCell ref="B112:B113"/>
    <mergeCell ref="A160:A161"/>
    <mergeCell ref="B160:B161"/>
    <mergeCell ref="C154:C155"/>
    <mergeCell ref="A156:A157"/>
    <mergeCell ref="B156:B157"/>
    <mergeCell ref="A104:A105"/>
    <mergeCell ref="B104:B105"/>
    <mergeCell ref="C104:C105"/>
    <mergeCell ref="A116:A117"/>
    <mergeCell ref="B116:B117"/>
    <mergeCell ref="C116:C117"/>
    <mergeCell ref="C148:C149"/>
    <mergeCell ref="A136:A137"/>
    <mergeCell ref="B136:B137"/>
    <mergeCell ref="C136:C137"/>
    <mergeCell ref="A114:A115"/>
    <mergeCell ref="B114:B115"/>
    <mergeCell ref="C114:C115"/>
    <mergeCell ref="A86:A87"/>
    <mergeCell ref="B86:B87"/>
    <mergeCell ref="C86:C87"/>
    <mergeCell ref="A88:A89"/>
    <mergeCell ref="B88:B89"/>
    <mergeCell ref="C88:C89"/>
    <mergeCell ref="A98:A99"/>
    <mergeCell ref="B98:B99"/>
    <mergeCell ref="C98:C99"/>
    <mergeCell ref="A94:A95"/>
    <mergeCell ref="B94:B95"/>
    <mergeCell ref="C94:C95"/>
    <mergeCell ref="A96:A97"/>
    <mergeCell ref="B96:B97"/>
    <mergeCell ref="C96:C97"/>
    <mergeCell ref="A58:A59"/>
    <mergeCell ref="B58:B59"/>
    <mergeCell ref="C58:C59"/>
    <mergeCell ref="A56:A57"/>
    <mergeCell ref="B56:B57"/>
    <mergeCell ref="C56:C57"/>
    <mergeCell ref="A120:A121"/>
    <mergeCell ref="B120:B121"/>
    <mergeCell ref="C120:C121"/>
    <mergeCell ref="A74:A75"/>
    <mergeCell ref="B74:B75"/>
    <mergeCell ref="C74:C75"/>
    <mergeCell ref="A76:A77"/>
    <mergeCell ref="B76:B77"/>
    <mergeCell ref="C76:C77"/>
    <mergeCell ref="A70:A71"/>
    <mergeCell ref="B70:B71"/>
    <mergeCell ref="C70:C71"/>
    <mergeCell ref="A72:A73"/>
    <mergeCell ref="B72:B73"/>
    <mergeCell ref="C72:C73"/>
    <mergeCell ref="A82:A83"/>
    <mergeCell ref="B82:B83"/>
    <mergeCell ref="C82:C83"/>
    <mergeCell ref="A44:A45"/>
    <mergeCell ref="B44:B45"/>
    <mergeCell ref="C44:C45"/>
    <mergeCell ref="A54:A55"/>
    <mergeCell ref="B54:B55"/>
    <mergeCell ref="C54:C55"/>
    <mergeCell ref="A40:A41"/>
    <mergeCell ref="B40:B41"/>
    <mergeCell ref="C40:C41"/>
    <mergeCell ref="A42:A43"/>
    <mergeCell ref="B42:B43"/>
    <mergeCell ref="C42:C43"/>
    <mergeCell ref="B46:B47"/>
    <mergeCell ref="A46:A47"/>
    <mergeCell ref="C46:C47"/>
    <mergeCell ref="B48:B49"/>
    <mergeCell ref="C48:C49"/>
    <mergeCell ref="A48:A49"/>
    <mergeCell ref="A50:A51"/>
    <mergeCell ref="B50:B51"/>
    <mergeCell ref="C50:C51"/>
    <mergeCell ref="A52:A53"/>
    <mergeCell ref="B52:B53"/>
    <mergeCell ref="C52:C53"/>
    <mergeCell ref="A36:A37"/>
    <mergeCell ref="B36:B37"/>
    <mergeCell ref="C36:C37"/>
    <mergeCell ref="A38:A39"/>
    <mergeCell ref="B38:B39"/>
    <mergeCell ref="C38:C39"/>
    <mergeCell ref="A32:A33"/>
    <mergeCell ref="B32:B33"/>
    <mergeCell ref="C32:C33"/>
    <mergeCell ref="A34:A35"/>
    <mergeCell ref="B34:B35"/>
    <mergeCell ref="C34:C35"/>
    <mergeCell ref="P17:R17"/>
    <mergeCell ref="A19:R19"/>
    <mergeCell ref="A28:A29"/>
    <mergeCell ref="B28:B29"/>
    <mergeCell ref="C28:C29"/>
    <mergeCell ref="A30:A31"/>
    <mergeCell ref="B30:B31"/>
    <mergeCell ref="C30:C31"/>
    <mergeCell ref="A18:C18"/>
    <mergeCell ref="D18:G18"/>
    <mergeCell ref="H18:O18"/>
    <mergeCell ref="A26:A27"/>
    <mergeCell ref="B26:B27"/>
    <mergeCell ref="C26:C27"/>
    <mergeCell ref="A24:A25"/>
    <mergeCell ref="B24:B25"/>
    <mergeCell ref="C24:C25"/>
    <mergeCell ref="A20:A21"/>
    <mergeCell ref="B20:B21"/>
    <mergeCell ref="C20:C21"/>
    <mergeCell ref="D20:D21"/>
    <mergeCell ref="E20:P20"/>
    <mergeCell ref="A13:C13"/>
    <mergeCell ref="D13:G13"/>
    <mergeCell ref="H13:O13"/>
    <mergeCell ref="P13:R13"/>
    <mergeCell ref="A14:C14"/>
    <mergeCell ref="D14:G14"/>
    <mergeCell ref="R20:R21"/>
    <mergeCell ref="A22:A23"/>
    <mergeCell ref="B22:B23"/>
    <mergeCell ref="C22:C23"/>
    <mergeCell ref="H14:O14"/>
    <mergeCell ref="P14:R14"/>
    <mergeCell ref="A15:C15"/>
    <mergeCell ref="D15:G15"/>
    <mergeCell ref="H15:O15"/>
    <mergeCell ref="P15:R15"/>
    <mergeCell ref="P18:R18"/>
    <mergeCell ref="A16:C16"/>
    <mergeCell ref="D16:G16"/>
    <mergeCell ref="H16:O16"/>
    <mergeCell ref="P16:R16"/>
    <mergeCell ref="A17:C17"/>
    <mergeCell ref="D17:G17"/>
    <mergeCell ref="H17:O17"/>
    <mergeCell ref="A9:R9"/>
    <mergeCell ref="A10:R10"/>
    <mergeCell ref="A11:C11"/>
    <mergeCell ref="D11:G11"/>
    <mergeCell ref="H11:O11"/>
    <mergeCell ref="P11:R11"/>
    <mergeCell ref="A12:C12"/>
    <mergeCell ref="D12:G12"/>
    <mergeCell ref="H12:O12"/>
    <mergeCell ref="P12:R12"/>
    <mergeCell ref="A1:R1"/>
    <mergeCell ref="A2:R2"/>
    <mergeCell ref="A3:R4"/>
    <mergeCell ref="A5:R5"/>
    <mergeCell ref="A6:R6"/>
    <mergeCell ref="A7:D7"/>
    <mergeCell ref="E7:M7"/>
    <mergeCell ref="N7:R7"/>
    <mergeCell ref="A8:D8"/>
    <mergeCell ref="E8:M8"/>
    <mergeCell ref="N8:R8"/>
    <mergeCell ref="C202:C203"/>
    <mergeCell ref="A60:A61"/>
    <mergeCell ref="B60:B61"/>
    <mergeCell ref="C60:C61"/>
    <mergeCell ref="A200:A201"/>
    <mergeCell ref="B200:B201"/>
    <mergeCell ref="C200:C201"/>
    <mergeCell ref="A196:A197"/>
    <mergeCell ref="B196:B197"/>
    <mergeCell ref="C196:C197"/>
    <mergeCell ref="A198:A199"/>
    <mergeCell ref="B198:B199"/>
    <mergeCell ref="C198:C199"/>
    <mergeCell ref="A118:A119"/>
    <mergeCell ref="B118:B119"/>
    <mergeCell ref="C118:C119"/>
    <mergeCell ref="A186:A187"/>
    <mergeCell ref="B186:B187"/>
    <mergeCell ref="C186:C187"/>
    <mergeCell ref="A188:A189"/>
    <mergeCell ref="B188:B189"/>
    <mergeCell ref="C188:C189"/>
    <mergeCell ref="A148:A149"/>
    <mergeCell ref="B148:B149"/>
    <mergeCell ref="A62:A63"/>
    <mergeCell ref="B62:B63"/>
    <mergeCell ref="C62:C63"/>
    <mergeCell ref="A64:A65"/>
    <mergeCell ref="B64:B65"/>
    <mergeCell ref="C64:C65"/>
    <mergeCell ref="A66:A67"/>
    <mergeCell ref="B66:B67"/>
    <mergeCell ref="C66:C67"/>
    <mergeCell ref="A174:A175"/>
    <mergeCell ref="B174:B175"/>
    <mergeCell ref="C174:C175"/>
    <mergeCell ref="A138:A139"/>
    <mergeCell ref="B138:B139"/>
    <mergeCell ref="C138:C139"/>
    <mergeCell ref="A140:A141"/>
    <mergeCell ref="B140:B141"/>
    <mergeCell ref="C140:C141"/>
    <mergeCell ref="A142:A143"/>
    <mergeCell ref="B142:B143"/>
    <mergeCell ref="C142:C143"/>
    <mergeCell ref="A144:A145"/>
    <mergeCell ref="B144:B145"/>
    <mergeCell ref="C144:C145"/>
    <mergeCell ref="A146:A147"/>
    <mergeCell ref="B146:B147"/>
    <mergeCell ref="C146:C147"/>
    <mergeCell ref="A150:A151"/>
    <mergeCell ref="B150:B151"/>
    <mergeCell ref="C150:C151"/>
    <mergeCell ref="A158:A159"/>
    <mergeCell ref="B158:B159"/>
    <mergeCell ref="C158:C159"/>
    <mergeCell ref="A68:A69"/>
    <mergeCell ref="B68:B69"/>
    <mergeCell ref="C68:C69"/>
    <mergeCell ref="A172:A173"/>
    <mergeCell ref="B172:B173"/>
    <mergeCell ref="C172:C173"/>
    <mergeCell ref="A122:A123"/>
    <mergeCell ref="B122:B123"/>
    <mergeCell ref="C122:C123"/>
    <mergeCell ref="A84:A85"/>
    <mergeCell ref="B84:B85"/>
    <mergeCell ref="C84:C85"/>
    <mergeCell ref="A78:A79"/>
    <mergeCell ref="B78:B79"/>
    <mergeCell ref="C78:C79"/>
    <mergeCell ref="A80:A81"/>
    <mergeCell ref="B80:B81"/>
    <mergeCell ref="C80:C81"/>
    <mergeCell ref="A90:A91"/>
    <mergeCell ref="B90:B91"/>
    <mergeCell ref="C90:C91"/>
    <mergeCell ref="A92:A93"/>
    <mergeCell ref="B92:B93"/>
    <mergeCell ref="C92:C93"/>
    <mergeCell ref="A208:A209"/>
    <mergeCell ref="B208:B209"/>
    <mergeCell ref="C208:C209"/>
    <mergeCell ref="A184:A185"/>
    <mergeCell ref="B184:B185"/>
    <mergeCell ref="C184:C185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</mergeCells>
  <printOptions horizontalCentered="1"/>
  <pageMargins left="0.39370078740157483" right="0.39370078740157483" top="0.74803149606299213" bottom="0.74803149606299213" header="0.31496062992125984" footer="0.31496062992125984"/>
  <pageSetup scale="55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topLeftCell="A19" zoomScale="71" zoomScaleNormal="100" zoomScaleSheetLayoutView="71" workbookViewId="0">
      <selection activeCell="Q38" sqref="Q38"/>
    </sheetView>
  </sheetViews>
  <sheetFormatPr baseColWidth="10" defaultRowHeight="14.4" x14ac:dyDescent="0.3"/>
  <cols>
    <col min="1" max="1" width="4" customWidth="1"/>
    <col min="2" max="2" width="30.6640625" customWidth="1"/>
    <col min="17" max="17" width="12.6640625" customWidth="1"/>
    <col min="20" max="20" width="14.44140625" bestFit="1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18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00" t="s">
        <v>295</v>
      </c>
      <c r="B8" s="100"/>
      <c r="C8" s="100"/>
      <c r="D8" s="100"/>
      <c r="E8" s="82" t="s">
        <v>399</v>
      </c>
      <c r="F8" s="82"/>
      <c r="G8" s="82"/>
      <c r="H8" s="82"/>
      <c r="I8" s="82"/>
      <c r="J8" s="82"/>
      <c r="K8" s="82"/>
      <c r="L8" s="82"/>
      <c r="M8" s="82"/>
      <c r="N8" s="101">
        <f>Q26</f>
        <v>611719.92999999993</v>
      </c>
      <c r="O8" s="101"/>
      <c r="P8" s="101"/>
      <c r="Q8" s="101"/>
      <c r="R8" s="101"/>
    </row>
    <row r="9" spans="1:18" x14ac:dyDescent="0.3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333</v>
      </c>
      <c r="E12" s="82"/>
      <c r="F12" s="82"/>
      <c r="G12" s="82"/>
      <c r="H12" s="100" t="s">
        <v>354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</row>
    <row r="14" spans="1:18" x14ac:dyDescent="0.3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x14ac:dyDescent="0.3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ht="30" customHeight="1" x14ac:dyDescent="0.3">
      <c r="A16" s="104">
        <v>1</v>
      </c>
      <c r="B16" s="107" t="s">
        <v>394</v>
      </c>
      <c r="C16" s="104" t="s">
        <v>360</v>
      </c>
      <c r="D16" s="19">
        <v>386</v>
      </c>
      <c r="E16" s="19"/>
      <c r="F16" s="19"/>
      <c r="G16" s="19"/>
      <c r="H16" s="19"/>
      <c r="I16" s="19"/>
      <c r="J16" s="19"/>
      <c r="K16" s="19">
        <v>386</v>
      </c>
      <c r="L16" s="19"/>
      <c r="M16" s="19"/>
      <c r="N16" s="19"/>
      <c r="O16" s="19"/>
      <c r="P16" s="19"/>
      <c r="Q16" s="19">
        <f t="shared" ref="Q16:Q25" si="0">SUM(E16:P16)</f>
        <v>386</v>
      </c>
      <c r="R16" s="19">
        <v>50</v>
      </c>
    </row>
    <row r="17" spans="1:18" ht="30" customHeight="1" x14ac:dyDescent="0.3">
      <c r="A17" s="104"/>
      <c r="B17" s="107"/>
      <c r="C17" s="104"/>
      <c r="D17" s="19" t="s">
        <v>25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47195.29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20">
        <f t="shared" si="0"/>
        <v>47195.29</v>
      </c>
      <c r="R17" s="19"/>
    </row>
    <row r="18" spans="1:18" ht="30" customHeight="1" x14ac:dyDescent="0.3">
      <c r="A18" s="104">
        <v>2</v>
      </c>
      <c r="B18" s="107" t="s">
        <v>395</v>
      </c>
      <c r="C18" s="104" t="s">
        <v>360</v>
      </c>
      <c r="D18" s="19">
        <v>450</v>
      </c>
      <c r="E18" s="19"/>
      <c r="F18" s="19"/>
      <c r="G18" s="19"/>
      <c r="H18" s="19"/>
      <c r="I18" s="19"/>
      <c r="J18" s="19"/>
      <c r="K18" s="19">
        <v>450</v>
      </c>
      <c r="L18" s="19"/>
      <c r="M18" s="19"/>
      <c r="N18" s="19"/>
      <c r="O18" s="19"/>
      <c r="P18" s="19"/>
      <c r="Q18" s="19">
        <f t="shared" si="0"/>
        <v>450</v>
      </c>
      <c r="R18" s="19">
        <v>200</v>
      </c>
    </row>
    <row r="19" spans="1:18" ht="30" customHeight="1" x14ac:dyDescent="0.3">
      <c r="A19" s="104"/>
      <c r="B19" s="107"/>
      <c r="C19" s="104"/>
      <c r="D19" s="19" t="s">
        <v>25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138147.62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20">
        <f t="shared" si="0"/>
        <v>138147.62</v>
      </c>
      <c r="R19" s="19"/>
    </row>
    <row r="20" spans="1:18" ht="30" customHeight="1" x14ac:dyDescent="0.3">
      <c r="A20" s="104">
        <v>3</v>
      </c>
      <c r="B20" s="107" t="s">
        <v>396</v>
      </c>
      <c r="C20" s="104" t="s">
        <v>360</v>
      </c>
      <c r="D20" s="19">
        <v>230</v>
      </c>
      <c r="E20" s="19"/>
      <c r="F20" s="19"/>
      <c r="G20" s="19"/>
      <c r="H20" s="19"/>
      <c r="I20" s="19"/>
      <c r="J20" s="19"/>
      <c r="K20" s="19">
        <v>230</v>
      </c>
      <c r="L20" s="19"/>
      <c r="M20" s="19"/>
      <c r="N20" s="19"/>
      <c r="O20" s="19"/>
      <c r="P20" s="19"/>
      <c r="Q20" s="19">
        <f t="shared" si="0"/>
        <v>230</v>
      </c>
      <c r="R20" s="19">
        <v>60</v>
      </c>
    </row>
    <row r="21" spans="1:18" ht="30" customHeight="1" x14ac:dyDescent="0.3">
      <c r="A21" s="104"/>
      <c r="B21" s="107"/>
      <c r="C21" s="104"/>
      <c r="D21" s="19" t="s">
        <v>25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28391.02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20">
        <f t="shared" si="0"/>
        <v>28391.02</v>
      </c>
      <c r="R21" s="19"/>
    </row>
    <row r="22" spans="1:18" ht="30" customHeight="1" x14ac:dyDescent="0.3">
      <c r="A22" s="104">
        <v>4</v>
      </c>
      <c r="B22" s="107" t="s">
        <v>397</v>
      </c>
      <c r="C22" s="104" t="s">
        <v>362</v>
      </c>
      <c r="D22" s="19">
        <v>40</v>
      </c>
      <c r="E22" s="19"/>
      <c r="F22" s="19"/>
      <c r="G22" s="19"/>
      <c r="H22" s="19"/>
      <c r="I22" s="19"/>
      <c r="J22" s="19"/>
      <c r="K22" s="19">
        <v>40</v>
      </c>
      <c r="L22" s="19"/>
      <c r="M22" s="19"/>
      <c r="N22" s="19"/>
      <c r="O22" s="19"/>
      <c r="P22" s="19"/>
      <c r="Q22" s="19">
        <f t="shared" si="0"/>
        <v>40</v>
      </c>
      <c r="R22" s="19">
        <v>300</v>
      </c>
    </row>
    <row r="23" spans="1:18" ht="30" customHeight="1" x14ac:dyDescent="0.3">
      <c r="A23" s="104"/>
      <c r="B23" s="107"/>
      <c r="C23" s="104"/>
      <c r="D23" s="19" t="s">
        <v>25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116116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20">
        <f t="shared" si="0"/>
        <v>116116</v>
      </c>
      <c r="R23" s="19"/>
    </row>
    <row r="24" spans="1:18" ht="30" customHeight="1" x14ac:dyDescent="0.3">
      <c r="A24" s="104">
        <v>5</v>
      </c>
      <c r="B24" s="107" t="s">
        <v>398</v>
      </c>
      <c r="C24" s="104" t="s">
        <v>361</v>
      </c>
      <c r="D24" s="19">
        <v>1500</v>
      </c>
      <c r="E24" s="19"/>
      <c r="F24" s="19"/>
      <c r="G24" s="19"/>
      <c r="H24" s="19"/>
      <c r="I24" s="19"/>
      <c r="J24" s="19"/>
      <c r="K24" s="19"/>
      <c r="L24" s="50"/>
      <c r="M24" s="19">
        <v>416.15</v>
      </c>
      <c r="N24" s="19">
        <v>701.12</v>
      </c>
      <c r="O24" s="19">
        <v>382.73</v>
      </c>
      <c r="P24" s="19"/>
      <c r="Q24" s="19">
        <f t="shared" si="0"/>
        <v>1500</v>
      </c>
      <c r="R24" s="19">
        <v>400</v>
      </c>
    </row>
    <row r="25" spans="1:18" ht="30" customHeight="1" x14ac:dyDescent="0.3">
      <c r="A25" s="104"/>
      <c r="B25" s="107"/>
      <c r="C25" s="104"/>
      <c r="D25" s="19" t="s">
        <v>25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78200</v>
      </c>
      <c r="N25" s="52">
        <v>131750</v>
      </c>
      <c r="O25" s="52">
        <v>71920</v>
      </c>
      <c r="P25" s="52">
        <v>0</v>
      </c>
      <c r="Q25" s="20">
        <f t="shared" si="0"/>
        <v>281870</v>
      </c>
      <c r="R25" s="19"/>
    </row>
    <row r="26" spans="1:18" x14ac:dyDescent="0.3">
      <c r="A26" s="99" t="s">
        <v>3</v>
      </c>
      <c r="B26" s="99"/>
      <c r="C26" s="99"/>
      <c r="D26" s="99"/>
      <c r="E26" s="49">
        <f t="shared" ref="E26:P26" si="1">SUM(E16:E25)</f>
        <v>0</v>
      </c>
      <c r="F26" s="49">
        <f t="shared" si="1"/>
        <v>0</v>
      </c>
      <c r="G26" s="49">
        <f t="shared" si="1"/>
        <v>0</v>
      </c>
      <c r="H26" s="49">
        <f t="shared" si="1"/>
        <v>0</v>
      </c>
      <c r="I26" s="49">
        <f t="shared" si="1"/>
        <v>0</v>
      </c>
      <c r="J26" s="49">
        <f t="shared" si="1"/>
        <v>0</v>
      </c>
      <c r="K26" s="49">
        <f t="shared" si="1"/>
        <v>330955.93</v>
      </c>
      <c r="L26" s="49">
        <f t="shared" si="1"/>
        <v>0</v>
      </c>
      <c r="M26" s="49">
        <f t="shared" si="1"/>
        <v>78616.149999999994</v>
      </c>
      <c r="N26" s="49">
        <f t="shared" si="1"/>
        <v>132451.12</v>
      </c>
      <c r="O26" s="49">
        <f t="shared" si="1"/>
        <v>72302.73</v>
      </c>
      <c r="P26" s="49">
        <f t="shared" si="1"/>
        <v>0</v>
      </c>
      <c r="Q26" s="17">
        <f>Q17+Q19+Q21+Q23+Q25</f>
        <v>611719.92999999993</v>
      </c>
      <c r="R26" s="28"/>
    </row>
    <row r="27" spans="1:18" x14ac:dyDescent="0.3">
      <c r="B27" s="6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2"/>
    </row>
  </sheetData>
  <mergeCells count="44">
    <mergeCell ref="A24:A25"/>
    <mergeCell ref="B24:B25"/>
    <mergeCell ref="C24:C25"/>
    <mergeCell ref="A26:D26"/>
    <mergeCell ref="A20:A21"/>
    <mergeCell ref="B20:B21"/>
    <mergeCell ref="C20:C21"/>
    <mergeCell ref="A22:A23"/>
    <mergeCell ref="B22:B23"/>
    <mergeCell ref="C22:C23"/>
    <mergeCell ref="A18:A19"/>
    <mergeCell ref="B18:B19"/>
    <mergeCell ref="C18:C19"/>
    <mergeCell ref="A14:A15"/>
    <mergeCell ref="B14:B15"/>
    <mergeCell ref="C14:C15"/>
    <mergeCell ref="A13:R13"/>
    <mergeCell ref="R14:R15"/>
    <mergeCell ref="A16:A17"/>
    <mergeCell ref="B16:B17"/>
    <mergeCell ref="C16:C17"/>
    <mergeCell ref="D14:D15"/>
    <mergeCell ref="E14:P14"/>
    <mergeCell ref="A10:R10"/>
    <mergeCell ref="A12:C12"/>
    <mergeCell ref="D12:G12"/>
    <mergeCell ref="H12:O12"/>
    <mergeCell ref="P12:R12"/>
    <mergeCell ref="A11:C11"/>
    <mergeCell ref="D11:G11"/>
    <mergeCell ref="H11:O11"/>
    <mergeCell ref="P11:R11"/>
    <mergeCell ref="A1:R1"/>
    <mergeCell ref="A2:R2"/>
    <mergeCell ref="A3:R4"/>
    <mergeCell ref="A5:R5"/>
    <mergeCell ref="A6:R6"/>
    <mergeCell ref="A9:R9"/>
    <mergeCell ref="A7:D7"/>
    <mergeCell ref="E7:M7"/>
    <mergeCell ref="N7:R7"/>
    <mergeCell ref="A8:D8"/>
    <mergeCell ref="E8:M8"/>
    <mergeCell ref="N8:R8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20" zoomScale="80" zoomScaleNormal="100" zoomScaleSheetLayoutView="80" workbookViewId="0">
      <selection activeCell="N31" sqref="N31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2" customFormat="1" ht="18" customHeight="1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2" customFormat="1" ht="15" customHeight="1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2" customFormat="1" ht="34.5" customHeight="1" x14ac:dyDescent="0.3">
      <c r="A8" s="118" t="s">
        <v>296</v>
      </c>
      <c r="B8" s="118"/>
      <c r="C8" s="118"/>
      <c r="D8" s="118"/>
      <c r="E8" s="117" t="s">
        <v>271</v>
      </c>
      <c r="F8" s="117"/>
      <c r="G8" s="117"/>
      <c r="H8" s="117"/>
      <c r="I8" s="117"/>
      <c r="J8" s="117"/>
      <c r="K8" s="117"/>
      <c r="L8" s="117"/>
      <c r="M8" s="117"/>
      <c r="N8" s="132">
        <f>Q22</f>
        <v>111091.47</v>
      </c>
      <c r="O8" s="132"/>
      <c r="P8" s="132"/>
      <c r="Q8" s="132"/>
      <c r="R8" s="132"/>
    </row>
    <row r="9" spans="1:18" s="2" customFormat="1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2" customFormat="1" ht="15.75" customHeight="1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2" customFormat="1" ht="15.75" customHeight="1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2" customFormat="1" ht="25.5" customHeight="1" x14ac:dyDescent="0.3">
      <c r="A12" s="117" t="s">
        <v>277</v>
      </c>
      <c r="B12" s="117"/>
      <c r="C12" s="117"/>
      <c r="D12" s="117" t="s">
        <v>286</v>
      </c>
      <c r="E12" s="117"/>
      <c r="F12" s="117"/>
      <c r="G12" s="117"/>
      <c r="H12" s="117" t="s">
        <v>93</v>
      </c>
      <c r="I12" s="117"/>
      <c r="J12" s="117"/>
      <c r="K12" s="117"/>
      <c r="L12" s="117"/>
      <c r="M12" s="117"/>
      <c r="N12" s="117"/>
      <c r="O12" s="117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29"/>
      <c r="R15" s="98"/>
    </row>
    <row r="16" spans="1:18" s="6" customFormat="1" ht="35.1" customHeight="1" x14ac:dyDescent="0.25">
      <c r="A16" s="104">
        <v>1</v>
      </c>
      <c r="B16" s="107" t="s">
        <v>151</v>
      </c>
      <c r="C16" s="104" t="s">
        <v>152</v>
      </c>
      <c r="D16" s="19">
        <v>4</v>
      </c>
      <c r="E16" s="19">
        <v>1</v>
      </c>
      <c r="F16" s="19"/>
      <c r="G16" s="19"/>
      <c r="H16" s="19">
        <v>1</v>
      </c>
      <c r="I16" s="19"/>
      <c r="J16" s="19"/>
      <c r="K16" s="19">
        <v>1</v>
      </c>
      <c r="L16" s="19"/>
      <c r="M16" s="19"/>
      <c r="N16" s="19">
        <v>1</v>
      </c>
      <c r="O16" s="19"/>
      <c r="P16" s="19"/>
      <c r="Q16" s="19"/>
      <c r="R16" s="19">
        <v>230</v>
      </c>
    </row>
    <row r="17" spans="1:18" s="6" customFormat="1" ht="35.1" customHeight="1" x14ac:dyDescent="0.25">
      <c r="A17" s="104"/>
      <c r="B17" s="107"/>
      <c r="C17" s="104"/>
      <c r="D17" s="19" t="s">
        <v>25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16179.17</v>
      </c>
      <c r="M17" s="20">
        <v>21762.06</v>
      </c>
      <c r="N17" s="20">
        <v>21762.06</v>
      </c>
      <c r="O17" s="20">
        <v>22638.12</v>
      </c>
      <c r="P17" s="20">
        <v>21762.06</v>
      </c>
      <c r="Q17" s="20">
        <f>SUM(E17:P17)</f>
        <v>104103.47</v>
      </c>
      <c r="R17" s="19"/>
    </row>
    <row r="18" spans="1:18" s="6" customFormat="1" ht="35.1" customHeight="1" x14ac:dyDescent="0.25">
      <c r="A18" s="104">
        <v>2</v>
      </c>
      <c r="B18" s="107" t="s">
        <v>153</v>
      </c>
      <c r="C18" s="104" t="s">
        <v>154</v>
      </c>
      <c r="D18" s="19">
        <v>0</v>
      </c>
      <c r="E18" s="63">
        <v>2</v>
      </c>
      <c r="F18" s="63">
        <v>2</v>
      </c>
      <c r="G18" s="63">
        <v>2</v>
      </c>
      <c r="H18" s="63">
        <v>2</v>
      </c>
      <c r="I18" s="63">
        <v>2</v>
      </c>
      <c r="J18" s="63">
        <v>2</v>
      </c>
      <c r="K18" s="63">
        <v>2</v>
      </c>
      <c r="L18" s="63">
        <v>2</v>
      </c>
      <c r="M18" s="63">
        <v>2</v>
      </c>
      <c r="N18" s="63">
        <v>2</v>
      </c>
      <c r="O18" s="63">
        <v>2</v>
      </c>
      <c r="P18" s="63">
        <v>2</v>
      </c>
      <c r="Q18" s="19"/>
      <c r="R18" s="19">
        <v>800</v>
      </c>
    </row>
    <row r="19" spans="1:18" s="6" customFormat="1" ht="35.1" customHeight="1" x14ac:dyDescent="0.25">
      <c r="A19" s="104"/>
      <c r="B19" s="107"/>
      <c r="C19" s="104"/>
      <c r="D19" s="19" t="s">
        <v>25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f>SUM(E19:P19)</f>
        <v>0</v>
      </c>
      <c r="R19" s="19"/>
    </row>
    <row r="20" spans="1:18" s="6" customFormat="1" ht="35.1" customHeight="1" x14ac:dyDescent="0.25">
      <c r="A20" s="104">
        <v>3</v>
      </c>
      <c r="B20" s="107" t="s">
        <v>155</v>
      </c>
      <c r="C20" s="104" t="s">
        <v>2</v>
      </c>
      <c r="D20" s="19">
        <v>4</v>
      </c>
      <c r="E20" s="19">
        <v>0</v>
      </c>
      <c r="F20" s="19">
        <v>0</v>
      </c>
      <c r="G20" s="19">
        <v>1</v>
      </c>
      <c r="H20" s="19">
        <v>0</v>
      </c>
      <c r="I20" s="19">
        <v>0</v>
      </c>
      <c r="J20" s="19">
        <v>1</v>
      </c>
      <c r="K20" s="19">
        <v>0</v>
      </c>
      <c r="L20" s="19">
        <v>0</v>
      </c>
      <c r="M20" s="19">
        <v>1</v>
      </c>
      <c r="N20" s="19">
        <v>0</v>
      </c>
      <c r="O20" s="19">
        <v>0</v>
      </c>
      <c r="P20" s="19">
        <v>1</v>
      </c>
      <c r="Q20" s="19"/>
      <c r="R20" s="19">
        <v>400</v>
      </c>
    </row>
    <row r="21" spans="1:18" s="6" customFormat="1" ht="35.1" customHeight="1" x14ac:dyDescent="0.25">
      <c r="A21" s="104"/>
      <c r="B21" s="107"/>
      <c r="C21" s="104"/>
      <c r="D21" s="19" t="s">
        <v>25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6988</v>
      </c>
      <c r="P21" s="50">
        <v>0</v>
      </c>
      <c r="Q21" s="50">
        <f>SUM(E21:P21)</f>
        <v>6988</v>
      </c>
      <c r="R21" s="19"/>
    </row>
    <row r="22" spans="1:18" s="6" customFormat="1" ht="35.1" customHeight="1" x14ac:dyDescent="0.25">
      <c r="A22" s="131" t="s">
        <v>3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2">
        <f>Q17+Q19+Q21</f>
        <v>111091.47</v>
      </c>
      <c r="R22" s="7"/>
    </row>
  </sheetData>
  <mergeCells count="38">
    <mergeCell ref="A13:R13"/>
    <mergeCell ref="A5:R5"/>
    <mergeCell ref="A1:R1"/>
    <mergeCell ref="A2:R2"/>
    <mergeCell ref="A11:C11"/>
    <mergeCell ref="D11:G11"/>
    <mergeCell ref="H11:O11"/>
    <mergeCell ref="A12:C12"/>
    <mergeCell ref="D12:G12"/>
    <mergeCell ref="H12:O12"/>
    <mergeCell ref="P11:R11"/>
    <mergeCell ref="P12:R12"/>
    <mergeCell ref="A8:D8"/>
    <mergeCell ref="E8:M8"/>
    <mergeCell ref="A9:R9"/>
    <mergeCell ref="A10:R10"/>
    <mergeCell ref="N8:R8"/>
    <mergeCell ref="A3:R4"/>
    <mergeCell ref="A6:R6"/>
    <mergeCell ref="A7:D7"/>
    <mergeCell ref="E7:M7"/>
    <mergeCell ref="N7:R7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23" zoomScale="86" zoomScaleNormal="100" zoomScaleSheetLayoutView="86" workbookViewId="0">
      <selection activeCell="N50" sqref="N50"/>
    </sheetView>
  </sheetViews>
  <sheetFormatPr baseColWidth="10" defaultColWidth="11.44140625" defaultRowHeight="6.6" x14ac:dyDescent="0.15"/>
  <cols>
    <col min="1" max="1" width="4" style="1" customWidth="1"/>
    <col min="2" max="2" width="30.6640625" style="1" customWidth="1"/>
    <col min="3" max="16384" width="11.44140625" style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customFormat="1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customFormat="1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customFormat="1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13.8" x14ac:dyDescent="0.15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13.8" x14ac:dyDescent="0.15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ht="13.8" x14ac:dyDescent="0.15">
      <c r="A8" s="118" t="s">
        <v>297</v>
      </c>
      <c r="B8" s="118"/>
      <c r="C8" s="118"/>
      <c r="D8" s="118"/>
      <c r="E8" s="117" t="s">
        <v>271</v>
      </c>
      <c r="F8" s="117"/>
      <c r="G8" s="117"/>
      <c r="H8" s="117"/>
      <c r="I8" s="117"/>
      <c r="J8" s="117"/>
      <c r="K8" s="117"/>
      <c r="L8" s="117"/>
      <c r="M8" s="117"/>
      <c r="N8" s="132">
        <f>Q24</f>
        <v>0</v>
      </c>
      <c r="O8" s="132"/>
      <c r="P8" s="132"/>
      <c r="Q8" s="132"/>
      <c r="R8" s="132"/>
    </row>
    <row r="9" spans="1:18" ht="13.8" x14ac:dyDescent="0.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ht="13.8" x14ac:dyDescent="0.15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ht="13.8" x14ac:dyDescent="0.15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ht="13.8" x14ac:dyDescent="0.15">
      <c r="A12" s="117" t="s">
        <v>277</v>
      </c>
      <c r="B12" s="117"/>
      <c r="C12" s="117"/>
      <c r="D12" s="117" t="s">
        <v>286</v>
      </c>
      <c r="E12" s="117"/>
      <c r="F12" s="117"/>
      <c r="G12" s="117"/>
      <c r="H12" s="117" t="s">
        <v>298</v>
      </c>
      <c r="I12" s="117"/>
      <c r="J12" s="117"/>
      <c r="K12" s="117"/>
      <c r="L12" s="117"/>
      <c r="M12" s="117"/>
      <c r="N12" s="117"/>
      <c r="O12" s="117"/>
      <c r="P12" s="82"/>
      <c r="Q12" s="82"/>
      <c r="R12" s="82"/>
    </row>
    <row r="13" spans="1:18" ht="13.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104">
        <v>1</v>
      </c>
      <c r="B16" s="107" t="s">
        <v>156</v>
      </c>
      <c r="C16" s="104" t="s">
        <v>1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/>
      <c r="R16" s="19">
        <v>100</v>
      </c>
    </row>
    <row r="17" spans="1:18" s="6" customFormat="1" ht="35.1" customHeight="1" x14ac:dyDescent="0.25">
      <c r="A17" s="104"/>
      <c r="B17" s="107"/>
      <c r="C17" s="104"/>
      <c r="D17" s="19" t="s">
        <v>25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>SUM(E17:P17)</f>
        <v>0</v>
      </c>
      <c r="R17" s="19"/>
    </row>
    <row r="18" spans="1:18" s="6" customFormat="1" ht="35.1" customHeight="1" x14ac:dyDescent="0.25">
      <c r="A18" s="104">
        <v>2</v>
      </c>
      <c r="B18" s="75" t="s">
        <v>157</v>
      </c>
      <c r="C18" s="133" t="s">
        <v>1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/>
      <c r="R18" s="19">
        <v>100</v>
      </c>
    </row>
    <row r="19" spans="1:18" s="6" customFormat="1" ht="35.1" customHeight="1" x14ac:dyDescent="0.25">
      <c r="A19" s="104"/>
      <c r="B19" s="75"/>
      <c r="C19" s="133"/>
      <c r="D19" s="19" t="s">
        <v>25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f>SUM(E19:P19)</f>
        <v>0</v>
      </c>
      <c r="R19" s="19"/>
    </row>
    <row r="20" spans="1:18" s="6" customFormat="1" ht="35.1" customHeight="1" x14ac:dyDescent="0.25">
      <c r="A20" s="104">
        <v>3</v>
      </c>
      <c r="B20" s="75" t="s">
        <v>158</v>
      </c>
      <c r="C20" s="133" t="s">
        <v>5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/>
      <c r="R20" s="19">
        <v>100</v>
      </c>
    </row>
    <row r="21" spans="1:18" s="6" customFormat="1" ht="35.1" customHeight="1" x14ac:dyDescent="0.25">
      <c r="A21" s="104"/>
      <c r="B21" s="75"/>
      <c r="C21" s="133"/>
      <c r="D21" s="19" t="s">
        <v>25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f>SUM(E21:P21)</f>
        <v>0</v>
      </c>
      <c r="R21" s="19"/>
    </row>
    <row r="22" spans="1:18" s="6" customFormat="1" ht="35.1" customHeight="1" x14ac:dyDescent="0.25">
      <c r="A22" s="104">
        <v>4</v>
      </c>
      <c r="B22" s="75" t="s">
        <v>159</v>
      </c>
      <c r="C22" s="133" t="s">
        <v>160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/>
      <c r="R22" s="19">
        <v>100</v>
      </c>
    </row>
    <row r="23" spans="1:18" s="6" customFormat="1" ht="35.1" customHeight="1" x14ac:dyDescent="0.25">
      <c r="A23" s="104"/>
      <c r="B23" s="75"/>
      <c r="C23" s="133"/>
      <c r="D23" s="19" t="s">
        <v>25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f>SUM(E23:P23)</f>
        <v>0</v>
      </c>
      <c r="R23" s="19"/>
    </row>
    <row r="24" spans="1:18" s="6" customFormat="1" ht="35.1" customHeight="1" x14ac:dyDescent="0.25">
      <c r="A24" s="131" t="s">
        <v>3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2">
        <f>Q17+Q19+Q21+Q23</f>
        <v>0</v>
      </c>
      <c r="R24" s="7"/>
    </row>
  </sheetData>
  <mergeCells count="41">
    <mergeCell ref="A13:R13"/>
    <mergeCell ref="A5:R5"/>
    <mergeCell ref="A1:R1"/>
    <mergeCell ref="A2:R2"/>
    <mergeCell ref="A11:C11"/>
    <mergeCell ref="D11:G11"/>
    <mergeCell ref="H11:O11"/>
    <mergeCell ref="A12:C12"/>
    <mergeCell ref="D12:G12"/>
    <mergeCell ref="H12:O12"/>
    <mergeCell ref="P11:R11"/>
    <mergeCell ref="P12:R12"/>
    <mergeCell ref="A8:D8"/>
    <mergeCell ref="E8:M8"/>
    <mergeCell ref="A9:R9"/>
    <mergeCell ref="A10:R10"/>
    <mergeCell ref="N8:R8"/>
    <mergeCell ref="A3:R4"/>
    <mergeCell ref="A6:R6"/>
    <mergeCell ref="A7:D7"/>
    <mergeCell ref="E7:M7"/>
    <mergeCell ref="N7:R7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P24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BreakPreview" topLeftCell="A18" zoomScale="84" zoomScaleNormal="100" zoomScaleSheetLayoutView="84" workbookViewId="0">
      <selection activeCell="L29" sqref="L29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4" customFormat="1" ht="13.8" x14ac:dyDescent="0.3">
      <c r="A8" s="118" t="s">
        <v>299</v>
      </c>
      <c r="B8" s="118"/>
      <c r="C8" s="118"/>
      <c r="D8" s="118"/>
      <c r="E8" s="117" t="s">
        <v>271</v>
      </c>
      <c r="F8" s="117"/>
      <c r="G8" s="117"/>
      <c r="H8" s="117"/>
      <c r="I8" s="117"/>
      <c r="J8" s="117"/>
      <c r="K8" s="117"/>
      <c r="L8" s="117"/>
      <c r="M8" s="117"/>
      <c r="N8" s="132">
        <f>Q23</f>
        <v>483386.59</v>
      </c>
      <c r="O8" s="132"/>
      <c r="P8" s="132"/>
      <c r="Q8" s="132"/>
      <c r="R8" s="132"/>
    </row>
    <row r="9" spans="1:18" s="44" customFormat="1" ht="13.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44" customFormat="1" ht="13.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4" customFormat="1" ht="13.8" x14ac:dyDescent="0.3">
      <c r="A12" s="117" t="s">
        <v>277</v>
      </c>
      <c r="B12" s="117"/>
      <c r="C12" s="117"/>
      <c r="D12" s="117" t="s">
        <v>286</v>
      </c>
      <c r="E12" s="117"/>
      <c r="F12" s="117"/>
      <c r="G12" s="117"/>
      <c r="H12" s="118" t="s">
        <v>287</v>
      </c>
      <c r="I12" s="118"/>
      <c r="J12" s="118"/>
      <c r="K12" s="118"/>
      <c r="L12" s="118"/>
      <c r="M12" s="118"/>
      <c r="N12" s="118"/>
      <c r="O12" s="118"/>
      <c r="P12" s="82"/>
      <c r="Q12" s="82"/>
      <c r="R12" s="82"/>
    </row>
    <row r="13" spans="1:18" s="44" customFormat="1" ht="13.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spans="1:18" s="6" customFormat="1" ht="35.1" customHeight="1" x14ac:dyDescent="0.25">
      <c r="A17" s="74">
        <v>1</v>
      </c>
      <c r="B17" s="105" t="s">
        <v>161</v>
      </c>
      <c r="C17" s="74" t="s">
        <v>57</v>
      </c>
      <c r="D17" s="8">
        <v>240</v>
      </c>
      <c r="E17" s="8">
        <v>20</v>
      </c>
      <c r="F17" s="8">
        <v>20</v>
      </c>
      <c r="G17" s="8">
        <v>20</v>
      </c>
      <c r="H17" s="8">
        <v>20</v>
      </c>
      <c r="I17" s="8">
        <v>20</v>
      </c>
      <c r="J17" s="8">
        <v>20</v>
      </c>
      <c r="K17" s="8">
        <v>20</v>
      </c>
      <c r="L17" s="8">
        <v>20</v>
      </c>
      <c r="M17" s="8">
        <v>20</v>
      </c>
      <c r="N17" s="8">
        <v>20</v>
      </c>
      <c r="O17" s="8">
        <v>20</v>
      </c>
      <c r="P17" s="8">
        <v>20</v>
      </c>
      <c r="Q17" s="30"/>
      <c r="R17" s="8">
        <v>15318</v>
      </c>
    </row>
    <row r="18" spans="1:18" s="6" customFormat="1" ht="35.1" customHeight="1" x14ac:dyDescent="0.25">
      <c r="A18" s="74"/>
      <c r="B18" s="105"/>
      <c r="C18" s="74"/>
      <c r="D18" s="8" t="s">
        <v>25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25200</v>
      </c>
      <c r="P18" s="10">
        <v>0</v>
      </c>
      <c r="Q18" s="10">
        <f>SUM(E18:P18)</f>
        <v>25200</v>
      </c>
      <c r="R18" s="8"/>
    </row>
    <row r="19" spans="1:18" s="6" customFormat="1" ht="35.1" customHeight="1" x14ac:dyDescent="0.25">
      <c r="A19" s="74">
        <v>2</v>
      </c>
      <c r="B19" s="105" t="s">
        <v>162</v>
      </c>
      <c r="C19" s="74" t="s">
        <v>163</v>
      </c>
      <c r="D19" s="8">
        <v>200</v>
      </c>
      <c r="E19" s="19">
        <v>16</v>
      </c>
      <c r="F19" s="19">
        <v>16</v>
      </c>
      <c r="G19" s="19">
        <v>16</v>
      </c>
      <c r="H19" s="19">
        <v>16</v>
      </c>
      <c r="I19" s="19">
        <v>16</v>
      </c>
      <c r="J19" s="19">
        <v>16</v>
      </c>
      <c r="K19" s="19">
        <v>16</v>
      </c>
      <c r="L19" s="19">
        <v>16</v>
      </c>
      <c r="M19" s="19">
        <v>16</v>
      </c>
      <c r="N19" s="19">
        <v>16</v>
      </c>
      <c r="O19" s="19">
        <v>16</v>
      </c>
      <c r="P19" s="19">
        <v>24</v>
      </c>
      <c r="Q19" s="30"/>
      <c r="R19" s="8">
        <v>200</v>
      </c>
    </row>
    <row r="20" spans="1:18" s="6" customFormat="1" ht="35.1" customHeight="1" x14ac:dyDescent="0.25">
      <c r="A20" s="74"/>
      <c r="B20" s="105"/>
      <c r="C20" s="74"/>
      <c r="D20" s="8" t="s">
        <v>25</v>
      </c>
      <c r="E20" s="10">
        <v>28800</v>
      </c>
      <c r="F20" s="10">
        <v>28500</v>
      </c>
      <c r="G20" s="10">
        <v>26000</v>
      </c>
      <c r="H20" s="10">
        <v>26000</v>
      </c>
      <c r="I20" s="10">
        <v>33939.040000000001</v>
      </c>
      <c r="J20" s="10">
        <v>28700</v>
      </c>
      <c r="K20" s="10">
        <v>29200</v>
      </c>
      <c r="L20" s="10">
        <v>26200</v>
      </c>
      <c r="M20" s="10">
        <v>23200</v>
      </c>
      <c r="N20" s="10">
        <v>23200</v>
      </c>
      <c r="O20" s="10">
        <v>23200</v>
      </c>
      <c r="P20" s="10">
        <v>23200</v>
      </c>
      <c r="Q20" s="10">
        <f>SUM(E20:P20)</f>
        <v>320139.04000000004</v>
      </c>
      <c r="R20" s="8"/>
    </row>
    <row r="21" spans="1:18" s="6" customFormat="1" ht="35.1" customHeight="1" x14ac:dyDescent="0.25">
      <c r="A21" s="74">
        <v>3</v>
      </c>
      <c r="B21" s="105" t="s">
        <v>164</v>
      </c>
      <c r="C21" s="74" t="s">
        <v>52</v>
      </c>
      <c r="D21" s="8">
        <v>150</v>
      </c>
      <c r="E21" s="19">
        <v>12</v>
      </c>
      <c r="F21" s="19">
        <v>12</v>
      </c>
      <c r="G21" s="19">
        <v>12</v>
      </c>
      <c r="H21" s="19">
        <v>12</v>
      </c>
      <c r="I21" s="19">
        <v>12</v>
      </c>
      <c r="J21" s="19">
        <v>12</v>
      </c>
      <c r="K21" s="19">
        <v>12</v>
      </c>
      <c r="L21" s="19">
        <v>12</v>
      </c>
      <c r="M21" s="19">
        <v>12</v>
      </c>
      <c r="N21" s="19">
        <v>12</v>
      </c>
      <c r="O21" s="19">
        <v>15</v>
      </c>
      <c r="P21" s="19">
        <v>15</v>
      </c>
      <c r="Q21" s="8"/>
      <c r="R21" s="8">
        <v>150</v>
      </c>
    </row>
    <row r="22" spans="1:18" s="6" customFormat="1" ht="35.1" customHeight="1" x14ac:dyDescent="0.25">
      <c r="A22" s="74"/>
      <c r="B22" s="105"/>
      <c r="C22" s="74"/>
      <c r="D22" s="8" t="s">
        <v>25</v>
      </c>
      <c r="E22" s="10">
        <v>4104.0600000000004</v>
      </c>
      <c r="F22" s="10">
        <v>12383.88</v>
      </c>
      <c r="G22" s="10">
        <v>17683.88</v>
      </c>
      <c r="H22" s="10">
        <v>4083.88</v>
      </c>
      <c r="I22" s="10">
        <v>4683.88</v>
      </c>
      <c r="J22" s="10">
        <v>4083.88</v>
      </c>
      <c r="K22" s="10">
        <v>24483.88</v>
      </c>
      <c r="L22" s="10">
        <v>3041.94</v>
      </c>
      <c r="M22" s="10">
        <v>15600</v>
      </c>
      <c r="N22" s="10">
        <v>2000</v>
      </c>
      <c r="O22" s="10">
        <v>2689.1</v>
      </c>
      <c r="P22" s="10">
        <v>43209.17</v>
      </c>
      <c r="Q22" s="10">
        <f>SUM(E22:P22)</f>
        <v>138047.54999999999</v>
      </c>
      <c r="R22" s="8"/>
    </row>
    <row r="23" spans="1:18" s="6" customFormat="1" ht="35.1" customHeight="1" x14ac:dyDescent="0.25">
      <c r="A23" s="18"/>
      <c r="B23" s="99" t="s">
        <v>3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49">
        <f>Q18+Q20+Q22</f>
        <v>483386.59</v>
      </c>
      <c r="R23" s="23"/>
    </row>
  </sheetData>
  <mergeCells count="39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21:A22"/>
    <mergeCell ref="B21:B22"/>
    <mergeCell ref="C21:C22"/>
    <mergeCell ref="B23:P23"/>
    <mergeCell ref="A16:R16"/>
    <mergeCell ref="A17:A18"/>
    <mergeCell ref="B17:B18"/>
    <mergeCell ref="C17:C18"/>
    <mergeCell ref="A19:A20"/>
    <mergeCell ref="B19:B20"/>
    <mergeCell ref="C19:C20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17" zoomScale="78" zoomScaleNormal="100" zoomScaleSheetLayoutView="78" workbookViewId="0">
      <selection activeCell="Q32" sqref="Q32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4" customFormat="1" ht="13.8" x14ac:dyDescent="0.3">
      <c r="A8" s="100" t="s">
        <v>300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1">
        <f>Q22</f>
        <v>1390678.56</v>
      </c>
      <c r="O8" s="101"/>
      <c r="P8" s="101"/>
      <c r="Q8" s="101"/>
      <c r="R8" s="101"/>
    </row>
    <row r="9" spans="1:18" s="44" customFormat="1" ht="13.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44" customFormat="1" ht="13.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4" customFormat="1" ht="13.8" x14ac:dyDescent="0.3">
      <c r="A12" s="82" t="s">
        <v>301</v>
      </c>
      <c r="B12" s="82"/>
      <c r="C12" s="82"/>
      <c r="D12" s="82" t="s">
        <v>302</v>
      </c>
      <c r="E12" s="82"/>
      <c r="F12" s="82"/>
      <c r="G12" s="82"/>
      <c r="H12" s="100" t="s">
        <v>302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s="44" customFormat="1" ht="13.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165</v>
      </c>
      <c r="C16" s="74" t="s">
        <v>166</v>
      </c>
      <c r="D16" s="8">
        <v>7200</v>
      </c>
      <c r="E16" s="8">
        <v>600</v>
      </c>
      <c r="F16" s="8">
        <v>600</v>
      </c>
      <c r="G16" s="8">
        <v>600</v>
      </c>
      <c r="H16" s="8">
        <v>600</v>
      </c>
      <c r="I16" s="8">
        <v>600</v>
      </c>
      <c r="J16" s="8">
        <v>600</v>
      </c>
      <c r="K16" s="8">
        <v>600</v>
      </c>
      <c r="L16" s="8">
        <v>600</v>
      </c>
      <c r="M16" s="8">
        <v>600</v>
      </c>
      <c r="N16" s="8">
        <v>600</v>
      </c>
      <c r="O16" s="8">
        <v>600</v>
      </c>
      <c r="P16" s="8">
        <v>600</v>
      </c>
      <c r="Q16" s="8"/>
      <c r="R16" s="8">
        <v>7200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4516.62</v>
      </c>
      <c r="L17" s="10">
        <v>0</v>
      </c>
      <c r="M17" s="10">
        <v>0</v>
      </c>
      <c r="N17" s="10">
        <v>0</v>
      </c>
      <c r="O17" s="10">
        <v>111321</v>
      </c>
      <c r="P17" s="10">
        <v>1694</v>
      </c>
      <c r="Q17" s="10">
        <f>SUM(E17:P17)</f>
        <v>117531.62</v>
      </c>
      <c r="R17" s="31"/>
    </row>
    <row r="18" spans="1:18" s="6" customFormat="1" ht="35.1" customHeight="1" x14ac:dyDescent="0.25">
      <c r="A18" s="74">
        <v>2</v>
      </c>
      <c r="B18" s="107" t="s">
        <v>167</v>
      </c>
      <c r="C18" s="74" t="s">
        <v>168</v>
      </c>
      <c r="D18" s="8">
        <v>6000</v>
      </c>
      <c r="E18" s="8">
        <v>500</v>
      </c>
      <c r="F18" s="8">
        <v>500</v>
      </c>
      <c r="G18" s="8">
        <v>500</v>
      </c>
      <c r="H18" s="8">
        <v>500</v>
      </c>
      <c r="I18" s="8">
        <v>500</v>
      </c>
      <c r="J18" s="8">
        <v>500</v>
      </c>
      <c r="K18" s="8">
        <v>500</v>
      </c>
      <c r="L18" s="8">
        <v>500</v>
      </c>
      <c r="M18" s="8">
        <v>500</v>
      </c>
      <c r="N18" s="8">
        <v>500</v>
      </c>
      <c r="O18" s="8">
        <v>500</v>
      </c>
      <c r="P18" s="8">
        <v>500</v>
      </c>
      <c r="Q18" s="8"/>
      <c r="R18" s="8">
        <v>6000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10">
        <v>86600.2</v>
      </c>
      <c r="F19" s="10">
        <v>81000.2</v>
      </c>
      <c r="G19" s="10">
        <v>98949.86</v>
      </c>
      <c r="H19" s="10">
        <v>82349.86</v>
      </c>
      <c r="I19" s="10">
        <v>105186.26</v>
      </c>
      <c r="J19" s="10">
        <v>82149.86</v>
      </c>
      <c r="K19" s="10">
        <v>101349.86</v>
      </c>
      <c r="L19" s="10">
        <v>89249.86</v>
      </c>
      <c r="M19" s="10">
        <v>81549.86</v>
      </c>
      <c r="N19" s="10">
        <v>89349.86</v>
      </c>
      <c r="O19" s="10">
        <v>75349.86</v>
      </c>
      <c r="P19" s="10">
        <v>82849.86</v>
      </c>
      <c r="Q19" s="10">
        <f>SUM(E19:P19)</f>
        <v>1055935.3999999999</v>
      </c>
      <c r="R19" s="31"/>
    </row>
    <row r="20" spans="1:18" s="6" customFormat="1" ht="35.1" customHeight="1" x14ac:dyDescent="0.25">
      <c r="A20" s="74">
        <v>3</v>
      </c>
      <c r="B20" s="107" t="s">
        <v>169</v>
      </c>
      <c r="C20" s="74" t="s">
        <v>170</v>
      </c>
      <c r="D20" s="8">
        <v>15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4</v>
      </c>
      <c r="M20" s="8">
        <v>1</v>
      </c>
      <c r="N20" s="8">
        <v>1</v>
      </c>
      <c r="O20" s="8">
        <v>1</v>
      </c>
      <c r="P20" s="8">
        <v>1</v>
      </c>
      <c r="Q20" s="8"/>
      <c r="R20" s="8">
        <v>400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10">
        <v>12204.96</v>
      </c>
      <c r="F21" s="10">
        <v>12164.6</v>
      </c>
      <c r="G21" s="10">
        <v>14332.24</v>
      </c>
      <c r="H21" s="10">
        <v>10164.6</v>
      </c>
      <c r="I21" s="10">
        <v>23512.02</v>
      </c>
      <c r="J21" s="10">
        <v>13328.14</v>
      </c>
      <c r="K21" s="10">
        <v>21089.119999999999</v>
      </c>
      <c r="L21" s="10">
        <v>25625.71</v>
      </c>
      <c r="M21" s="10">
        <v>18287.78</v>
      </c>
      <c r="N21" s="10">
        <v>17266.02</v>
      </c>
      <c r="O21" s="10">
        <v>27367.31</v>
      </c>
      <c r="P21" s="10">
        <v>21869.040000000001</v>
      </c>
      <c r="Q21" s="10">
        <f>SUM(E21:P21)</f>
        <v>217211.53999999998</v>
      </c>
      <c r="R21" s="31"/>
    </row>
    <row r="22" spans="1:18" s="6" customFormat="1" ht="35.1" customHeight="1" x14ac:dyDescent="0.25">
      <c r="A22" s="71" t="s">
        <v>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49">
        <f>Q17+Q19+Q21</f>
        <v>1390678.56</v>
      </c>
      <c r="R22" s="27"/>
    </row>
  </sheetData>
  <mergeCells count="38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topLeftCell="A21" zoomScale="68" zoomScaleNormal="100" zoomScaleSheetLayoutView="68" workbookViewId="0">
      <selection activeCell="A30" sqref="A30:XFD38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4" customFormat="1" ht="13.8" x14ac:dyDescent="0.3">
      <c r="A8" s="100" t="s">
        <v>303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1">
        <f>Q28</f>
        <v>3583158.1799999997</v>
      </c>
      <c r="O8" s="101"/>
      <c r="P8" s="101"/>
      <c r="Q8" s="101"/>
      <c r="R8" s="101"/>
    </row>
    <row r="9" spans="1:18" s="44" customFormat="1" ht="13.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44" customFormat="1" ht="13.8" x14ac:dyDescent="0.3">
      <c r="A10" s="76" t="s">
        <v>272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4" customFormat="1" ht="13.8" x14ac:dyDescent="0.3">
      <c r="A12" s="82" t="s">
        <v>301</v>
      </c>
      <c r="B12" s="82"/>
      <c r="C12" s="82"/>
      <c r="D12" s="82" t="s">
        <v>304</v>
      </c>
      <c r="E12" s="82"/>
      <c r="F12" s="82"/>
      <c r="G12" s="82"/>
      <c r="H12" s="82" t="s">
        <v>305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s="44" customFormat="1" ht="13.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31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8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98"/>
      <c r="R15" s="98"/>
    </row>
    <row r="16" spans="1:18" s="6" customFormat="1" ht="35.1" customHeight="1" x14ac:dyDescent="0.25">
      <c r="A16" s="74">
        <v>1</v>
      </c>
      <c r="B16" s="107" t="s">
        <v>171</v>
      </c>
      <c r="C16" s="74" t="s">
        <v>4</v>
      </c>
      <c r="D16" s="8">
        <v>360</v>
      </c>
      <c r="E16" s="8">
        <v>30</v>
      </c>
      <c r="F16" s="8">
        <v>30</v>
      </c>
      <c r="G16" s="8">
        <v>30</v>
      </c>
      <c r="H16" s="8">
        <v>30</v>
      </c>
      <c r="I16" s="8">
        <v>30</v>
      </c>
      <c r="J16" s="8">
        <v>30</v>
      </c>
      <c r="K16" s="8">
        <v>30</v>
      </c>
      <c r="L16" s="8">
        <v>30</v>
      </c>
      <c r="M16" s="8">
        <v>30</v>
      </c>
      <c r="N16" s="8">
        <v>30</v>
      </c>
      <c r="O16" s="8">
        <v>30</v>
      </c>
      <c r="P16" s="8">
        <v>30</v>
      </c>
      <c r="Q16" s="31"/>
      <c r="R16" s="8">
        <v>230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10">
        <v>161219.29999999999</v>
      </c>
      <c r="F17" s="10">
        <v>154619.29999999999</v>
      </c>
      <c r="G17" s="10">
        <v>163612.79999999999</v>
      </c>
      <c r="H17" s="10">
        <v>163925.79999999999</v>
      </c>
      <c r="I17" s="10">
        <v>160825.79999999999</v>
      </c>
      <c r="J17" s="10">
        <v>152212.68</v>
      </c>
      <c r="K17" s="10">
        <v>185016.8</v>
      </c>
      <c r="L17" s="10">
        <v>185445.98</v>
      </c>
      <c r="M17" s="10">
        <v>186125.8</v>
      </c>
      <c r="N17" s="10">
        <v>196916.44</v>
      </c>
      <c r="O17" s="10">
        <v>180192.5</v>
      </c>
      <c r="P17" s="10">
        <v>174525.8</v>
      </c>
      <c r="Q17" s="10">
        <f>SUM(E17:P17)</f>
        <v>2064639</v>
      </c>
      <c r="R17" s="8"/>
    </row>
    <row r="18" spans="1:18" s="6" customFormat="1" ht="35.1" customHeight="1" x14ac:dyDescent="0.25">
      <c r="A18" s="74">
        <v>2</v>
      </c>
      <c r="B18" s="107" t="s">
        <v>172</v>
      </c>
      <c r="C18" s="74" t="s">
        <v>173</v>
      </c>
      <c r="D18" s="8">
        <v>240</v>
      </c>
      <c r="E18" s="8">
        <v>20</v>
      </c>
      <c r="F18" s="8">
        <v>20</v>
      </c>
      <c r="G18" s="8">
        <v>20</v>
      </c>
      <c r="H18" s="8">
        <v>20</v>
      </c>
      <c r="I18" s="8">
        <v>20</v>
      </c>
      <c r="J18" s="8">
        <v>20</v>
      </c>
      <c r="K18" s="8">
        <v>20</v>
      </c>
      <c r="L18" s="8">
        <v>20</v>
      </c>
      <c r="M18" s="8">
        <v>20</v>
      </c>
      <c r="N18" s="8">
        <v>20</v>
      </c>
      <c r="O18" s="8">
        <v>20</v>
      </c>
      <c r="P18" s="8">
        <v>20</v>
      </c>
      <c r="Q18" s="31"/>
      <c r="R18" s="8">
        <v>15318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10">
        <v>164</v>
      </c>
      <c r="F19" s="10">
        <v>12914.07</v>
      </c>
      <c r="G19" s="10">
        <v>9925.25</v>
      </c>
      <c r="H19" s="10">
        <v>3755.05</v>
      </c>
      <c r="I19" s="10">
        <v>0</v>
      </c>
      <c r="J19" s="10">
        <v>12157.93</v>
      </c>
      <c r="K19" s="10">
        <v>8990.2999999999993</v>
      </c>
      <c r="L19" s="10">
        <v>0</v>
      </c>
      <c r="M19" s="10">
        <v>23780.2</v>
      </c>
      <c r="N19" s="10">
        <v>33424.1</v>
      </c>
      <c r="O19" s="10">
        <v>194252.99</v>
      </c>
      <c r="P19" s="10">
        <v>30877.87</v>
      </c>
      <c r="Q19" s="10">
        <f>SUM(E19:P19)</f>
        <v>330241.76</v>
      </c>
      <c r="R19" s="8"/>
    </row>
    <row r="20" spans="1:18" s="6" customFormat="1" ht="35.1" customHeight="1" x14ac:dyDescent="0.25">
      <c r="A20" s="74">
        <v>3</v>
      </c>
      <c r="B20" s="107" t="s">
        <v>174</v>
      </c>
      <c r="C20" s="74" t="s">
        <v>35</v>
      </c>
      <c r="D20" s="8">
        <v>24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2</v>
      </c>
      <c r="L20" s="8">
        <v>2</v>
      </c>
      <c r="M20" s="8">
        <v>2</v>
      </c>
      <c r="N20" s="8">
        <v>2</v>
      </c>
      <c r="O20" s="8">
        <v>2</v>
      </c>
      <c r="P20" s="8">
        <v>2</v>
      </c>
      <c r="Q20" s="31"/>
      <c r="R20" s="8">
        <v>1000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10">
        <v>8167.76</v>
      </c>
      <c r="F21" s="10">
        <v>8167.76</v>
      </c>
      <c r="G21" s="10">
        <v>9167.76</v>
      </c>
      <c r="H21" s="10">
        <v>9209.7000000000007</v>
      </c>
      <c r="I21" s="10">
        <v>19318.16</v>
      </c>
      <c r="J21" s="10">
        <v>8359.32</v>
      </c>
      <c r="K21" s="10">
        <v>16069.28</v>
      </c>
      <c r="L21" s="10">
        <v>9924.7000000000007</v>
      </c>
      <c r="M21" s="10">
        <v>15927.93</v>
      </c>
      <c r="N21" s="10">
        <v>25696.959999999999</v>
      </c>
      <c r="O21" s="10">
        <v>14951.24</v>
      </c>
      <c r="P21" s="10">
        <v>10171.09</v>
      </c>
      <c r="Q21" s="10">
        <f>SUM(E21:P21)</f>
        <v>155131.65999999997</v>
      </c>
      <c r="R21" s="8"/>
    </row>
    <row r="22" spans="1:18" s="6" customFormat="1" ht="35.1" customHeight="1" x14ac:dyDescent="0.25">
      <c r="A22" s="74">
        <v>4</v>
      </c>
      <c r="B22" s="107" t="s">
        <v>175</v>
      </c>
      <c r="C22" s="74" t="s">
        <v>176</v>
      </c>
      <c r="D22" s="8">
        <v>360</v>
      </c>
      <c r="E22" s="8">
        <v>30</v>
      </c>
      <c r="F22" s="8">
        <v>30</v>
      </c>
      <c r="G22" s="8">
        <v>30</v>
      </c>
      <c r="H22" s="8">
        <v>30</v>
      </c>
      <c r="I22" s="8">
        <v>30</v>
      </c>
      <c r="J22" s="8">
        <v>30</v>
      </c>
      <c r="K22" s="8">
        <v>30</v>
      </c>
      <c r="L22" s="8">
        <v>30</v>
      </c>
      <c r="M22" s="8">
        <v>30</v>
      </c>
      <c r="N22" s="8">
        <v>30</v>
      </c>
      <c r="O22" s="8">
        <v>30</v>
      </c>
      <c r="P22" s="8">
        <v>30</v>
      </c>
      <c r="Q22" s="31"/>
      <c r="R22" s="8">
        <v>1500</v>
      </c>
    </row>
    <row r="23" spans="1:18" s="6" customFormat="1" ht="35.1" customHeight="1" x14ac:dyDescent="0.25">
      <c r="A23" s="74"/>
      <c r="B23" s="107"/>
      <c r="C23" s="74"/>
      <c r="D23" s="8" t="s">
        <v>25</v>
      </c>
      <c r="E23" s="10">
        <v>2400</v>
      </c>
      <c r="F23" s="10">
        <v>0</v>
      </c>
      <c r="G23" s="10">
        <v>1099.99</v>
      </c>
      <c r="H23" s="10">
        <v>33992.22</v>
      </c>
      <c r="I23" s="10">
        <v>47462.82</v>
      </c>
      <c r="J23" s="10">
        <v>0</v>
      </c>
      <c r="K23" s="10">
        <v>919.98</v>
      </c>
      <c r="L23" s="10">
        <v>0</v>
      </c>
      <c r="M23" s="10">
        <v>3050</v>
      </c>
      <c r="N23" s="10">
        <v>0</v>
      </c>
      <c r="O23" s="10">
        <v>12408.75</v>
      </c>
      <c r="P23" s="10">
        <v>0</v>
      </c>
      <c r="Q23" s="10">
        <f>SUM(E23:P23)</f>
        <v>101333.75999999999</v>
      </c>
      <c r="R23" s="8"/>
    </row>
    <row r="24" spans="1:18" s="6" customFormat="1" ht="35.1" customHeight="1" x14ac:dyDescent="0.25">
      <c r="A24" s="74">
        <v>5</v>
      </c>
      <c r="B24" s="107" t="s">
        <v>349</v>
      </c>
      <c r="C24" s="74" t="s">
        <v>4</v>
      </c>
      <c r="D24" s="8">
        <v>360</v>
      </c>
      <c r="E24" s="8">
        <v>30</v>
      </c>
      <c r="F24" s="8">
        <v>30</v>
      </c>
      <c r="G24" s="8">
        <v>30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8">
        <v>30</v>
      </c>
      <c r="N24" s="8">
        <v>30</v>
      </c>
      <c r="O24" s="8">
        <v>30</v>
      </c>
      <c r="P24" s="8">
        <v>30</v>
      </c>
      <c r="Q24" s="31"/>
      <c r="R24" s="8">
        <v>180</v>
      </c>
    </row>
    <row r="25" spans="1:18" s="6" customFormat="1" ht="35.1" customHeight="1" x14ac:dyDescent="0.25">
      <c r="A25" s="74"/>
      <c r="B25" s="107"/>
      <c r="C25" s="74"/>
      <c r="D25" s="8" t="s">
        <v>25</v>
      </c>
      <c r="E25" s="10">
        <v>0</v>
      </c>
      <c r="F25" s="10">
        <v>0</v>
      </c>
      <c r="G25" s="10">
        <v>7935</v>
      </c>
      <c r="H25" s="10">
        <v>1699.01</v>
      </c>
      <c r="I25" s="10">
        <v>54576</v>
      </c>
      <c r="J25" s="10">
        <v>0</v>
      </c>
      <c r="K25" s="10">
        <v>0</v>
      </c>
      <c r="L25" s="10">
        <v>0</v>
      </c>
      <c r="M25" s="10">
        <v>3649.8</v>
      </c>
      <c r="N25" s="10">
        <v>0</v>
      </c>
      <c r="O25" s="10">
        <v>0</v>
      </c>
      <c r="P25" s="10">
        <v>0</v>
      </c>
      <c r="Q25" s="10">
        <f>SUM(E25:P25)</f>
        <v>67859.81</v>
      </c>
      <c r="R25" s="8"/>
    </row>
    <row r="26" spans="1:18" s="6" customFormat="1" ht="35.1" customHeight="1" x14ac:dyDescent="0.25">
      <c r="A26" s="74">
        <v>6</v>
      </c>
      <c r="B26" s="107" t="s">
        <v>350</v>
      </c>
      <c r="C26" s="74" t="s">
        <v>4</v>
      </c>
      <c r="D26" s="8">
        <v>360</v>
      </c>
      <c r="E26" s="8">
        <v>30</v>
      </c>
      <c r="F26" s="8">
        <v>30</v>
      </c>
      <c r="G26" s="8">
        <v>30</v>
      </c>
      <c r="H26" s="8">
        <v>30</v>
      </c>
      <c r="I26" s="8">
        <v>30</v>
      </c>
      <c r="J26" s="8">
        <v>30</v>
      </c>
      <c r="K26" s="8">
        <v>30</v>
      </c>
      <c r="L26" s="8">
        <v>30</v>
      </c>
      <c r="M26" s="8">
        <v>30</v>
      </c>
      <c r="N26" s="8">
        <v>30</v>
      </c>
      <c r="O26" s="8">
        <v>30</v>
      </c>
      <c r="P26" s="8">
        <v>30</v>
      </c>
      <c r="Q26" s="31"/>
      <c r="R26" s="8">
        <v>180</v>
      </c>
    </row>
    <row r="27" spans="1:18" s="6" customFormat="1" ht="35.1" customHeight="1" x14ac:dyDescent="0.25">
      <c r="A27" s="74"/>
      <c r="B27" s="107"/>
      <c r="C27" s="74"/>
      <c r="D27" s="8" t="s">
        <v>25</v>
      </c>
      <c r="E27" s="10">
        <v>0</v>
      </c>
      <c r="F27" s="10">
        <v>0</v>
      </c>
      <c r="G27" s="10">
        <v>116928</v>
      </c>
      <c r="H27" s="10">
        <v>0</v>
      </c>
      <c r="I27" s="10">
        <v>0</v>
      </c>
      <c r="J27" s="10">
        <v>0</v>
      </c>
      <c r="K27" s="10">
        <v>200448</v>
      </c>
      <c r="L27" s="10">
        <v>200448</v>
      </c>
      <c r="M27" s="10">
        <v>0</v>
      </c>
      <c r="N27" s="10">
        <v>24152</v>
      </c>
      <c r="O27" s="10">
        <v>0</v>
      </c>
      <c r="P27" s="10">
        <v>321976.19</v>
      </c>
      <c r="Q27" s="10">
        <f>SUM(E27:P27)</f>
        <v>863952.19</v>
      </c>
      <c r="R27" s="8"/>
    </row>
    <row r="28" spans="1:18" s="6" customFormat="1" ht="35.1" customHeight="1" x14ac:dyDescent="0.25">
      <c r="A28" s="99" t="s">
        <v>3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48">
        <f>Q17+Q19+Q21+Q23+Q25+Q27</f>
        <v>3583158.1799999997</v>
      </c>
      <c r="R28" s="7"/>
    </row>
  </sheetData>
  <mergeCells count="48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6:A17"/>
    <mergeCell ref="B16:B17"/>
    <mergeCell ref="C16:C17"/>
    <mergeCell ref="A18:A19"/>
    <mergeCell ref="B18:B19"/>
    <mergeCell ref="C18:C19"/>
    <mergeCell ref="A14:A15"/>
    <mergeCell ref="B14:B15"/>
    <mergeCell ref="C14:C15"/>
    <mergeCell ref="D14:D15"/>
    <mergeCell ref="E14:P14"/>
    <mergeCell ref="Q14:Q15"/>
    <mergeCell ref="A28:P28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18" zoomScale="82" zoomScaleNormal="100" zoomScaleSheetLayoutView="82" workbookViewId="0">
      <selection activeCell="P30" sqref="P30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4" customFormat="1" ht="13.8" x14ac:dyDescent="0.3">
      <c r="A8" s="82" t="s">
        <v>306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Q22</f>
        <v>178504.1</v>
      </c>
      <c r="O8" s="108"/>
      <c r="P8" s="108"/>
      <c r="Q8" s="108"/>
      <c r="R8" s="108"/>
    </row>
    <row r="9" spans="1:18" s="44" customFormat="1" ht="13.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s="44" customFormat="1" ht="13.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4" customFormat="1" ht="13.8" x14ac:dyDescent="0.3">
      <c r="A12" s="82" t="s">
        <v>277</v>
      </c>
      <c r="B12" s="82"/>
      <c r="C12" s="82"/>
      <c r="D12" s="82" t="s">
        <v>286</v>
      </c>
      <c r="E12" s="82"/>
      <c r="F12" s="82"/>
      <c r="G12" s="82"/>
      <c r="H12" s="100" t="s">
        <v>287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s="44" customFormat="1" ht="13.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97" t="s">
        <v>177</v>
      </c>
      <c r="C16" s="74" t="s">
        <v>5</v>
      </c>
      <c r="D16" s="8">
        <v>12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/>
      <c r="R16" s="8">
        <v>15318</v>
      </c>
    </row>
    <row r="17" spans="1:18" s="6" customFormat="1" ht="35.1" customHeight="1" x14ac:dyDescent="0.25">
      <c r="A17" s="74"/>
      <c r="B17" s="97"/>
      <c r="C17" s="74"/>
      <c r="D17" s="8" t="s">
        <v>25</v>
      </c>
      <c r="E17" s="10">
        <v>11000</v>
      </c>
      <c r="F17" s="10">
        <v>11000</v>
      </c>
      <c r="G17" s="10">
        <v>11000</v>
      </c>
      <c r="H17" s="10">
        <v>11000</v>
      </c>
      <c r="I17" s="10">
        <v>11000</v>
      </c>
      <c r="J17" s="10">
        <v>10000</v>
      </c>
      <c r="K17" s="10">
        <v>10500</v>
      </c>
      <c r="L17" s="10">
        <v>10000</v>
      </c>
      <c r="M17" s="10">
        <v>10000</v>
      </c>
      <c r="N17" s="10">
        <v>11000</v>
      </c>
      <c r="O17" s="10">
        <v>10000</v>
      </c>
      <c r="P17" s="10">
        <v>10000</v>
      </c>
      <c r="Q17" s="10">
        <f>SUM(E17:P17)</f>
        <v>126500</v>
      </c>
      <c r="R17" s="8"/>
    </row>
    <row r="18" spans="1:18" s="6" customFormat="1" ht="35.1" customHeight="1" x14ac:dyDescent="0.25">
      <c r="A18" s="74">
        <v>2</v>
      </c>
      <c r="B18" s="97" t="s">
        <v>178</v>
      </c>
      <c r="C18" s="74" t="s">
        <v>179</v>
      </c>
      <c r="D18" s="8">
        <v>1420</v>
      </c>
      <c r="E18" s="8">
        <v>120</v>
      </c>
      <c r="F18" s="8">
        <v>120</v>
      </c>
      <c r="G18" s="8">
        <v>120</v>
      </c>
      <c r="H18" s="8">
        <v>120</v>
      </c>
      <c r="I18" s="8">
        <v>120</v>
      </c>
      <c r="J18" s="8">
        <v>120</v>
      </c>
      <c r="K18" s="8">
        <v>120</v>
      </c>
      <c r="L18" s="8">
        <v>120</v>
      </c>
      <c r="M18" s="8">
        <v>120</v>
      </c>
      <c r="N18" s="8">
        <v>120</v>
      </c>
      <c r="O18" s="8">
        <v>120</v>
      </c>
      <c r="P18" s="8">
        <v>100</v>
      </c>
      <c r="Q18" s="8"/>
      <c r="R18" s="8">
        <v>1420</v>
      </c>
    </row>
    <row r="19" spans="1:18" s="6" customFormat="1" ht="35.1" customHeight="1" x14ac:dyDescent="0.25">
      <c r="A19" s="74"/>
      <c r="B19" s="97"/>
      <c r="C19" s="74"/>
      <c r="D19" s="8" t="s">
        <v>25</v>
      </c>
      <c r="E19" s="10">
        <v>2083.88</v>
      </c>
      <c r="F19" s="10">
        <v>2083.88</v>
      </c>
      <c r="G19" s="10">
        <v>2083.88</v>
      </c>
      <c r="H19" s="10">
        <v>2083.88</v>
      </c>
      <c r="I19" s="10">
        <v>2783.88</v>
      </c>
      <c r="J19" s="10">
        <v>4083.88</v>
      </c>
      <c r="K19" s="10">
        <v>3583.88</v>
      </c>
      <c r="L19" s="10">
        <v>4083.88</v>
      </c>
      <c r="M19" s="10">
        <v>4083.88</v>
      </c>
      <c r="N19" s="10">
        <v>3125.82</v>
      </c>
      <c r="O19" s="10">
        <v>3839.48</v>
      </c>
      <c r="P19" s="10">
        <v>4083.88</v>
      </c>
      <c r="Q19" s="10">
        <f>SUM(E19:P19)</f>
        <v>38004.100000000006</v>
      </c>
      <c r="R19" s="8"/>
    </row>
    <row r="20" spans="1:18" s="6" customFormat="1" ht="35.1" customHeight="1" x14ac:dyDescent="0.25">
      <c r="A20" s="74">
        <v>3</v>
      </c>
      <c r="B20" s="97" t="s">
        <v>180</v>
      </c>
      <c r="C20" s="74" t="s">
        <v>8</v>
      </c>
      <c r="D20" s="8">
        <v>1</v>
      </c>
      <c r="E20" s="8"/>
      <c r="F20" s="8"/>
      <c r="G20" s="8"/>
      <c r="H20" s="8"/>
      <c r="I20" s="8"/>
      <c r="J20" s="8"/>
      <c r="K20" s="8"/>
      <c r="L20" s="8">
        <v>1</v>
      </c>
      <c r="M20" s="8"/>
      <c r="N20" s="8"/>
      <c r="O20" s="8"/>
      <c r="P20" s="8"/>
      <c r="Q20" s="8"/>
      <c r="R20" s="8">
        <v>15318</v>
      </c>
    </row>
    <row r="21" spans="1:18" s="6" customFormat="1" ht="35.1" customHeight="1" x14ac:dyDescent="0.25">
      <c r="A21" s="74"/>
      <c r="B21" s="97"/>
      <c r="C21" s="74"/>
      <c r="D21" s="8" t="s">
        <v>25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14000</v>
      </c>
      <c r="P21" s="10">
        <v>0</v>
      </c>
      <c r="Q21" s="10">
        <f>SUM(E21:P21)</f>
        <v>14000</v>
      </c>
      <c r="R21" s="8"/>
    </row>
    <row r="22" spans="1:18" s="6" customFormat="1" ht="35.1" customHeight="1" x14ac:dyDescent="0.25">
      <c r="A22" s="99" t="s">
        <v>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7">
        <f>Q17+Q19+Q21</f>
        <v>178504.1</v>
      </c>
      <c r="R22" s="32"/>
    </row>
  </sheetData>
  <mergeCells count="38">
    <mergeCell ref="A1:R1"/>
    <mergeCell ref="A2:R2"/>
    <mergeCell ref="A12:C12"/>
    <mergeCell ref="D12:G12"/>
    <mergeCell ref="H12:O12"/>
    <mergeCell ref="A3:R4"/>
    <mergeCell ref="A6:R6"/>
    <mergeCell ref="A7:D7"/>
    <mergeCell ref="E7:M7"/>
    <mergeCell ref="N7:R7"/>
    <mergeCell ref="A5:R5"/>
    <mergeCell ref="A13:R13"/>
    <mergeCell ref="P12:R12"/>
    <mergeCell ref="A8:D8"/>
    <mergeCell ref="E8:M8"/>
    <mergeCell ref="A10:R10"/>
    <mergeCell ref="A11:C11"/>
    <mergeCell ref="D11:G11"/>
    <mergeCell ref="H11:O11"/>
    <mergeCell ref="N8:R8"/>
    <mergeCell ref="P11:R11"/>
    <mergeCell ref="A9:R9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18" zoomScale="78" zoomScaleNormal="100" zoomScaleSheetLayoutView="78" workbookViewId="0">
      <selection activeCell="A27" sqref="A27:XFD33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307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Q24</f>
        <v>294909.24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308</v>
      </c>
      <c r="E12" s="82"/>
      <c r="F12" s="82"/>
      <c r="G12" s="82"/>
      <c r="H12" s="100" t="s">
        <v>309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15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12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97" t="s">
        <v>181</v>
      </c>
      <c r="C16" s="74" t="s">
        <v>32</v>
      </c>
      <c r="D16" s="8">
        <v>72</v>
      </c>
      <c r="E16" s="8">
        <v>6</v>
      </c>
      <c r="F16" s="8">
        <v>6</v>
      </c>
      <c r="G16" s="8">
        <v>6</v>
      </c>
      <c r="H16" s="8">
        <v>6</v>
      </c>
      <c r="I16" s="8">
        <v>6</v>
      </c>
      <c r="J16" s="8">
        <v>6</v>
      </c>
      <c r="K16" s="8">
        <v>6</v>
      </c>
      <c r="L16" s="8">
        <v>6</v>
      </c>
      <c r="M16" s="8">
        <v>6</v>
      </c>
      <c r="N16" s="8">
        <v>6</v>
      </c>
      <c r="O16" s="8">
        <v>6</v>
      </c>
      <c r="P16" s="8">
        <v>6</v>
      </c>
      <c r="Q16" s="8"/>
      <c r="R16" s="8">
        <v>1400</v>
      </c>
    </row>
    <row r="17" spans="1:18" s="6" customFormat="1" ht="35.1" customHeight="1" x14ac:dyDescent="0.25">
      <c r="A17" s="74"/>
      <c r="B17" s="97"/>
      <c r="C17" s="74"/>
      <c r="D17" s="8" t="s">
        <v>25</v>
      </c>
      <c r="E17" s="10">
        <v>16000</v>
      </c>
      <c r="F17" s="10">
        <v>17600</v>
      </c>
      <c r="G17" s="10">
        <v>19200</v>
      </c>
      <c r="H17" s="10">
        <v>19200</v>
      </c>
      <c r="I17" s="10">
        <v>19200</v>
      </c>
      <c r="J17" s="10">
        <v>31387.56</v>
      </c>
      <c r="K17" s="10">
        <v>20000</v>
      </c>
      <c r="L17" s="10">
        <v>20000</v>
      </c>
      <c r="M17" s="10">
        <v>20000</v>
      </c>
      <c r="N17" s="10">
        <v>21317</v>
      </c>
      <c r="O17" s="10">
        <v>20000</v>
      </c>
      <c r="P17" s="10">
        <v>20000</v>
      </c>
      <c r="Q17" s="10">
        <f>SUM(E17:P17)</f>
        <v>243904.56</v>
      </c>
      <c r="R17" s="8"/>
    </row>
    <row r="18" spans="1:18" s="6" customFormat="1" ht="35.1" customHeight="1" x14ac:dyDescent="0.25">
      <c r="A18" s="74">
        <v>2</v>
      </c>
      <c r="B18" s="97" t="s">
        <v>182</v>
      </c>
      <c r="C18" s="74" t="s">
        <v>5</v>
      </c>
      <c r="D18" s="8">
        <v>12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/>
      <c r="R18" s="8">
        <v>1200</v>
      </c>
    </row>
    <row r="19" spans="1:18" s="6" customFormat="1" ht="35.1" customHeight="1" x14ac:dyDescent="0.25">
      <c r="A19" s="74"/>
      <c r="B19" s="97"/>
      <c r="C19" s="74"/>
      <c r="D19" s="8" t="s">
        <v>25</v>
      </c>
      <c r="E19" s="10">
        <v>2083.88</v>
      </c>
      <c r="F19" s="10">
        <v>2083.88</v>
      </c>
      <c r="G19" s="10">
        <v>2083.88</v>
      </c>
      <c r="H19" s="10">
        <v>2083.88</v>
      </c>
      <c r="I19" s="10">
        <v>5183.88</v>
      </c>
      <c r="J19" s="10">
        <v>2083.88</v>
      </c>
      <c r="K19" s="10">
        <v>2083.88</v>
      </c>
      <c r="L19" s="10">
        <v>2083.88</v>
      </c>
      <c r="M19" s="10">
        <v>2083.88</v>
      </c>
      <c r="N19" s="10">
        <v>2083.88</v>
      </c>
      <c r="O19" s="10">
        <v>2982</v>
      </c>
      <c r="P19" s="10">
        <v>2083.88</v>
      </c>
      <c r="Q19" s="10">
        <f>SUM(E19:P19)</f>
        <v>29004.680000000008</v>
      </c>
      <c r="R19" s="8"/>
    </row>
    <row r="20" spans="1:18" s="6" customFormat="1" ht="35.1" customHeight="1" x14ac:dyDescent="0.25">
      <c r="A20" s="74">
        <v>3</v>
      </c>
      <c r="B20" s="97" t="s">
        <v>183</v>
      </c>
      <c r="C20" s="74" t="s">
        <v>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/>
      <c r="R20" s="8">
        <v>240</v>
      </c>
    </row>
    <row r="21" spans="1:18" s="6" customFormat="1" ht="35.1" customHeight="1" x14ac:dyDescent="0.25">
      <c r="A21" s="74"/>
      <c r="B21" s="97"/>
      <c r="C21" s="74"/>
      <c r="D21" s="8" t="s">
        <v>25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f>SUM(E21:P21)</f>
        <v>0</v>
      </c>
      <c r="R21" s="8"/>
    </row>
    <row r="22" spans="1:18" s="6" customFormat="1" ht="35.1" customHeight="1" x14ac:dyDescent="0.25">
      <c r="A22" s="74">
        <v>4</v>
      </c>
      <c r="B22" s="97" t="s">
        <v>184</v>
      </c>
      <c r="C22" s="74" t="s">
        <v>33</v>
      </c>
      <c r="D22" s="8">
        <v>60</v>
      </c>
      <c r="E22" s="8">
        <v>5</v>
      </c>
      <c r="F22" s="8">
        <v>5</v>
      </c>
      <c r="G22" s="8">
        <v>5</v>
      </c>
      <c r="H22" s="8">
        <v>5</v>
      </c>
      <c r="I22" s="8">
        <v>5</v>
      </c>
      <c r="J22" s="8">
        <v>5</v>
      </c>
      <c r="K22" s="8">
        <v>5</v>
      </c>
      <c r="L22" s="8">
        <v>5</v>
      </c>
      <c r="M22" s="8">
        <v>5</v>
      </c>
      <c r="N22" s="8">
        <v>5</v>
      </c>
      <c r="O22" s="8">
        <v>5</v>
      </c>
      <c r="P22" s="8">
        <v>5</v>
      </c>
      <c r="Q22" s="8"/>
      <c r="R22" s="8">
        <v>720</v>
      </c>
    </row>
    <row r="23" spans="1:18" s="6" customFormat="1" ht="35.1" customHeight="1" x14ac:dyDescent="0.25">
      <c r="A23" s="74"/>
      <c r="B23" s="97"/>
      <c r="C23" s="74"/>
      <c r="D23" s="8" t="s">
        <v>25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22000</v>
      </c>
      <c r="P23" s="10">
        <v>0</v>
      </c>
      <c r="Q23" s="10">
        <f>SUM(E23:P23)</f>
        <v>22000</v>
      </c>
      <c r="R23" s="8"/>
    </row>
    <row r="24" spans="1:18" s="6" customFormat="1" ht="35.1" customHeight="1" x14ac:dyDescent="0.25">
      <c r="A24" s="71" t="s">
        <v>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12">
        <f>Q17+Q19+Q21+Q23</f>
        <v>294909.24</v>
      </c>
      <c r="R24" s="27"/>
    </row>
  </sheetData>
  <mergeCells count="41">
    <mergeCell ref="A1:R1"/>
    <mergeCell ref="A2:R2"/>
    <mergeCell ref="A12:C12"/>
    <mergeCell ref="D12:G12"/>
    <mergeCell ref="H12:O12"/>
    <mergeCell ref="A3:R4"/>
    <mergeCell ref="A6:R6"/>
    <mergeCell ref="A7:D7"/>
    <mergeCell ref="E7:M7"/>
    <mergeCell ref="N7:R7"/>
    <mergeCell ref="A5:R5"/>
    <mergeCell ref="A13:R13"/>
    <mergeCell ref="P12:R12"/>
    <mergeCell ref="A8:D8"/>
    <mergeCell ref="E8:M8"/>
    <mergeCell ref="A10:R10"/>
    <mergeCell ref="A11:C11"/>
    <mergeCell ref="D11:G11"/>
    <mergeCell ref="H11:O11"/>
    <mergeCell ref="N8:R8"/>
    <mergeCell ref="P11:R11"/>
    <mergeCell ref="A9:R9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P24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BreakPreview" topLeftCell="A7" zoomScale="60" zoomScaleNormal="100" workbookViewId="0">
      <selection activeCell="U24" sqref="U24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00" t="s">
        <v>310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1">
        <f>Q20</f>
        <v>316875.73999999993</v>
      </c>
      <c r="O8" s="101"/>
      <c r="P8" s="101"/>
      <c r="Q8" s="101"/>
      <c r="R8" s="101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311</v>
      </c>
      <c r="E12" s="82"/>
      <c r="F12" s="82"/>
      <c r="G12" s="82"/>
      <c r="H12" s="100" t="s">
        <v>312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185</v>
      </c>
      <c r="C16" s="74" t="s">
        <v>186</v>
      </c>
      <c r="D16" s="9">
        <v>300</v>
      </c>
      <c r="E16" s="9">
        <v>25</v>
      </c>
      <c r="F16" s="9">
        <v>25</v>
      </c>
      <c r="G16" s="9">
        <v>25</v>
      </c>
      <c r="H16" s="9">
        <v>25</v>
      </c>
      <c r="I16" s="9">
        <v>25</v>
      </c>
      <c r="J16" s="9">
        <v>25</v>
      </c>
      <c r="K16" s="9">
        <v>25</v>
      </c>
      <c r="L16" s="9">
        <v>25</v>
      </c>
      <c r="M16" s="9">
        <v>25</v>
      </c>
      <c r="N16" s="9">
        <v>25</v>
      </c>
      <c r="O16" s="9">
        <v>25</v>
      </c>
      <c r="P16" s="9">
        <v>25</v>
      </c>
      <c r="Q16" s="9"/>
      <c r="R16" s="25">
        <v>300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26">
        <v>22683.88</v>
      </c>
      <c r="F17" s="26">
        <v>22983.88</v>
      </c>
      <c r="G17" s="26">
        <v>23724.240000000002</v>
      </c>
      <c r="H17" s="26">
        <v>23724.240000000002</v>
      </c>
      <c r="I17" s="26">
        <v>23724.240000000002</v>
      </c>
      <c r="J17" s="26">
        <v>23724.240000000002</v>
      </c>
      <c r="K17" s="26">
        <v>26724.240000000002</v>
      </c>
      <c r="L17" s="26">
        <v>26724.240000000002</v>
      </c>
      <c r="M17" s="26">
        <v>26724.240000000002</v>
      </c>
      <c r="N17" s="26">
        <v>23924.240000000002</v>
      </c>
      <c r="O17" s="26">
        <v>23296.880000000001</v>
      </c>
      <c r="P17" s="26">
        <v>24917.18</v>
      </c>
      <c r="Q17" s="26">
        <f>SUM(E17:P17)</f>
        <v>292875.73999999993</v>
      </c>
      <c r="R17" s="8"/>
    </row>
    <row r="18" spans="1:18" s="6" customFormat="1" ht="35.1" customHeight="1" x14ac:dyDescent="0.25">
      <c r="A18" s="74">
        <v>2</v>
      </c>
      <c r="B18" s="107" t="s">
        <v>187</v>
      </c>
      <c r="C18" s="74" t="s">
        <v>36</v>
      </c>
      <c r="D18" s="8">
        <v>480</v>
      </c>
      <c r="E18" s="9">
        <v>40</v>
      </c>
      <c r="F18" s="9">
        <v>40</v>
      </c>
      <c r="G18" s="9">
        <v>40</v>
      </c>
      <c r="H18" s="9">
        <v>40</v>
      </c>
      <c r="I18" s="9">
        <v>40</v>
      </c>
      <c r="J18" s="9">
        <v>40</v>
      </c>
      <c r="K18" s="9">
        <v>40</v>
      </c>
      <c r="L18" s="9">
        <v>40</v>
      </c>
      <c r="M18" s="9">
        <v>40</v>
      </c>
      <c r="N18" s="9">
        <v>40</v>
      </c>
      <c r="O18" s="9">
        <v>40</v>
      </c>
      <c r="P18" s="9">
        <v>40</v>
      </c>
      <c r="Q18" s="9"/>
      <c r="R18" s="25">
        <v>960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24000</v>
      </c>
      <c r="P19" s="26">
        <v>0</v>
      </c>
      <c r="Q19" s="26">
        <f>SUM(E19:P19)</f>
        <v>24000</v>
      </c>
      <c r="R19" s="8"/>
    </row>
    <row r="20" spans="1:18" s="6" customFormat="1" ht="35.1" customHeight="1" x14ac:dyDescent="0.25">
      <c r="A20" s="71" t="s">
        <v>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48">
        <f>Q17+Q19</f>
        <v>316875.73999999993</v>
      </c>
      <c r="R20" s="27"/>
    </row>
  </sheetData>
  <mergeCells count="35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20:P20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13" zoomScale="80" zoomScaleNormal="100" zoomScaleSheetLayoutView="80" workbookViewId="0">
      <selection activeCell="A24" sqref="A24:XFD27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3" customFormat="1" ht="27.6" customHeight="1" x14ac:dyDescent="0.3">
      <c r="A6" s="76" t="s">
        <v>266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s="43" customFormat="1" ht="27.6" customHeight="1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3" customFormat="1" ht="27.6" customHeight="1" x14ac:dyDescent="0.3">
      <c r="A8" s="100" t="s">
        <v>280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1">
        <f>Q22</f>
        <v>712735.08</v>
      </c>
      <c r="O8" s="101"/>
      <c r="P8" s="101"/>
      <c r="Q8" s="101"/>
      <c r="R8" s="101"/>
    </row>
    <row r="9" spans="1:18" s="43" customFormat="1" ht="27.6" customHeight="1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43" customFormat="1" ht="27.6" customHeight="1" x14ac:dyDescent="0.3">
      <c r="A10" s="76" t="s">
        <v>272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1:18" s="43" customFormat="1" ht="27.6" customHeight="1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3" customFormat="1" ht="27.6" customHeight="1" x14ac:dyDescent="0.3">
      <c r="A12" s="82" t="s">
        <v>277</v>
      </c>
      <c r="B12" s="82"/>
      <c r="C12" s="82"/>
      <c r="D12" s="82" t="s">
        <v>278</v>
      </c>
      <c r="E12" s="82"/>
      <c r="F12" s="82"/>
      <c r="G12" s="82"/>
      <c r="H12" s="82" t="s">
        <v>281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s="2" customFormat="1" ht="27.6" customHeight="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s="6" customFormat="1" ht="12" customHeight="1" x14ac:dyDescent="0.25">
      <c r="A14" s="96" t="s">
        <v>22</v>
      </c>
      <c r="B14" s="98" t="s">
        <v>39</v>
      </c>
      <c r="C14" s="96" t="s">
        <v>49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 t="s">
        <v>50</v>
      </c>
      <c r="R14" s="98" t="s">
        <v>26</v>
      </c>
    </row>
    <row r="15" spans="1:18" s="6" customFormat="1" ht="12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96"/>
      <c r="R15" s="98"/>
    </row>
    <row r="16" spans="1:18" s="6" customFormat="1" ht="39.9" customHeight="1" x14ac:dyDescent="0.25">
      <c r="A16" s="74">
        <v>1</v>
      </c>
      <c r="B16" s="102" t="s">
        <v>51</v>
      </c>
      <c r="C16" s="74" t="s">
        <v>52</v>
      </c>
      <c r="D16" s="8">
        <v>245</v>
      </c>
      <c r="E16" s="8">
        <v>20</v>
      </c>
      <c r="F16" s="8">
        <v>20</v>
      </c>
      <c r="G16" s="8">
        <v>20</v>
      </c>
      <c r="H16" s="8">
        <v>20</v>
      </c>
      <c r="I16" s="8">
        <v>20</v>
      </c>
      <c r="J16" s="8">
        <v>20</v>
      </c>
      <c r="K16" s="8">
        <v>20</v>
      </c>
      <c r="L16" s="8">
        <v>20</v>
      </c>
      <c r="M16" s="8">
        <v>20</v>
      </c>
      <c r="N16" s="8">
        <v>20</v>
      </c>
      <c r="O16" s="8">
        <v>20</v>
      </c>
      <c r="P16" s="8">
        <v>25</v>
      </c>
      <c r="Q16" s="8"/>
      <c r="R16" s="8">
        <v>480</v>
      </c>
    </row>
    <row r="17" spans="1:18" s="6" customFormat="1" ht="39.9" customHeight="1" x14ac:dyDescent="0.25">
      <c r="A17" s="74"/>
      <c r="B17" s="102"/>
      <c r="C17" s="74"/>
      <c r="D17" s="8" t="s">
        <v>25</v>
      </c>
      <c r="E17" s="10">
        <v>31200</v>
      </c>
      <c r="F17" s="10">
        <v>34000</v>
      </c>
      <c r="G17" s="10">
        <v>29481.1</v>
      </c>
      <c r="H17" s="10">
        <v>36000</v>
      </c>
      <c r="I17" s="10">
        <v>42000</v>
      </c>
      <c r="J17" s="10">
        <v>87318.9</v>
      </c>
      <c r="K17" s="10">
        <v>23000</v>
      </c>
      <c r="L17" s="10">
        <v>49000</v>
      </c>
      <c r="M17" s="10">
        <v>36000</v>
      </c>
      <c r="N17" s="10">
        <v>36000</v>
      </c>
      <c r="O17" s="10">
        <v>68496</v>
      </c>
      <c r="P17" s="10">
        <v>49000</v>
      </c>
      <c r="Q17" s="10">
        <f>SUM(E17:P17)</f>
        <v>521496</v>
      </c>
      <c r="R17" s="8"/>
    </row>
    <row r="18" spans="1:18" s="6" customFormat="1" ht="39.9" customHeight="1" x14ac:dyDescent="0.25">
      <c r="A18" s="74">
        <v>2</v>
      </c>
      <c r="B18" s="97" t="s">
        <v>53</v>
      </c>
      <c r="C18" s="74" t="s">
        <v>54</v>
      </c>
      <c r="D18" s="8">
        <v>12</v>
      </c>
      <c r="E18" s="8" t="s">
        <v>55</v>
      </c>
      <c r="F18" s="8" t="s">
        <v>55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/>
      <c r="R18" s="8">
        <v>15318</v>
      </c>
    </row>
    <row r="19" spans="1:18" s="6" customFormat="1" ht="39.9" customHeight="1" x14ac:dyDescent="0.25">
      <c r="A19" s="74"/>
      <c r="B19" s="97"/>
      <c r="C19" s="74"/>
      <c r="D19" s="8" t="s">
        <v>25</v>
      </c>
      <c r="E19" s="10">
        <v>11768.34</v>
      </c>
      <c r="F19" s="10">
        <v>11768.34</v>
      </c>
      <c r="G19" s="10">
        <v>8139.71</v>
      </c>
      <c r="H19" s="10">
        <v>22195.54</v>
      </c>
      <c r="I19" s="10">
        <v>14195.54</v>
      </c>
      <c r="J19" s="10">
        <v>20251.37</v>
      </c>
      <c r="K19" s="10">
        <v>8139.71</v>
      </c>
      <c r="L19" s="10">
        <v>20251.37</v>
      </c>
      <c r="M19" s="10">
        <v>14195.54</v>
      </c>
      <c r="N19" s="10">
        <v>14195.54</v>
      </c>
      <c r="O19" s="10">
        <v>15791.57</v>
      </c>
      <c r="P19" s="10">
        <v>20251.37</v>
      </c>
      <c r="Q19" s="10">
        <f>SUM(E19:P19)</f>
        <v>181143.94</v>
      </c>
      <c r="R19" s="8"/>
    </row>
    <row r="20" spans="1:18" s="6" customFormat="1" ht="39.9" customHeight="1" x14ac:dyDescent="0.25">
      <c r="A20" s="74">
        <v>3</v>
      </c>
      <c r="B20" s="97" t="s">
        <v>56</v>
      </c>
      <c r="C20" s="74" t="s">
        <v>57</v>
      </c>
      <c r="D20" s="8">
        <v>12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8">
        <v>1</v>
      </c>
      <c r="Q20" s="8"/>
      <c r="R20" s="8">
        <v>15318</v>
      </c>
    </row>
    <row r="21" spans="1:18" s="6" customFormat="1" ht="39.9" customHeight="1" x14ac:dyDescent="0.25">
      <c r="A21" s="74"/>
      <c r="B21" s="97"/>
      <c r="C21" s="74"/>
      <c r="D21" s="8" t="s">
        <v>25</v>
      </c>
      <c r="E21" s="10">
        <v>0</v>
      </c>
      <c r="F21" s="10">
        <v>0</v>
      </c>
      <c r="G21" s="10">
        <v>0</v>
      </c>
      <c r="H21" s="10">
        <v>0</v>
      </c>
      <c r="I21" s="10">
        <v>4134</v>
      </c>
      <c r="J21" s="10">
        <v>179</v>
      </c>
      <c r="K21" s="10">
        <v>5782.14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f>SUM(E21:P21)</f>
        <v>10095.14</v>
      </c>
      <c r="R21" s="8"/>
    </row>
    <row r="22" spans="1:18" s="6" customFormat="1" ht="39.9" customHeight="1" x14ac:dyDescent="0.25">
      <c r="A22" s="99" t="s">
        <v>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49">
        <f>Q17+Q19+Q21</f>
        <v>712735.08</v>
      </c>
      <c r="R22" s="18"/>
    </row>
  </sheetData>
  <mergeCells count="39">
    <mergeCell ref="A6:R6"/>
    <mergeCell ref="A3:R4"/>
    <mergeCell ref="A5:R5"/>
    <mergeCell ref="A1:R1"/>
    <mergeCell ref="A2:R2"/>
    <mergeCell ref="A13:R13"/>
    <mergeCell ref="P11:R11"/>
    <mergeCell ref="P12:R12"/>
    <mergeCell ref="A10:R10"/>
    <mergeCell ref="A9:R9"/>
    <mergeCell ref="H11:O11"/>
    <mergeCell ref="A12:C12"/>
    <mergeCell ref="D12:G12"/>
    <mergeCell ref="H12:O12"/>
    <mergeCell ref="A20:A21"/>
    <mergeCell ref="B20:B21"/>
    <mergeCell ref="C20:C21"/>
    <mergeCell ref="A22:P22"/>
    <mergeCell ref="A7:D7"/>
    <mergeCell ref="E7:M7"/>
    <mergeCell ref="N7:R7"/>
    <mergeCell ref="A8:D8"/>
    <mergeCell ref="E8:M8"/>
    <mergeCell ref="N8:R8"/>
    <mergeCell ref="A11:C11"/>
    <mergeCell ref="D11:G11"/>
    <mergeCell ref="R14:R15"/>
    <mergeCell ref="A16:A17"/>
    <mergeCell ref="B16:B17"/>
    <mergeCell ref="C16:C17"/>
    <mergeCell ref="D14:D15"/>
    <mergeCell ref="E14:P14"/>
    <mergeCell ref="Q14:Q15"/>
    <mergeCell ref="A18:A19"/>
    <mergeCell ref="B18:B19"/>
    <mergeCell ref="C18:C19"/>
    <mergeCell ref="A14:A15"/>
    <mergeCell ref="B14:B15"/>
    <mergeCell ref="C14:C15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17" zoomScale="68" zoomScaleNormal="100" zoomScaleSheetLayoutView="68" workbookViewId="0">
      <selection activeCell="P31" sqref="P31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83" t="s">
        <v>269</v>
      </c>
      <c r="O7" s="84"/>
      <c r="P7" s="84"/>
      <c r="Q7" s="84"/>
      <c r="R7" s="85"/>
    </row>
    <row r="8" spans="1:18" x14ac:dyDescent="0.3">
      <c r="A8" s="100" t="s">
        <v>313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36">
        <f>Q24</f>
        <v>151830.90000000002</v>
      </c>
      <c r="O8" s="137"/>
      <c r="P8" s="137"/>
      <c r="Q8" s="137"/>
      <c r="R8" s="138"/>
    </row>
    <row r="9" spans="1:18" x14ac:dyDescent="0.3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83" t="s">
        <v>276</v>
      </c>
      <c r="Q11" s="84"/>
      <c r="R11" s="85"/>
    </row>
    <row r="12" spans="1:18" x14ac:dyDescent="0.3">
      <c r="A12" s="82" t="s">
        <v>283</v>
      </c>
      <c r="B12" s="82"/>
      <c r="C12" s="82"/>
      <c r="D12" s="82" t="s">
        <v>314</v>
      </c>
      <c r="E12" s="82"/>
      <c r="F12" s="82"/>
      <c r="G12" s="82"/>
      <c r="H12" s="100" t="s">
        <v>315</v>
      </c>
      <c r="I12" s="100"/>
      <c r="J12" s="100"/>
      <c r="K12" s="100"/>
      <c r="L12" s="100"/>
      <c r="M12" s="100"/>
      <c r="N12" s="100"/>
      <c r="O12" s="100"/>
      <c r="P12" s="92"/>
      <c r="Q12" s="93"/>
      <c r="R12" s="94"/>
    </row>
    <row r="13" spans="1:18" x14ac:dyDescent="0.3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188</v>
      </c>
      <c r="C16" s="74" t="s">
        <v>189</v>
      </c>
      <c r="D16" s="9">
        <v>1800</v>
      </c>
      <c r="E16" s="9">
        <v>150</v>
      </c>
      <c r="F16" s="9">
        <v>150</v>
      </c>
      <c r="G16" s="9">
        <v>150</v>
      </c>
      <c r="H16" s="9">
        <v>150</v>
      </c>
      <c r="I16" s="9">
        <v>150</v>
      </c>
      <c r="J16" s="9">
        <v>150</v>
      </c>
      <c r="K16" s="9">
        <v>150</v>
      </c>
      <c r="L16" s="9">
        <v>150</v>
      </c>
      <c r="M16" s="9">
        <v>150</v>
      </c>
      <c r="N16" s="9">
        <v>150</v>
      </c>
      <c r="O16" s="9">
        <v>150</v>
      </c>
      <c r="P16" s="9">
        <v>150</v>
      </c>
      <c r="Q16" s="9"/>
      <c r="R16" s="25">
        <v>1800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10268</v>
      </c>
      <c r="P17" s="26">
        <v>0</v>
      </c>
      <c r="Q17" s="26">
        <f>SUM(E17:P17)</f>
        <v>10268</v>
      </c>
      <c r="R17" s="8"/>
    </row>
    <row r="18" spans="1:18" s="6" customFormat="1" ht="35.1" customHeight="1" x14ac:dyDescent="0.25">
      <c r="A18" s="74">
        <v>2</v>
      </c>
      <c r="B18" s="107" t="s">
        <v>190</v>
      </c>
      <c r="C18" s="74" t="s">
        <v>189</v>
      </c>
      <c r="D18" s="8">
        <v>1800</v>
      </c>
      <c r="E18" s="9">
        <v>150</v>
      </c>
      <c r="F18" s="9">
        <v>150</v>
      </c>
      <c r="G18" s="9">
        <v>150</v>
      </c>
      <c r="H18" s="9">
        <v>150</v>
      </c>
      <c r="I18" s="9">
        <v>150</v>
      </c>
      <c r="J18" s="9">
        <v>150</v>
      </c>
      <c r="K18" s="9">
        <v>150</v>
      </c>
      <c r="L18" s="9">
        <v>150</v>
      </c>
      <c r="M18" s="9">
        <v>150</v>
      </c>
      <c r="N18" s="9">
        <v>150</v>
      </c>
      <c r="O18" s="9">
        <v>150</v>
      </c>
      <c r="P18" s="9">
        <v>150</v>
      </c>
      <c r="Q18" s="33"/>
      <c r="R18" s="25">
        <v>1800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26">
        <v>11000</v>
      </c>
      <c r="F19" s="26">
        <v>11000</v>
      </c>
      <c r="G19" s="52">
        <v>6000</v>
      </c>
      <c r="H19" s="52">
        <v>8500</v>
      </c>
      <c r="I19" s="52">
        <v>6000</v>
      </c>
      <c r="J19" s="52">
        <v>6000</v>
      </c>
      <c r="K19" s="52">
        <v>6000</v>
      </c>
      <c r="L19" s="52">
        <v>6000</v>
      </c>
      <c r="M19" s="52">
        <v>6000</v>
      </c>
      <c r="N19" s="52">
        <v>15000</v>
      </c>
      <c r="O19" s="52">
        <v>15000</v>
      </c>
      <c r="P19" s="52">
        <v>15000</v>
      </c>
      <c r="Q19" s="26">
        <f>SUM(E19:P19)</f>
        <v>111500</v>
      </c>
      <c r="R19" s="8"/>
    </row>
    <row r="20" spans="1:18" s="6" customFormat="1" ht="35.1" customHeight="1" x14ac:dyDescent="0.25">
      <c r="A20" s="74">
        <v>3</v>
      </c>
      <c r="B20" s="107" t="s">
        <v>191</v>
      </c>
      <c r="C20" s="74" t="s">
        <v>34</v>
      </c>
      <c r="D20" s="8">
        <v>1</v>
      </c>
      <c r="E20" s="9"/>
      <c r="F20" s="9"/>
      <c r="G20" s="9"/>
      <c r="H20" s="9"/>
      <c r="I20" s="9"/>
      <c r="J20" s="9">
        <v>1</v>
      </c>
      <c r="K20" s="9"/>
      <c r="L20" s="9"/>
      <c r="M20" s="9"/>
      <c r="N20" s="9"/>
      <c r="O20" s="9"/>
      <c r="P20" s="9"/>
      <c r="Q20" s="9"/>
      <c r="R20" s="25">
        <v>1000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52">
        <v>2083.88</v>
      </c>
      <c r="F21" s="52">
        <v>2083.88</v>
      </c>
      <c r="G21" s="52">
        <v>2083.88</v>
      </c>
      <c r="H21" s="52">
        <v>2083.88</v>
      </c>
      <c r="I21" s="52">
        <v>6583.88</v>
      </c>
      <c r="J21" s="52">
        <v>2083.88</v>
      </c>
      <c r="K21" s="52">
        <v>2083.88</v>
      </c>
      <c r="L21" s="52">
        <v>2083.88</v>
      </c>
      <c r="M21" s="52">
        <v>2083.88</v>
      </c>
      <c r="N21" s="52">
        <v>2083.88</v>
      </c>
      <c r="O21" s="52">
        <v>2640.22</v>
      </c>
      <c r="P21" s="52">
        <v>2083.88</v>
      </c>
      <c r="Q21" s="26">
        <f>SUM(E21:P21)</f>
        <v>30062.900000000009</v>
      </c>
      <c r="R21" s="8"/>
    </row>
    <row r="22" spans="1:18" s="6" customFormat="1" ht="35.1" customHeight="1" x14ac:dyDescent="0.25">
      <c r="A22" s="74">
        <v>4</v>
      </c>
      <c r="B22" s="107" t="s">
        <v>192</v>
      </c>
      <c r="C22" s="74" t="s">
        <v>186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/>
      <c r="R22" s="25">
        <v>1500</v>
      </c>
    </row>
    <row r="23" spans="1:18" s="6" customFormat="1" ht="35.1" customHeight="1" x14ac:dyDescent="0.25">
      <c r="A23" s="74"/>
      <c r="B23" s="107"/>
      <c r="C23" s="74"/>
      <c r="D23" s="8" t="s">
        <v>25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f>SUM(E23:P23)</f>
        <v>0</v>
      </c>
      <c r="R23" s="8"/>
    </row>
    <row r="24" spans="1:18" s="6" customFormat="1" ht="35.1" customHeight="1" x14ac:dyDescent="0.25">
      <c r="A24" s="71" t="s">
        <v>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48">
        <f>Q17+Q19+Q21+Q23</f>
        <v>151830.90000000002</v>
      </c>
      <c r="R24" s="27"/>
    </row>
  </sheetData>
  <mergeCells count="41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P24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BreakPreview" topLeftCell="A16" zoomScale="86" zoomScaleNormal="100" zoomScaleSheetLayoutView="86" workbookViewId="0">
      <selection activeCell="M30" sqref="M30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18" t="s">
        <v>316</v>
      </c>
      <c r="B8" s="118"/>
      <c r="C8" s="118"/>
      <c r="D8" s="118"/>
      <c r="E8" s="117" t="s">
        <v>271</v>
      </c>
      <c r="F8" s="117"/>
      <c r="G8" s="117"/>
      <c r="H8" s="117"/>
      <c r="I8" s="117"/>
      <c r="J8" s="117"/>
      <c r="K8" s="117"/>
      <c r="L8" s="117"/>
      <c r="M8" s="117"/>
      <c r="N8" s="132">
        <f>Q20</f>
        <v>85783.88</v>
      </c>
      <c r="O8" s="132"/>
      <c r="P8" s="132"/>
      <c r="Q8" s="132"/>
      <c r="R8" s="132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117" t="s">
        <v>277</v>
      </c>
      <c r="B12" s="117"/>
      <c r="C12" s="117"/>
      <c r="D12" s="117" t="s">
        <v>286</v>
      </c>
      <c r="E12" s="117"/>
      <c r="F12" s="117"/>
      <c r="G12" s="117"/>
      <c r="H12" s="117" t="s">
        <v>287</v>
      </c>
      <c r="I12" s="117"/>
      <c r="J12" s="117"/>
      <c r="K12" s="117"/>
      <c r="L12" s="117"/>
      <c r="M12" s="117"/>
      <c r="N12" s="117"/>
      <c r="O12" s="117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193</v>
      </c>
      <c r="C16" s="74" t="s">
        <v>29</v>
      </c>
      <c r="D16" s="9">
        <v>32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v>32</v>
      </c>
      <c r="Q16" s="9"/>
      <c r="R16" s="25">
        <v>15318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26">
        <v>9000</v>
      </c>
      <c r="F17" s="26">
        <v>9000</v>
      </c>
      <c r="G17" s="26">
        <v>9000</v>
      </c>
      <c r="H17" s="26">
        <v>9000</v>
      </c>
      <c r="I17" s="26">
        <v>9000</v>
      </c>
      <c r="J17" s="26">
        <v>9000</v>
      </c>
      <c r="K17" s="26">
        <v>9000</v>
      </c>
      <c r="L17" s="26">
        <v>9000</v>
      </c>
      <c r="M17" s="26">
        <v>5700</v>
      </c>
      <c r="N17" s="26">
        <v>4041.94</v>
      </c>
      <c r="O17" s="26">
        <v>4041.94</v>
      </c>
      <c r="P17" s="26">
        <v>0</v>
      </c>
      <c r="Q17" s="26">
        <f>SUM(E17:P17)</f>
        <v>85783.88</v>
      </c>
      <c r="R17" s="8"/>
    </row>
    <row r="18" spans="1:18" s="6" customFormat="1" ht="35.1" customHeight="1" x14ac:dyDescent="0.25">
      <c r="A18" s="74">
        <v>2</v>
      </c>
      <c r="B18" s="107" t="s">
        <v>194</v>
      </c>
      <c r="C18" s="74" t="s">
        <v>160</v>
      </c>
      <c r="D18" s="8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33"/>
      <c r="R18" s="25">
        <v>15318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f>SUM(E19:P19)</f>
        <v>0</v>
      </c>
      <c r="R19" s="8"/>
    </row>
    <row r="20" spans="1:18" s="6" customFormat="1" ht="35.1" customHeight="1" x14ac:dyDescent="0.25">
      <c r="A20" s="71" t="s">
        <v>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12">
        <f>Q17+Q19</f>
        <v>85783.88</v>
      </c>
      <c r="R20" s="27"/>
    </row>
  </sheetData>
  <mergeCells count="35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20:P20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BreakPreview" topLeftCell="A23" zoomScale="71" zoomScaleNormal="100" zoomScaleSheetLayoutView="71" workbookViewId="0">
      <selection activeCell="N44" sqref="N44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320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Q26</f>
        <v>94319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ht="30.75" customHeight="1" x14ac:dyDescent="0.3">
      <c r="A12" s="82" t="s">
        <v>301</v>
      </c>
      <c r="B12" s="82"/>
      <c r="C12" s="82"/>
      <c r="D12" s="100" t="s">
        <v>318</v>
      </c>
      <c r="E12" s="100"/>
      <c r="F12" s="100"/>
      <c r="G12" s="100"/>
      <c r="H12" s="82" t="s">
        <v>319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40" t="s">
        <v>195</v>
      </c>
      <c r="C16" s="74" t="s">
        <v>37</v>
      </c>
      <c r="D16" s="8">
        <v>11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30"/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8"/>
      <c r="R16" s="8">
        <v>1000</v>
      </c>
    </row>
    <row r="17" spans="1:18" s="6" customFormat="1" ht="35.1" customHeight="1" x14ac:dyDescent="0.25">
      <c r="A17" s="74"/>
      <c r="B17" s="140"/>
      <c r="C17" s="74"/>
      <c r="D17" s="8" t="s">
        <v>25</v>
      </c>
      <c r="E17" s="10">
        <v>10600</v>
      </c>
      <c r="F17" s="10">
        <v>10600</v>
      </c>
      <c r="G17" s="10">
        <v>10600</v>
      </c>
      <c r="H17" s="10">
        <v>8100</v>
      </c>
      <c r="I17" s="10">
        <v>8100</v>
      </c>
      <c r="J17" s="10">
        <v>5600</v>
      </c>
      <c r="K17" s="10">
        <v>5600</v>
      </c>
      <c r="L17" s="10">
        <v>5600</v>
      </c>
      <c r="M17" s="10">
        <v>8500</v>
      </c>
      <c r="N17" s="10">
        <v>0</v>
      </c>
      <c r="O17" s="10">
        <v>6900</v>
      </c>
      <c r="P17" s="10">
        <v>6000</v>
      </c>
      <c r="Q17" s="10">
        <f>SUM(E17:P17)</f>
        <v>86200</v>
      </c>
      <c r="R17" s="8"/>
    </row>
    <row r="18" spans="1:18" s="6" customFormat="1" ht="35.1" customHeight="1" x14ac:dyDescent="0.25">
      <c r="A18" s="74">
        <v>2</v>
      </c>
      <c r="B18" s="140" t="s">
        <v>196</v>
      </c>
      <c r="C18" s="74" t="s">
        <v>197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600</v>
      </c>
    </row>
    <row r="19" spans="1:18" s="6" customFormat="1" ht="35.1" customHeight="1" x14ac:dyDescent="0.25">
      <c r="A19" s="74"/>
      <c r="B19" s="140"/>
      <c r="C19" s="74"/>
      <c r="D19" s="8" t="s">
        <v>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f>SUM(E19:P19)</f>
        <v>0</v>
      </c>
      <c r="R19" s="8"/>
    </row>
    <row r="20" spans="1:18" s="6" customFormat="1" ht="35.1" customHeight="1" x14ac:dyDescent="0.25">
      <c r="A20" s="74">
        <v>3</v>
      </c>
      <c r="B20" s="140" t="s">
        <v>198</v>
      </c>
      <c r="C20" s="74" t="s">
        <v>197</v>
      </c>
      <c r="D20" s="8">
        <v>3</v>
      </c>
      <c r="E20" s="8"/>
      <c r="F20" s="8"/>
      <c r="G20" s="8"/>
      <c r="H20" s="8">
        <v>1</v>
      </c>
      <c r="I20" s="8"/>
      <c r="J20" s="8"/>
      <c r="K20" s="8"/>
      <c r="L20" s="8">
        <v>1</v>
      </c>
      <c r="M20" s="8"/>
      <c r="N20" s="8"/>
      <c r="O20" s="8">
        <v>1</v>
      </c>
      <c r="P20" s="8"/>
      <c r="Q20" s="8"/>
      <c r="R20" s="8">
        <v>600</v>
      </c>
    </row>
    <row r="21" spans="1:18" s="6" customFormat="1" ht="35.1" customHeight="1" x14ac:dyDescent="0.25">
      <c r="A21" s="74"/>
      <c r="B21" s="140"/>
      <c r="C21" s="74"/>
      <c r="D21" s="8" t="s">
        <v>25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1688</v>
      </c>
      <c r="P21" s="10">
        <v>0</v>
      </c>
      <c r="Q21" s="10">
        <f>SUM(E21:P21)</f>
        <v>1688</v>
      </c>
      <c r="R21" s="8"/>
    </row>
    <row r="22" spans="1:18" s="6" customFormat="1" ht="35.1" customHeight="1" x14ac:dyDescent="0.25">
      <c r="A22" s="74">
        <v>4</v>
      </c>
      <c r="B22" s="139" t="s">
        <v>199</v>
      </c>
      <c r="C22" s="75" t="s">
        <v>200</v>
      </c>
      <c r="D22" s="8">
        <v>48</v>
      </c>
      <c r="E22" s="8">
        <v>4</v>
      </c>
      <c r="F22" s="8">
        <v>4</v>
      </c>
      <c r="G22" s="8">
        <v>4</v>
      </c>
      <c r="H22" s="8">
        <v>4</v>
      </c>
      <c r="I22" s="8">
        <v>4</v>
      </c>
      <c r="J22" s="8">
        <v>4</v>
      </c>
      <c r="K22" s="8">
        <v>4</v>
      </c>
      <c r="L22" s="8">
        <v>4</v>
      </c>
      <c r="M22" s="8">
        <v>4</v>
      </c>
      <c r="N22" s="8">
        <v>4</v>
      </c>
      <c r="O22" s="8">
        <v>4</v>
      </c>
      <c r="P22" s="8">
        <v>4</v>
      </c>
      <c r="Q22" s="8"/>
      <c r="R22" s="8">
        <v>6000</v>
      </c>
    </row>
    <row r="23" spans="1:18" s="6" customFormat="1" ht="35.1" customHeight="1" x14ac:dyDescent="0.25">
      <c r="A23" s="74"/>
      <c r="B23" s="139"/>
      <c r="C23" s="75"/>
      <c r="D23" s="8" t="s">
        <v>25</v>
      </c>
      <c r="E23" s="52">
        <v>40.36</v>
      </c>
      <c r="F23" s="52">
        <v>40.36</v>
      </c>
      <c r="G23" s="52">
        <v>40.36</v>
      </c>
      <c r="H23" s="52">
        <v>40.36</v>
      </c>
      <c r="I23" s="52">
        <v>40.36</v>
      </c>
      <c r="J23" s="52">
        <v>40.36</v>
      </c>
      <c r="K23" s="52">
        <v>40.36</v>
      </c>
      <c r="L23" s="52">
        <v>40.36</v>
      </c>
      <c r="M23" s="52">
        <v>1140.3599999999999</v>
      </c>
      <c r="N23" s="52">
        <v>0</v>
      </c>
      <c r="O23" s="52">
        <v>2883.88</v>
      </c>
      <c r="P23" s="52">
        <v>2083.88</v>
      </c>
      <c r="Q23" s="10">
        <f>SUM(E23:P23)</f>
        <v>6431</v>
      </c>
      <c r="R23" s="8"/>
    </row>
    <row r="24" spans="1:18" s="6" customFormat="1" ht="35.1" customHeight="1" x14ac:dyDescent="0.25">
      <c r="A24" s="74">
        <v>5</v>
      </c>
      <c r="B24" s="139" t="s">
        <v>201</v>
      </c>
      <c r="C24" s="75" t="s">
        <v>48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/>
      <c r="R24" s="8">
        <v>300</v>
      </c>
    </row>
    <row r="25" spans="1:18" s="6" customFormat="1" ht="35.1" customHeight="1" x14ac:dyDescent="0.25">
      <c r="A25" s="74"/>
      <c r="B25" s="139"/>
      <c r="C25" s="75"/>
      <c r="D25" s="8" t="s">
        <v>25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f>SUM(E25:P25)</f>
        <v>0</v>
      </c>
      <c r="R25" s="8"/>
    </row>
    <row r="26" spans="1:18" s="6" customFormat="1" ht="35.1" customHeight="1" x14ac:dyDescent="0.25">
      <c r="A26" s="96" t="s">
        <v>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34">
        <f>Q17+Q19+Q21+Q23+Q25</f>
        <v>94319</v>
      </c>
      <c r="R26" s="35"/>
    </row>
  </sheetData>
  <mergeCells count="44">
    <mergeCell ref="A13:R13"/>
    <mergeCell ref="A5:R5"/>
    <mergeCell ref="A1:R1"/>
    <mergeCell ref="A2:R2"/>
    <mergeCell ref="A12:C12"/>
    <mergeCell ref="D12:G12"/>
    <mergeCell ref="H12:O12"/>
    <mergeCell ref="N8:R8"/>
    <mergeCell ref="P11:R11"/>
    <mergeCell ref="P12:R12"/>
    <mergeCell ref="A9:R9"/>
    <mergeCell ref="A8:D8"/>
    <mergeCell ref="E8:M8"/>
    <mergeCell ref="A10:R10"/>
    <mergeCell ref="A11:C11"/>
    <mergeCell ref="D11:G11"/>
    <mergeCell ref="H11:O11"/>
    <mergeCell ref="A3:R4"/>
    <mergeCell ref="A6:R6"/>
    <mergeCell ref="A7:D7"/>
    <mergeCell ref="E7:M7"/>
    <mergeCell ref="N7:R7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A25"/>
    <mergeCell ref="B24:B25"/>
    <mergeCell ref="C24:C25"/>
    <mergeCell ref="A26:P26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15" zoomScale="80" zoomScaleNormal="100" zoomScaleSheetLayoutView="80" workbookViewId="0">
      <selection activeCell="A26" sqref="A26:XFD30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321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Q22</f>
        <v>745789.78000000014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322</v>
      </c>
      <c r="E12" s="82"/>
      <c r="F12" s="82"/>
      <c r="G12" s="82"/>
      <c r="H12" s="100" t="s">
        <v>323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202</v>
      </c>
      <c r="C16" s="74" t="s">
        <v>189</v>
      </c>
      <c r="D16" s="8">
        <v>960</v>
      </c>
      <c r="E16" s="8"/>
      <c r="F16" s="8"/>
      <c r="G16" s="8"/>
      <c r="H16" s="8"/>
      <c r="I16" s="8"/>
      <c r="J16" s="8"/>
      <c r="K16" s="8"/>
      <c r="L16" s="8">
        <v>960</v>
      </c>
      <c r="M16" s="8"/>
      <c r="N16" s="8"/>
      <c r="O16" s="8"/>
      <c r="P16" s="8"/>
      <c r="Q16" s="8"/>
      <c r="R16" s="8">
        <v>400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10">
        <v>42454.54</v>
      </c>
      <c r="F17" s="10">
        <v>42454.54</v>
      </c>
      <c r="G17" s="10">
        <v>43285.16</v>
      </c>
      <c r="H17" s="10">
        <v>43285.16</v>
      </c>
      <c r="I17" s="10">
        <v>48605.16</v>
      </c>
      <c r="J17" s="10">
        <v>44285.16</v>
      </c>
      <c r="K17" s="10">
        <v>54285.16</v>
      </c>
      <c r="L17" s="10">
        <v>51285.16</v>
      </c>
      <c r="M17" s="10">
        <v>51285.16</v>
      </c>
      <c r="N17" s="10">
        <v>52485.16</v>
      </c>
      <c r="O17" s="10">
        <v>52485.16</v>
      </c>
      <c r="P17" s="10">
        <v>52485.16</v>
      </c>
      <c r="Q17" s="10">
        <f>SUM(E17:P17)</f>
        <v>578680.68000000017</v>
      </c>
      <c r="R17" s="8"/>
    </row>
    <row r="18" spans="1:18" s="6" customFormat="1" ht="35.1" customHeight="1" x14ac:dyDescent="0.25">
      <c r="A18" s="74">
        <v>2</v>
      </c>
      <c r="B18" s="107" t="s">
        <v>203</v>
      </c>
      <c r="C18" s="74" t="s">
        <v>204</v>
      </c>
      <c r="D18" s="8">
        <v>60</v>
      </c>
      <c r="E18" s="8">
        <v>5</v>
      </c>
      <c r="F18" s="8">
        <v>5</v>
      </c>
      <c r="G18" s="8">
        <v>5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  <c r="O18" s="8">
        <v>5</v>
      </c>
      <c r="P18" s="8">
        <v>5</v>
      </c>
      <c r="Q18" s="8"/>
      <c r="R18" s="8">
        <v>60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10">
        <v>4000</v>
      </c>
      <c r="F19" s="10">
        <v>4000</v>
      </c>
      <c r="G19" s="10">
        <v>4000</v>
      </c>
      <c r="H19" s="10">
        <v>4000</v>
      </c>
      <c r="I19" s="10">
        <v>4105.22</v>
      </c>
      <c r="J19" s="10">
        <v>4105.22</v>
      </c>
      <c r="K19" s="10">
        <v>4609.3</v>
      </c>
      <c r="L19" s="10">
        <v>5487.24</v>
      </c>
      <c r="M19" s="10">
        <v>4189.1000000000004</v>
      </c>
      <c r="N19" s="10">
        <v>4189.1000000000004</v>
      </c>
      <c r="O19" s="10">
        <v>13097.12</v>
      </c>
      <c r="P19" s="10">
        <v>4641.41</v>
      </c>
      <c r="Q19" s="10">
        <f>SUM(E19:P19)</f>
        <v>60423.710000000006</v>
      </c>
      <c r="R19" s="8"/>
    </row>
    <row r="20" spans="1:18" s="6" customFormat="1" ht="35.1" customHeight="1" x14ac:dyDescent="0.25">
      <c r="A20" s="74">
        <v>3</v>
      </c>
      <c r="B20" s="107" t="s">
        <v>205</v>
      </c>
      <c r="C20" s="74" t="s">
        <v>48</v>
      </c>
      <c r="D20" s="8">
        <v>24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2</v>
      </c>
      <c r="L20" s="8">
        <v>2</v>
      </c>
      <c r="M20" s="8">
        <v>2</v>
      </c>
      <c r="N20" s="8">
        <v>2</v>
      </c>
      <c r="O20" s="8">
        <v>2</v>
      </c>
      <c r="P20" s="8">
        <v>2</v>
      </c>
      <c r="Q20" s="30"/>
      <c r="R20" s="8">
        <v>650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7228.39</v>
      </c>
      <c r="L21" s="10">
        <v>0</v>
      </c>
      <c r="M21" s="10">
        <v>0</v>
      </c>
      <c r="N21" s="10">
        <v>0</v>
      </c>
      <c r="O21" s="10">
        <v>96747</v>
      </c>
      <c r="P21" s="10">
        <v>2710</v>
      </c>
      <c r="Q21" s="10">
        <f>SUM(E21:P21)</f>
        <v>106685.39</v>
      </c>
      <c r="R21" s="8"/>
    </row>
    <row r="22" spans="1:18" s="6" customFormat="1" ht="35.1" customHeight="1" x14ac:dyDescent="0.25">
      <c r="A22" s="71" t="s">
        <v>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48">
        <f>Q17+Q19+Q21</f>
        <v>745789.78000000014</v>
      </c>
      <c r="R22" s="27"/>
    </row>
  </sheetData>
  <mergeCells count="38">
    <mergeCell ref="A1:R1"/>
    <mergeCell ref="A2:R2"/>
    <mergeCell ref="A12:C12"/>
    <mergeCell ref="D12:G12"/>
    <mergeCell ref="H12:O12"/>
    <mergeCell ref="A3:R4"/>
    <mergeCell ref="A6:R6"/>
    <mergeCell ref="A7:D7"/>
    <mergeCell ref="E7:M7"/>
    <mergeCell ref="N7:R7"/>
    <mergeCell ref="A5:R5"/>
    <mergeCell ref="A13:R13"/>
    <mergeCell ref="P12:R12"/>
    <mergeCell ref="A8:D8"/>
    <mergeCell ref="E8:M8"/>
    <mergeCell ref="A10:R10"/>
    <mergeCell ref="A11:C11"/>
    <mergeCell ref="D11:G11"/>
    <mergeCell ref="H11:O11"/>
    <mergeCell ref="N8:R8"/>
    <mergeCell ref="P11:R11"/>
    <mergeCell ref="A9:R9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18" zoomScale="78" zoomScaleNormal="100" zoomScaleSheetLayoutView="78" workbookViewId="0">
      <selection activeCell="I32" sqref="I32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324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Q24</f>
        <v>106562.90000000001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304</v>
      </c>
      <c r="E12" s="82"/>
      <c r="F12" s="82"/>
      <c r="G12" s="82"/>
      <c r="H12" s="100" t="s">
        <v>305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36"/>
      <c r="F14" s="141"/>
      <c r="G14" s="141"/>
      <c r="H14" s="36"/>
      <c r="I14" s="36"/>
      <c r="J14" s="27" t="s">
        <v>30</v>
      </c>
      <c r="K14" s="27"/>
      <c r="L14" s="36"/>
      <c r="M14" s="36"/>
      <c r="N14" s="36"/>
      <c r="O14" s="36"/>
      <c r="P14" s="3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37" t="s">
        <v>14</v>
      </c>
      <c r="G15" s="37" t="s">
        <v>15</v>
      </c>
      <c r="H15" s="37" t="s">
        <v>16</v>
      </c>
      <c r="I15" s="37" t="s">
        <v>15</v>
      </c>
      <c r="J15" s="37" t="s">
        <v>17</v>
      </c>
      <c r="K15" s="37" t="s">
        <v>17</v>
      </c>
      <c r="L15" s="37" t="s">
        <v>16</v>
      </c>
      <c r="M15" s="37" t="s">
        <v>18</v>
      </c>
      <c r="N15" s="37" t="s">
        <v>19</v>
      </c>
      <c r="O15" s="37" t="s">
        <v>20</v>
      </c>
      <c r="P15" s="37" t="s">
        <v>21</v>
      </c>
      <c r="Q15" s="29"/>
      <c r="R15" s="98"/>
    </row>
    <row r="16" spans="1:18" s="6" customFormat="1" ht="35.1" customHeight="1" x14ac:dyDescent="0.25">
      <c r="A16" s="74">
        <v>1</v>
      </c>
      <c r="B16" s="107" t="s">
        <v>206</v>
      </c>
      <c r="C16" s="74" t="s">
        <v>5</v>
      </c>
      <c r="D16" s="8">
        <v>24</v>
      </c>
      <c r="E16" s="38">
        <v>2</v>
      </c>
      <c r="F16" s="38">
        <v>2</v>
      </c>
      <c r="G16" s="38">
        <v>2</v>
      </c>
      <c r="H16" s="38">
        <v>2</v>
      </c>
      <c r="I16" s="38">
        <v>2</v>
      </c>
      <c r="J16" s="38">
        <v>2</v>
      </c>
      <c r="K16" s="38">
        <v>2</v>
      </c>
      <c r="L16" s="38">
        <v>2</v>
      </c>
      <c r="M16" s="38">
        <v>2</v>
      </c>
      <c r="N16" s="38">
        <v>2</v>
      </c>
      <c r="O16" s="38">
        <v>2</v>
      </c>
      <c r="P16" s="38">
        <v>2</v>
      </c>
      <c r="Q16" s="38"/>
      <c r="R16" s="8">
        <v>10000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52">
        <v>6000</v>
      </c>
      <c r="F17" s="52">
        <v>6000</v>
      </c>
      <c r="G17" s="52">
        <v>6000</v>
      </c>
      <c r="H17" s="52">
        <v>6000</v>
      </c>
      <c r="I17" s="52">
        <v>6000</v>
      </c>
      <c r="J17" s="52">
        <v>6000</v>
      </c>
      <c r="K17" s="52">
        <v>6000</v>
      </c>
      <c r="L17" s="52">
        <v>6000</v>
      </c>
      <c r="M17" s="52">
        <v>6000</v>
      </c>
      <c r="N17" s="52">
        <v>6000</v>
      </c>
      <c r="O17" s="52">
        <v>6000</v>
      </c>
      <c r="P17" s="52">
        <v>6000</v>
      </c>
      <c r="Q17" s="40">
        <f>SUM(E17:P17)</f>
        <v>72000</v>
      </c>
      <c r="R17" s="8"/>
    </row>
    <row r="18" spans="1:18" s="6" customFormat="1" ht="35.1" customHeight="1" x14ac:dyDescent="0.25">
      <c r="A18" s="74">
        <v>2</v>
      </c>
      <c r="B18" s="107" t="s">
        <v>207</v>
      </c>
      <c r="C18" s="74" t="s">
        <v>208</v>
      </c>
      <c r="D18" s="8">
        <v>12</v>
      </c>
      <c r="E18" s="38">
        <v>1</v>
      </c>
      <c r="F18" s="39">
        <v>1</v>
      </c>
      <c r="G18" s="39">
        <v>1</v>
      </c>
      <c r="H18" s="39">
        <v>1</v>
      </c>
      <c r="I18" s="39">
        <v>1</v>
      </c>
      <c r="J18" s="39">
        <v>1</v>
      </c>
      <c r="K18" s="39">
        <v>1</v>
      </c>
      <c r="L18" s="39">
        <v>1</v>
      </c>
      <c r="M18" s="39">
        <v>1</v>
      </c>
      <c r="N18" s="39">
        <v>1</v>
      </c>
      <c r="O18" s="39">
        <v>1</v>
      </c>
      <c r="P18" s="38">
        <v>1</v>
      </c>
      <c r="Q18" s="38"/>
      <c r="R18" s="8">
        <v>230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53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8000</v>
      </c>
      <c r="P19" s="53">
        <v>0</v>
      </c>
      <c r="Q19" s="40">
        <f>SUM(E19:P19)</f>
        <v>8000</v>
      </c>
      <c r="R19" s="8"/>
    </row>
    <row r="20" spans="1:18" s="6" customFormat="1" ht="35.1" customHeight="1" x14ac:dyDescent="0.25">
      <c r="A20" s="74">
        <v>3</v>
      </c>
      <c r="B20" s="107" t="s">
        <v>209</v>
      </c>
      <c r="C20" s="74" t="s">
        <v>210</v>
      </c>
      <c r="D20" s="8">
        <v>36</v>
      </c>
      <c r="E20" s="38">
        <v>3</v>
      </c>
      <c r="F20" s="38">
        <v>3</v>
      </c>
      <c r="G20" s="38">
        <v>3</v>
      </c>
      <c r="H20" s="38">
        <v>3</v>
      </c>
      <c r="I20" s="38">
        <v>3</v>
      </c>
      <c r="J20" s="38">
        <v>3</v>
      </c>
      <c r="K20" s="38">
        <v>3</v>
      </c>
      <c r="L20" s="38">
        <v>3</v>
      </c>
      <c r="M20" s="38">
        <v>3</v>
      </c>
      <c r="N20" s="38">
        <v>3</v>
      </c>
      <c r="O20" s="38">
        <v>3</v>
      </c>
      <c r="P20" s="38">
        <v>3</v>
      </c>
      <c r="Q20" s="38"/>
      <c r="R20" s="8">
        <v>15318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52">
        <v>2083.88</v>
      </c>
      <c r="F21" s="52">
        <v>2083.88</v>
      </c>
      <c r="G21" s="52">
        <v>2083.88</v>
      </c>
      <c r="H21" s="52">
        <v>2083.88</v>
      </c>
      <c r="I21" s="52">
        <v>3083.88</v>
      </c>
      <c r="J21" s="52">
        <v>2083.88</v>
      </c>
      <c r="K21" s="52">
        <v>2083.88</v>
      </c>
      <c r="L21" s="52">
        <v>2083.88</v>
      </c>
      <c r="M21" s="52">
        <v>2083.88</v>
      </c>
      <c r="N21" s="52">
        <v>2083.88</v>
      </c>
      <c r="O21" s="52">
        <v>2640.22</v>
      </c>
      <c r="P21" s="52">
        <v>2083.88</v>
      </c>
      <c r="Q21" s="40">
        <f>SUM(E21:P21)</f>
        <v>26562.900000000009</v>
      </c>
      <c r="R21" s="8"/>
    </row>
    <row r="22" spans="1:18" s="6" customFormat="1" ht="35.1" customHeight="1" x14ac:dyDescent="0.25">
      <c r="A22" s="74">
        <v>4</v>
      </c>
      <c r="B22" s="107" t="s">
        <v>211</v>
      </c>
      <c r="C22" s="74" t="s">
        <v>5</v>
      </c>
      <c r="D22" s="8">
        <v>0</v>
      </c>
      <c r="E22" s="38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42">
        <v>0</v>
      </c>
      <c r="O22" s="39">
        <v>0</v>
      </c>
      <c r="P22" s="38">
        <v>0</v>
      </c>
      <c r="Q22" s="38"/>
      <c r="R22" s="8">
        <v>15318</v>
      </c>
    </row>
    <row r="23" spans="1:18" s="6" customFormat="1" ht="35.1" customHeight="1" x14ac:dyDescent="0.25">
      <c r="A23" s="74"/>
      <c r="B23" s="107"/>
      <c r="C23" s="74"/>
      <c r="D23" s="8" t="s">
        <v>25</v>
      </c>
      <c r="E23" s="53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3">
        <v>0</v>
      </c>
      <c r="Q23" s="53">
        <f>SUM(E23:P23)</f>
        <v>0</v>
      </c>
      <c r="R23" s="39"/>
    </row>
    <row r="24" spans="1:18" s="6" customFormat="1" ht="35.1" customHeight="1" x14ac:dyDescent="0.25">
      <c r="A24" s="39"/>
      <c r="B24" s="99" t="s">
        <v>3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7">
        <f>Q17+Q19+Q21+Q23</f>
        <v>106562.90000000001</v>
      </c>
      <c r="R24" s="28"/>
    </row>
  </sheetData>
  <mergeCells count="41">
    <mergeCell ref="A1:R1"/>
    <mergeCell ref="A2:R2"/>
    <mergeCell ref="A12:C12"/>
    <mergeCell ref="D12:G12"/>
    <mergeCell ref="H12:O12"/>
    <mergeCell ref="A3:R4"/>
    <mergeCell ref="A6:R6"/>
    <mergeCell ref="A7:D7"/>
    <mergeCell ref="E7:M7"/>
    <mergeCell ref="N7:R7"/>
    <mergeCell ref="A5:R5"/>
    <mergeCell ref="A13:R13"/>
    <mergeCell ref="P12:R12"/>
    <mergeCell ref="A8:D8"/>
    <mergeCell ref="E8:M8"/>
    <mergeCell ref="A10:R10"/>
    <mergeCell ref="A11:C11"/>
    <mergeCell ref="D11:G11"/>
    <mergeCell ref="H11:O11"/>
    <mergeCell ref="N8:R8"/>
    <mergeCell ref="P11:R11"/>
    <mergeCell ref="A9:R9"/>
    <mergeCell ref="R14:R15"/>
    <mergeCell ref="A14:A15"/>
    <mergeCell ref="B14:B15"/>
    <mergeCell ref="C14:C15"/>
    <mergeCell ref="D14:D15"/>
    <mergeCell ref="F14:G14"/>
    <mergeCell ref="A18:A19"/>
    <mergeCell ref="B18:B19"/>
    <mergeCell ref="C18:C19"/>
    <mergeCell ref="A16:A17"/>
    <mergeCell ref="B16:B17"/>
    <mergeCell ref="C16:C17"/>
    <mergeCell ref="B24:P24"/>
    <mergeCell ref="A22:A23"/>
    <mergeCell ref="B22:B23"/>
    <mergeCell ref="C22:C23"/>
    <mergeCell ref="A20:A21"/>
    <mergeCell ref="B20:B21"/>
    <mergeCell ref="C20:C21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9" zoomScale="60" zoomScaleNormal="100" workbookViewId="0">
      <selection activeCell="Q31" sqref="Q31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18" t="s">
        <v>325</v>
      </c>
      <c r="B8" s="118"/>
      <c r="C8" s="118"/>
      <c r="D8" s="118"/>
      <c r="E8" s="117" t="s">
        <v>271</v>
      </c>
      <c r="F8" s="117"/>
      <c r="G8" s="117"/>
      <c r="H8" s="117"/>
      <c r="I8" s="117"/>
      <c r="J8" s="117"/>
      <c r="K8" s="117"/>
      <c r="L8" s="117"/>
      <c r="M8" s="117"/>
      <c r="N8" s="132">
        <f>Q24</f>
        <v>155366.5</v>
      </c>
      <c r="O8" s="132"/>
      <c r="P8" s="132"/>
      <c r="Q8" s="132"/>
      <c r="R8" s="132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117" t="s">
        <v>301</v>
      </c>
      <c r="B12" s="117"/>
      <c r="C12" s="117"/>
      <c r="D12" s="117" t="s">
        <v>311</v>
      </c>
      <c r="E12" s="117"/>
      <c r="F12" s="117"/>
      <c r="G12" s="117"/>
      <c r="H12" s="117" t="s">
        <v>326</v>
      </c>
      <c r="I12" s="117"/>
      <c r="J12" s="117"/>
      <c r="K12" s="117"/>
      <c r="L12" s="117"/>
      <c r="M12" s="117"/>
      <c r="N12" s="117"/>
      <c r="O12" s="117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104">
        <v>1</v>
      </c>
      <c r="B16" s="97" t="s">
        <v>212</v>
      </c>
      <c r="C16" s="104" t="s">
        <v>213</v>
      </c>
      <c r="D16" s="19">
        <v>600</v>
      </c>
      <c r="E16" s="19">
        <v>50</v>
      </c>
      <c r="F16" s="19">
        <v>50</v>
      </c>
      <c r="G16" s="19">
        <v>50</v>
      </c>
      <c r="H16" s="19">
        <v>50</v>
      </c>
      <c r="I16" s="19">
        <v>50</v>
      </c>
      <c r="J16" s="19">
        <v>50</v>
      </c>
      <c r="K16" s="19">
        <v>50</v>
      </c>
      <c r="L16" s="19">
        <v>50</v>
      </c>
      <c r="M16" s="19">
        <v>50</v>
      </c>
      <c r="N16" s="19">
        <v>50</v>
      </c>
      <c r="O16" s="19">
        <v>50</v>
      </c>
      <c r="P16" s="19">
        <v>50</v>
      </c>
      <c r="Q16" s="19"/>
      <c r="R16" s="19">
        <v>600</v>
      </c>
    </row>
    <row r="17" spans="1:18" s="6" customFormat="1" ht="35.1" customHeight="1" x14ac:dyDescent="0.25">
      <c r="A17" s="104"/>
      <c r="B17" s="97"/>
      <c r="C17" s="104"/>
      <c r="D17" s="19" t="s">
        <v>25</v>
      </c>
      <c r="E17" s="52">
        <v>9000</v>
      </c>
      <c r="F17" s="52">
        <v>9500</v>
      </c>
      <c r="G17" s="52">
        <v>7500</v>
      </c>
      <c r="H17" s="52">
        <v>8500</v>
      </c>
      <c r="I17" s="52">
        <v>9000</v>
      </c>
      <c r="J17" s="52">
        <v>9000</v>
      </c>
      <c r="K17" s="52">
        <v>9000</v>
      </c>
      <c r="L17" s="52">
        <v>9000</v>
      </c>
      <c r="M17" s="52">
        <v>9000</v>
      </c>
      <c r="N17" s="52">
        <v>9000</v>
      </c>
      <c r="O17" s="52">
        <v>9000</v>
      </c>
      <c r="P17" s="52">
        <v>15000</v>
      </c>
      <c r="Q17" s="20">
        <f>SUM(E17:P17)</f>
        <v>112500</v>
      </c>
      <c r="R17" s="19"/>
    </row>
    <row r="18" spans="1:18" s="6" customFormat="1" ht="35.1" customHeight="1" x14ac:dyDescent="0.25">
      <c r="A18" s="104">
        <v>2</v>
      </c>
      <c r="B18" s="107" t="s">
        <v>214</v>
      </c>
      <c r="C18" s="104" t="s">
        <v>186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/>
      <c r="R18" s="19">
        <v>300</v>
      </c>
    </row>
    <row r="19" spans="1:18" s="6" customFormat="1" ht="35.1" customHeight="1" x14ac:dyDescent="0.25">
      <c r="A19" s="104"/>
      <c r="B19" s="107"/>
      <c r="C19" s="104"/>
      <c r="D19" s="19" t="s">
        <v>25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20">
        <f>SUM(E19:P19)</f>
        <v>0</v>
      </c>
      <c r="R19" s="19"/>
    </row>
    <row r="20" spans="1:18" s="6" customFormat="1" ht="35.1" customHeight="1" x14ac:dyDescent="0.25">
      <c r="A20" s="104">
        <v>3</v>
      </c>
      <c r="B20" s="97" t="s">
        <v>215</v>
      </c>
      <c r="C20" s="104" t="s">
        <v>27</v>
      </c>
      <c r="D20" s="19">
        <v>300</v>
      </c>
      <c r="E20" s="19">
        <v>25</v>
      </c>
      <c r="F20" s="19">
        <v>25</v>
      </c>
      <c r="G20" s="19">
        <v>25</v>
      </c>
      <c r="H20" s="19">
        <v>25</v>
      </c>
      <c r="I20" s="19">
        <v>25</v>
      </c>
      <c r="J20" s="19">
        <v>25</v>
      </c>
      <c r="K20" s="19">
        <v>25</v>
      </c>
      <c r="L20" s="19">
        <v>25</v>
      </c>
      <c r="M20" s="19">
        <v>25</v>
      </c>
      <c r="N20" s="19">
        <v>25</v>
      </c>
      <c r="O20" s="19">
        <v>25</v>
      </c>
      <c r="P20" s="19">
        <v>25</v>
      </c>
      <c r="Q20" s="19"/>
      <c r="R20" s="19">
        <v>300</v>
      </c>
    </row>
    <row r="21" spans="1:18" s="6" customFormat="1" ht="35.1" customHeight="1" x14ac:dyDescent="0.25">
      <c r="A21" s="104"/>
      <c r="B21" s="97"/>
      <c r="C21" s="104"/>
      <c r="D21" s="19" t="s">
        <v>25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5286</v>
      </c>
      <c r="P21" s="52">
        <v>0</v>
      </c>
      <c r="Q21" s="20">
        <f>SUM(E21:P21)</f>
        <v>5286</v>
      </c>
      <c r="R21" s="19"/>
    </row>
    <row r="22" spans="1:18" s="6" customFormat="1" ht="35.1" customHeight="1" x14ac:dyDescent="0.25">
      <c r="A22" s="104">
        <v>4</v>
      </c>
      <c r="B22" s="75" t="s">
        <v>216</v>
      </c>
      <c r="C22" s="133" t="s">
        <v>170</v>
      </c>
      <c r="D22" s="19">
        <v>12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v>1</v>
      </c>
      <c r="L22" s="19">
        <v>1</v>
      </c>
      <c r="M22" s="19">
        <v>1</v>
      </c>
      <c r="N22" s="19">
        <v>1</v>
      </c>
      <c r="O22" s="19">
        <v>1</v>
      </c>
      <c r="P22" s="19">
        <v>1</v>
      </c>
      <c r="Q22" s="19"/>
      <c r="R22" s="19">
        <v>600</v>
      </c>
    </row>
    <row r="23" spans="1:18" s="6" customFormat="1" ht="35.1" customHeight="1" x14ac:dyDescent="0.25">
      <c r="A23" s="104"/>
      <c r="B23" s="75"/>
      <c r="C23" s="133"/>
      <c r="D23" s="19" t="s">
        <v>25</v>
      </c>
      <c r="E23" s="52">
        <v>2083.88</v>
      </c>
      <c r="F23" s="52">
        <v>3583.88</v>
      </c>
      <c r="G23" s="52">
        <v>2083.88</v>
      </c>
      <c r="H23" s="52">
        <v>2083.88</v>
      </c>
      <c r="I23" s="52">
        <v>2083.88</v>
      </c>
      <c r="J23" s="52">
        <v>2083.88</v>
      </c>
      <c r="K23" s="52">
        <v>2083.88</v>
      </c>
      <c r="L23" s="52">
        <v>2083.88</v>
      </c>
      <c r="M23" s="52">
        <v>2083.88</v>
      </c>
      <c r="N23" s="52">
        <v>2083.88</v>
      </c>
      <c r="O23" s="52">
        <v>9091.14</v>
      </c>
      <c r="P23" s="52">
        <v>6150.56</v>
      </c>
      <c r="Q23" s="20">
        <f>SUM(E23:P23)</f>
        <v>37580.500000000007</v>
      </c>
      <c r="R23" s="19"/>
    </row>
    <row r="24" spans="1:18" s="6" customFormat="1" ht="35.1" customHeight="1" x14ac:dyDescent="0.25">
      <c r="A24" s="142" t="s">
        <v>3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48">
        <f>Q17+Q19+Q21+Q23</f>
        <v>155366.5</v>
      </c>
      <c r="R24" s="7"/>
    </row>
  </sheetData>
  <mergeCells count="41">
    <mergeCell ref="A1:R1"/>
    <mergeCell ref="A2:R2"/>
    <mergeCell ref="A13:R13"/>
    <mergeCell ref="N7:R7"/>
    <mergeCell ref="P11:R11"/>
    <mergeCell ref="P12:R12"/>
    <mergeCell ref="N8:R8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E14:P14"/>
    <mergeCell ref="R14:R15"/>
    <mergeCell ref="A14:A15"/>
    <mergeCell ref="B14:B15"/>
    <mergeCell ref="C14:C15"/>
    <mergeCell ref="D14:D15"/>
    <mergeCell ref="A18:A19"/>
    <mergeCell ref="B18:B19"/>
    <mergeCell ref="C18:C19"/>
    <mergeCell ref="A16:A17"/>
    <mergeCell ref="B16:B17"/>
    <mergeCell ref="C16:C17"/>
    <mergeCell ref="A24:P24"/>
    <mergeCell ref="A22:A23"/>
    <mergeCell ref="B22:B23"/>
    <mergeCell ref="C22:C23"/>
    <mergeCell ref="A20:A21"/>
    <mergeCell ref="B20:B21"/>
    <mergeCell ref="C20:C21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7" zoomScale="60" zoomScaleNormal="100" workbookViewId="0">
      <selection activeCell="O34" sqref="O34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327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Q22</f>
        <v>125641.1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ht="39" customHeight="1" x14ac:dyDescent="0.3">
      <c r="A12" s="82" t="s">
        <v>301</v>
      </c>
      <c r="B12" s="82"/>
      <c r="C12" s="82"/>
      <c r="D12" s="100" t="s">
        <v>328</v>
      </c>
      <c r="E12" s="100"/>
      <c r="F12" s="100"/>
      <c r="G12" s="100"/>
      <c r="H12" s="100" t="s">
        <v>329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217</v>
      </c>
      <c r="C16" s="74" t="s">
        <v>218</v>
      </c>
      <c r="D16" s="8">
        <v>48</v>
      </c>
      <c r="E16" s="8">
        <v>4</v>
      </c>
      <c r="F16" s="8">
        <v>4</v>
      </c>
      <c r="G16" s="8">
        <v>4</v>
      </c>
      <c r="H16" s="8">
        <v>4</v>
      </c>
      <c r="I16" s="8">
        <v>4</v>
      </c>
      <c r="J16" s="8">
        <v>4</v>
      </c>
      <c r="K16" s="8">
        <v>4</v>
      </c>
      <c r="L16" s="8">
        <v>4</v>
      </c>
      <c r="M16" s="8">
        <v>4</v>
      </c>
      <c r="N16" s="8">
        <v>4</v>
      </c>
      <c r="O16" s="8">
        <v>4</v>
      </c>
      <c r="P16" s="8">
        <v>4</v>
      </c>
      <c r="Q16" s="8"/>
      <c r="R16" s="8">
        <v>400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52">
        <v>5000</v>
      </c>
      <c r="F17" s="52">
        <v>5000</v>
      </c>
      <c r="G17" s="52">
        <v>7000</v>
      </c>
      <c r="H17" s="52">
        <v>7000</v>
      </c>
      <c r="I17" s="52">
        <v>7500</v>
      </c>
      <c r="J17" s="52">
        <v>6000</v>
      </c>
      <c r="K17" s="52">
        <v>6000</v>
      </c>
      <c r="L17" s="52">
        <v>8000</v>
      </c>
      <c r="M17" s="52">
        <v>28000</v>
      </c>
      <c r="N17" s="52">
        <v>4000</v>
      </c>
      <c r="O17" s="52">
        <v>4000</v>
      </c>
      <c r="P17" s="52">
        <v>4000</v>
      </c>
      <c r="Q17" s="10">
        <f>SUM(E17:P17)</f>
        <v>91500</v>
      </c>
      <c r="R17" s="8"/>
    </row>
    <row r="18" spans="1:18" s="6" customFormat="1" ht="35.1" customHeight="1" x14ac:dyDescent="0.25">
      <c r="A18" s="74">
        <v>2</v>
      </c>
      <c r="B18" s="107" t="s">
        <v>219</v>
      </c>
      <c r="C18" s="75" t="s">
        <v>204</v>
      </c>
      <c r="D18" s="8">
        <v>240</v>
      </c>
      <c r="E18" s="8">
        <v>20</v>
      </c>
      <c r="F18" s="8">
        <v>20</v>
      </c>
      <c r="G18" s="8">
        <v>20</v>
      </c>
      <c r="H18" s="8">
        <v>20</v>
      </c>
      <c r="I18" s="8">
        <v>20</v>
      </c>
      <c r="J18" s="8">
        <v>20</v>
      </c>
      <c r="K18" s="8">
        <v>20</v>
      </c>
      <c r="L18" s="8">
        <v>20</v>
      </c>
      <c r="M18" s="8">
        <v>20</v>
      </c>
      <c r="N18" s="8">
        <v>20</v>
      </c>
      <c r="O18" s="8">
        <v>20</v>
      </c>
      <c r="P18" s="8">
        <v>20</v>
      </c>
      <c r="Q18" s="30"/>
      <c r="R18" s="8">
        <v>240</v>
      </c>
    </row>
    <row r="19" spans="1:18" s="6" customFormat="1" ht="35.1" customHeight="1" x14ac:dyDescent="0.25">
      <c r="A19" s="74"/>
      <c r="B19" s="107"/>
      <c r="C19" s="75"/>
      <c r="D19" s="8" t="s">
        <v>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8000</v>
      </c>
      <c r="N19" s="51">
        <v>0</v>
      </c>
      <c r="O19" s="51">
        <v>1512</v>
      </c>
      <c r="P19" s="51">
        <v>0</v>
      </c>
      <c r="Q19" s="51">
        <f>SUM(E19:P19)</f>
        <v>9512</v>
      </c>
      <c r="R19" s="8"/>
    </row>
    <row r="20" spans="1:18" s="6" customFormat="1" ht="35.1" customHeight="1" x14ac:dyDescent="0.25">
      <c r="A20" s="74">
        <v>3</v>
      </c>
      <c r="B20" s="107" t="s">
        <v>220</v>
      </c>
      <c r="C20" s="74" t="s">
        <v>221</v>
      </c>
      <c r="D20" s="8">
        <v>10</v>
      </c>
      <c r="E20" s="8">
        <v>2</v>
      </c>
      <c r="F20" s="30"/>
      <c r="G20" s="30"/>
      <c r="H20" s="8">
        <v>2</v>
      </c>
      <c r="I20" s="30"/>
      <c r="J20" s="30"/>
      <c r="K20" s="8">
        <v>2</v>
      </c>
      <c r="L20" s="30"/>
      <c r="M20" s="30"/>
      <c r="N20" s="8">
        <v>2</v>
      </c>
      <c r="O20" s="30"/>
      <c r="P20" s="8">
        <v>2</v>
      </c>
      <c r="Q20" s="30"/>
      <c r="R20" s="8">
        <v>650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52">
        <v>2000</v>
      </c>
      <c r="F21" s="52">
        <v>2000</v>
      </c>
      <c r="G21" s="52">
        <v>2000</v>
      </c>
      <c r="H21" s="52">
        <v>2000</v>
      </c>
      <c r="I21" s="52">
        <v>2041.94</v>
      </c>
      <c r="J21" s="52">
        <v>2083.88</v>
      </c>
      <c r="K21" s="52">
        <v>2083.88</v>
      </c>
      <c r="L21" s="52">
        <v>2083.88</v>
      </c>
      <c r="M21" s="52">
        <v>8335.52</v>
      </c>
      <c r="N21" s="52">
        <v>0</v>
      </c>
      <c r="O21" s="52">
        <v>0</v>
      </c>
      <c r="P21" s="52">
        <v>0</v>
      </c>
      <c r="Q21" s="10">
        <f>SUM(E21:P21)</f>
        <v>24629.100000000002</v>
      </c>
      <c r="R21" s="8"/>
    </row>
    <row r="22" spans="1:18" s="6" customFormat="1" ht="35.1" customHeight="1" x14ac:dyDescent="0.25">
      <c r="A22" s="71" t="s">
        <v>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48">
        <f>Q17+Q19+Q21</f>
        <v>125641.1</v>
      </c>
      <c r="R22" s="27"/>
    </row>
  </sheetData>
  <mergeCells count="38">
    <mergeCell ref="A1:R1"/>
    <mergeCell ref="A2:R2"/>
    <mergeCell ref="A12:C12"/>
    <mergeCell ref="D12:G12"/>
    <mergeCell ref="H12:O12"/>
    <mergeCell ref="A3:R4"/>
    <mergeCell ref="A6:R6"/>
    <mergeCell ref="A7:D7"/>
    <mergeCell ref="E7:M7"/>
    <mergeCell ref="N7:R7"/>
    <mergeCell ref="A5:R5"/>
    <mergeCell ref="A13:R13"/>
    <mergeCell ref="P12:R12"/>
    <mergeCell ref="A8:D8"/>
    <mergeCell ref="E8:M8"/>
    <mergeCell ref="A10:R10"/>
    <mergeCell ref="A11:C11"/>
    <mergeCell ref="D11:G11"/>
    <mergeCell ref="H11:O11"/>
    <mergeCell ref="N8:R8"/>
    <mergeCell ref="P11:R11"/>
    <mergeCell ref="A9:R9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BreakPreview" zoomScale="60" zoomScaleNormal="100" workbookViewId="0">
      <selection activeCell="O25" sqref="O25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330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Q20</f>
        <v>12000.1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100" t="s">
        <v>311</v>
      </c>
      <c r="E12" s="100"/>
      <c r="F12" s="100"/>
      <c r="G12" s="100"/>
      <c r="H12" s="100" t="s">
        <v>312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143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144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222</v>
      </c>
      <c r="C16" s="74" t="s">
        <v>37</v>
      </c>
      <c r="D16" s="8">
        <v>24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8">
        <v>2</v>
      </c>
      <c r="N16" s="8">
        <v>2</v>
      </c>
      <c r="O16" s="8">
        <v>2</v>
      </c>
      <c r="P16" s="8">
        <v>2</v>
      </c>
      <c r="Q16" s="8"/>
      <c r="R16" s="8">
        <v>400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10">
        <v>2600.1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f>SUM(E17:P17)</f>
        <v>2600.1</v>
      </c>
      <c r="R17" s="8"/>
    </row>
    <row r="18" spans="1:18" s="6" customFormat="1" ht="35.1" customHeight="1" x14ac:dyDescent="0.25">
      <c r="A18" s="74">
        <v>2</v>
      </c>
      <c r="B18" s="107" t="s">
        <v>223</v>
      </c>
      <c r="C18" s="74" t="s">
        <v>12</v>
      </c>
      <c r="D18" s="8">
        <v>10</v>
      </c>
      <c r="E18" s="8">
        <v>2</v>
      </c>
      <c r="F18" s="30"/>
      <c r="G18" s="30"/>
      <c r="H18" s="8">
        <v>2</v>
      </c>
      <c r="I18" s="30"/>
      <c r="J18" s="30"/>
      <c r="K18" s="8">
        <v>2</v>
      </c>
      <c r="L18" s="30"/>
      <c r="M18" s="30"/>
      <c r="N18" s="8">
        <v>2</v>
      </c>
      <c r="O18" s="30"/>
      <c r="P18" s="8">
        <v>2</v>
      </c>
      <c r="Q18" s="8"/>
      <c r="R18" s="8">
        <v>1500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10">
        <v>9400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f>SUM(E19:P19)</f>
        <v>9400</v>
      </c>
      <c r="R19" s="8"/>
    </row>
    <row r="20" spans="1:18" s="6" customFormat="1" ht="35.1" customHeight="1" x14ac:dyDescent="0.25">
      <c r="A20" s="71" t="s">
        <v>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12">
        <f>Q17+Q19</f>
        <v>12000.1</v>
      </c>
      <c r="R20" s="27"/>
    </row>
  </sheetData>
  <mergeCells count="35">
    <mergeCell ref="A13:R13"/>
    <mergeCell ref="A5:R5"/>
    <mergeCell ref="A1:R1"/>
    <mergeCell ref="A2:R2"/>
    <mergeCell ref="A12:C12"/>
    <mergeCell ref="D12:G12"/>
    <mergeCell ref="H12:O12"/>
    <mergeCell ref="N7:R7"/>
    <mergeCell ref="N8:R8"/>
    <mergeCell ref="P11:R11"/>
    <mergeCell ref="P12:R12"/>
    <mergeCell ref="A9:R9"/>
    <mergeCell ref="A8:D8"/>
    <mergeCell ref="E8:M8"/>
    <mergeCell ref="A10:R10"/>
    <mergeCell ref="A11:C11"/>
    <mergeCell ref="D11:G11"/>
    <mergeCell ref="H11:O11"/>
    <mergeCell ref="A3:R4"/>
    <mergeCell ref="A6:R6"/>
    <mergeCell ref="A7:D7"/>
    <mergeCell ref="E7:M7"/>
    <mergeCell ref="R14:R15"/>
    <mergeCell ref="A14:A15"/>
    <mergeCell ref="B14:B15"/>
    <mergeCell ref="C14:C15"/>
    <mergeCell ref="D14:D15"/>
    <mergeCell ref="E14:P14"/>
    <mergeCell ref="A20:P20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10" zoomScale="60" zoomScaleNormal="100" workbookViewId="0">
      <selection activeCell="O25" sqref="O25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317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Q22</f>
        <v>81373.320000000007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ht="32.25" customHeight="1" x14ac:dyDescent="0.3">
      <c r="A12" s="82" t="s">
        <v>301</v>
      </c>
      <c r="B12" s="82"/>
      <c r="C12" s="82"/>
      <c r="D12" s="100" t="s">
        <v>318</v>
      </c>
      <c r="E12" s="100"/>
      <c r="F12" s="100"/>
      <c r="G12" s="100"/>
      <c r="H12" s="82" t="s">
        <v>319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40" t="s">
        <v>224</v>
      </c>
      <c r="C16" s="74" t="s">
        <v>37</v>
      </c>
      <c r="D16" s="8">
        <v>11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30"/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8"/>
      <c r="R16" s="8">
        <v>1000</v>
      </c>
    </row>
    <row r="17" spans="1:18" s="6" customFormat="1" ht="35.1" customHeight="1" x14ac:dyDescent="0.25">
      <c r="A17" s="74"/>
      <c r="B17" s="140"/>
      <c r="C17" s="74"/>
      <c r="D17" s="8" t="s">
        <v>25</v>
      </c>
      <c r="E17" s="52">
        <v>5000</v>
      </c>
      <c r="F17" s="52">
        <v>5000</v>
      </c>
      <c r="G17" s="52">
        <v>5000</v>
      </c>
      <c r="H17" s="52">
        <v>5000</v>
      </c>
      <c r="I17" s="52">
        <v>2500</v>
      </c>
      <c r="J17" s="52">
        <v>10150</v>
      </c>
      <c r="K17" s="52">
        <v>5800</v>
      </c>
      <c r="L17" s="52">
        <v>5800</v>
      </c>
      <c r="M17" s="52">
        <v>2900</v>
      </c>
      <c r="N17" s="52">
        <v>5800</v>
      </c>
      <c r="O17" s="52">
        <v>4900</v>
      </c>
      <c r="P17" s="52">
        <v>5800</v>
      </c>
      <c r="Q17" s="10">
        <f>SUM(E17:P17)</f>
        <v>63650</v>
      </c>
      <c r="R17" s="8"/>
    </row>
    <row r="18" spans="1:18" s="6" customFormat="1" ht="35.1" customHeight="1" x14ac:dyDescent="0.25">
      <c r="A18" s="74">
        <v>2</v>
      </c>
      <c r="B18" s="140" t="s">
        <v>225</v>
      </c>
      <c r="C18" s="74" t="s">
        <v>226</v>
      </c>
      <c r="D18" s="8">
        <v>6</v>
      </c>
      <c r="E18" s="8">
        <v>1</v>
      </c>
      <c r="F18" s="8"/>
      <c r="G18" s="8">
        <v>1</v>
      </c>
      <c r="H18" s="8"/>
      <c r="I18" s="8">
        <v>1</v>
      </c>
      <c r="J18" s="8"/>
      <c r="K18" s="8">
        <v>1</v>
      </c>
      <c r="L18" s="8"/>
      <c r="M18" s="8">
        <v>1</v>
      </c>
      <c r="N18" s="8"/>
      <c r="O18" s="8">
        <v>1</v>
      </c>
      <c r="P18" s="8"/>
      <c r="Q18" s="8"/>
      <c r="R18" s="8">
        <v>50</v>
      </c>
    </row>
    <row r="19" spans="1:18" s="6" customFormat="1" ht="35.1" customHeight="1" x14ac:dyDescent="0.25">
      <c r="A19" s="74"/>
      <c r="B19" s="140"/>
      <c r="C19" s="74"/>
      <c r="D19" s="8" t="s">
        <v>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4108</v>
      </c>
      <c r="P19" s="51">
        <v>0</v>
      </c>
      <c r="Q19" s="11">
        <f>SUM(E19:P19)</f>
        <v>4108</v>
      </c>
      <c r="R19" s="8"/>
    </row>
    <row r="20" spans="1:18" s="6" customFormat="1" ht="35.1" customHeight="1" x14ac:dyDescent="0.25">
      <c r="A20" s="74">
        <v>3</v>
      </c>
      <c r="B20" s="140" t="s">
        <v>351</v>
      </c>
      <c r="C20" s="74" t="s">
        <v>37</v>
      </c>
      <c r="D20" s="8">
        <v>6</v>
      </c>
      <c r="E20" s="8">
        <v>1</v>
      </c>
      <c r="F20" s="8"/>
      <c r="G20" s="8">
        <v>1</v>
      </c>
      <c r="H20" s="8"/>
      <c r="I20" s="8">
        <v>1</v>
      </c>
      <c r="J20" s="8"/>
      <c r="K20" s="8">
        <v>1</v>
      </c>
      <c r="L20" s="8"/>
      <c r="M20" s="8">
        <v>1</v>
      </c>
      <c r="N20" s="8"/>
      <c r="O20" s="8">
        <v>1</v>
      </c>
      <c r="P20" s="8"/>
      <c r="Q20" s="51"/>
      <c r="R20" s="8">
        <v>1000</v>
      </c>
    </row>
    <row r="21" spans="1:18" s="6" customFormat="1" ht="35.1" customHeight="1" x14ac:dyDescent="0.25">
      <c r="A21" s="74"/>
      <c r="B21" s="140"/>
      <c r="C21" s="74"/>
      <c r="D21" s="8" t="s">
        <v>25</v>
      </c>
      <c r="E21" s="55">
        <v>0</v>
      </c>
      <c r="F21" s="55">
        <v>0</v>
      </c>
      <c r="G21" s="55">
        <v>1000</v>
      </c>
      <c r="H21" s="55">
        <v>0</v>
      </c>
      <c r="I21" s="55">
        <v>0</v>
      </c>
      <c r="J21" s="55">
        <v>0</v>
      </c>
      <c r="K21" s="55">
        <v>2200</v>
      </c>
      <c r="L21" s="55">
        <v>2200</v>
      </c>
      <c r="M21" s="55">
        <v>1100</v>
      </c>
      <c r="N21" s="55">
        <v>2200</v>
      </c>
      <c r="O21" s="55">
        <v>2215.3200000000002</v>
      </c>
      <c r="P21" s="55">
        <v>2700</v>
      </c>
      <c r="Q21" s="11">
        <f>SUM(E21:P21)</f>
        <v>13615.32</v>
      </c>
      <c r="R21" s="8"/>
    </row>
    <row r="22" spans="1:18" s="6" customFormat="1" ht="35.1" customHeight="1" x14ac:dyDescent="0.25">
      <c r="A22" s="96" t="s">
        <v>3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56">
        <f>Q17+Q19+Q21</f>
        <v>81373.320000000007</v>
      </c>
      <c r="R22" s="35"/>
    </row>
  </sheetData>
  <mergeCells count="38">
    <mergeCell ref="A13:R13"/>
    <mergeCell ref="A5:R5"/>
    <mergeCell ref="A1:R1"/>
    <mergeCell ref="A2:R2"/>
    <mergeCell ref="A12:C12"/>
    <mergeCell ref="D12:G12"/>
    <mergeCell ref="H12:O12"/>
    <mergeCell ref="N7:R7"/>
    <mergeCell ref="N8:R8"/>
    <mergeCell ref="P11:R11"/>
    <mergeCell ref="P12:R12"/>
    <mergeCell ref="A9:R9"/>
    <mergeCell ref="A8:D8"/>
    <mergeCell ref="E8:M8"/>
    <mergeCell ref="A10:R10"/>
    <mergeCell ref="A11:C11"/>
    <mergeCell ref="D11:G11"/>
    <mergeCell ref="H11:O11"/>
    <mergeCell ref="A3:R4"/>
    <mergeCell ref="A6:R6"/>
    <mergeCell ref="A7:D7"/>
    <mergeCell ref="E7:M7"/>
    <mergeCell ref="R14:R15"/>
    <mergeCell ref="A14:A15"/>
    <mergeCell ref="B14:B15"/>
    <mergeCell ref="C14:C15"/>
    <mergeCell ref="D14:D15"/>
    <mergeCell ref="E14:P14"/>
    <mergeCell ref="A22:P22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BreakPreview" topLeftCell="A7" zoomScale="75" zoomScaleNormal="100" zoomScaleSheetLayoutView="75" workbookViewId="0">
      <selection activeCell="K25" sqref="K25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331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Q20</f>
        <v>300436.21000000002</v>
      </c>
      <c r="O8" s="108"/>
      <c r="P8" s="108"/>
      <c r="Q8" s="108"/>
      <c r="R8" s="108"/>
    </row>
    <row r="9" spans="1:18" x14ac:dyDescent="0.3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277</v>
      </c>
      <c r="B12" s="82"/>
      <c r="C12" s="82"/>
      <c r="D12" s="82" t="s">
        <v>286</v>
      </c>
      <c r="E12" s="82"/>
      <c r="F12" s="82"/>
      <c r="G12" s="82"/>
      <c r="H12" s="100" t="s">
        <v>93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40" t="s">
        <v>227</v>
      </c>
      <c r="C16" s="74" t="s">
        <v>37</v>
      </c>
      <c r="D16" s="8">
        <v>12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8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8"/>
      <c r="R16" s="8">
        <v>1000</v>
      </c>
    </row>
    <row r="17" spans="1:18" s="6" customFormat="1" ht="35.1" customHeight="1" x14ac:dyDescent="0.25">
      <c r="A17" s="74"/>
      <c r="B17" s="140"/>
      <c r="C17" s="74"/>
      <c r="D17" s="8" t="s">
        <v>25</v>
      </c>
      <c r="E17" s="10">
        <v>10000</v>
      </c>
      <c r="F17" s="10">
        <v>10000</v>
      </c>
      <c r="G17" s="10">
        <v>12000</v>
      </c>
      <c r="H17" s="10">
        <v>12000</v>
      </c>
      <c r="I17" s="10">
        <v>89390</v>
      </c>
      <c r="J17" s="10">
        <v>18645.43</v>
      </c>
      <c r="K17" s="10">
        <v>12000</v>
      </c>
      <c r="L17" s="10">
        <v>12000</v>
      </c>
      <c r="M17" s="10">
        <v>13500</v>
      </c>
      <c r="N17" s="10">
        <v>12000</v>
      </c>
      <c r="O17" s="10">
        <v>9000</v>
      </c>
      <c r="P17" s="10">
        <v>12000</v>
      </c>
      <c r="Q17" s="10">
        <f>SUM(E17:P17)</f>
        <v>222535.43</v>
      </c>
      <c r="R17" s="8"/>
    </row>
    <row r="18" spans="1:18" s="6" customFormat="1" ht="35.1" customHeight="1" x14ac:dyDescent="0.25">
      <c r="A18" s="74">
        <v>2</v>
      </c>
      <c r="B18" s="140" t="s">
        <v>228</v>
      </c>
      <c r="C18" s="74" t="s">
        <v>229</v>
      </c>
      <c r="D18" s="8">
        <v>48</v>
      </c>
      <c r="E18" s="8">
        <v>4</v>
      </c>
      <c r="F18" s="8">
        <v>4</v>
      </c>
      <c r="G18" s="8">
        <v>4</v>
      </c>
      <c r="H18" s="8">
        <v>4</v>
      </c>
      <c r="I18" s="8">
        <v>4</v>
      </c>
      <c r="J18" s="8">
        <v>4</v>
      </c>
      <c r="K18" s="8">
        <v>4</v>
      </c>
      <c r="L18" s="8">
        <v>4</v>
      </c>
      <c r="M18" s="8">
        <v>4</v>
      </c>
      <c r="N18" s="8">
        <v>4</v>
      </c>
      <c r="O18" s="8">
        <v>4</v>
      </c>
      <c r="P18" s="8">
        <v>4</v>
      </c>
      <c r="Q18" s="8"/>
      <c r="R18" s="8">
        <v>2500</v>
      </c>
    </row>
    <row r="19" spans="1:18" s="6" customFormat="1" ht="35.1" customHeight="1" x14ac:dyDescent="0.25">
      <c r="A19" s="74"/>
      <c r="B19" s="140"/>
      <c r="C19" s="74"/>
      <c r="D19" s="8" t="s">
        <v>25</v>
      </c>
      <c r="E19" s="10">
        <v>4083.88</v>
      </c>
      <c r="F19" s="10">
        <v>4083.88</v>
      </c>
      <c r="G19" s="10">
        <v>6167.76</v>
      </c>
      <c r="H19" s="10">
        <v>4167.76</v>
      </c>
      <c r="I19" s="10">
        <v>4667.76</v>
      </c>
      <c r="J19" s="10">
        <v>4767.76</v>
      </c>
      <c r="K19" s="10">
        <v>4767.76</v>
      </c>
      <c r="L19" s="10">
        <v>4767.76</v>
      </c>
      <c r="M19" s="10">
        <v>6078.36</v>
      </c>
      <c r="N19" s="10">
        <v>5767.76</v>
      </c>
      <c r="O19" s="10">
        <v>22812.58</v>
      </c>
      <c r="P19" s="10">
        <v>5767.76</v>
      </c>
      <c r="Q19" s="10">
        <f>SUM(E19:P19)</f>
        <v>77900.780000000013</v>
      </c>
      <c r="R19" s="8"/>
    </row>
    <row r="20" spans="1:18" s="6" customFormat="1" ht="35.1" customHeight="1" x14ac:dyDescent="0.25">
      <c r="A20" s="96" t="s">
        <v>3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34">
        <f>Q17+Q19</f>
        <v>300436.21000000002</v>
      </c>
      <c r="R20" s="35"/>
    </row>
  </sheetData>
  <mergeCells count="35">
    <mergeCell ref="A13:R13"/>
    <mergeCell ref="A5:R5"/>
    <mergeCell ref="A1:R1"/>
    <mergeCell ref="A2:R2"/>
    <mergeCell ref="A12:C12"/>
    <mergeCell ref="D12:G12"/>
    <mergeCell ref="H12:O12"/>
    <mergeCell ref="N7:R7"/>
    <mergeCell ref="N8:R8"/>
    <mergeCell ref="P11:R11"/>
    <mergeCell ref="P12:R12"/>
    <mergeCell ref="A9:R9"/>
    <mergeCell ref="A8:D8"/>
    <mergeCell ref="E8:M8"/>
    <mergeCell ref="A10:R10"/>
    <mergeCell ref="A11:C11"/>
    <mergeCell ref="D11:G11"/>
    <mergeCell ref="H11:O11"/>
    <mergeCell ref="A3:R4"/>
    <mergeCell ref="A6:R6"/>
    <mergeCell ref="A7:D7"/>
    <mergeCell ref="E7:M7"/>
    <mergeCell ref="R14:R15"/>
    <mergeCell ref="A14:A15"/>
    <mergeCell ref="B14:B15"/>
    <mergeCell ref="C14:C15"/>
    <mergeCell ref="D14:D15"/>
    <mergeCell ref="E14:P14"/>
    <mergeCell ref="A20:P20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B16" zoomScale="87" zoomScaleNormal="100" zoomScaleSheetLayoutView="87" workbookViewId="0">
      <selection activeCell="J22" sqref="J22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4" customFormat="1" ht="13.8" x14ac:dyDescent="0.3">
      <c r="A8" s="100" t="s">
        <v>282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1">
        <f>Q24</f>
        <v>2394291.35</v>
      </c>
      <c r="O8" s="101"/>
      <c r="P8" s="101"/>
      <c r="Q8" s="101"/>
      <c r="R8" s="101"/>
    </row>
    <row r="9" spans="1:18" s="44" customFormat="1" ht="13.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44" customFormat="1" ht="13.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4" customFormat="1" ht="13.8" x14ac:dyDescent="0.3">
      <c r="A12" s="82" t="s">
        <v>277</v>
      </c>
      <c r="B12" s="82"/>
      <c r="C12" s="82"/>
      <c r="D12" s="82" t="s">
        <v>283</v>
      </c>
      <c r="E12" s="82"/>
      <c r="F12" s="82"/>
      <c r="G12" s="82"/>
      <c r="H12" s="82" t="s">
        <v>281</v>
      </c>
      <c r="I12" s="82"/>
      <c r="J12" s="82"/>
      <c r="K12" s="82"/>
      <c r="L12" s="82"/>
      <c r="M12" s="82"/>
      <c r="N12" s="82"/>
      <c r="O12" s="82"/>
      <c r="P12" s="95"/>
      <c r="Q12" s="95"/>
      <c r="R12" s="95"/>
    </row>
    <row r="13" spans="1:18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s="6" customFormat="1" ht="15" customHeight="1" x14ac:dyDescent="0.25">
      <c r="A14" s="96" t="s">
        <v>22</v>
      </c>
      <c r="B14" s="98" t="s">
        <v>39</v>
      </c>
      <c r="C14" s="96" t="s">
        <v>49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12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27.9" customHeight="1" x14ac:dyDescent="0.25">
      <c r="A16" s="104">
        <v>1</v>
      </c>
      <c r="B16" s="105" t="s">
        <v>58</v>
      </c>
      <c r="C16" s="104" t="s">
        <v>59</v>
      </c>
      <c r="D16" s="19">
        <v>12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19"/>
      <c r="R16" s="19">
        <v>15318</v>
      </c>
    </row>
    <row r="17" spans="1:18" s="6" customFormat="1" ht="27.9" customHeight="1" x14ac:dyDescent="0.25">
      <c r="A17" s="104"/>
      <c r="B17" s="105"/>
      <c r="C17" s="104"/>
      <c r="D17" s="19" t="s">
        <v>25</v>
      </c>
      <c r="E17" s="20">
        <v>90800</v>
      </c>
      <c r="F17" s="20">
        <v>90600</v>
      </c>
      <c r="G17" s="20">
        <v>125600</v>
      </c>
      <c r="H17" s="20">
        <v>125600</v>
      </c>
      <c r="I17" s="20">
        <v>125600</v>
      </c>
      <c r="J17" s="20">
        <v>125600</v>
      </c>
      <c r="K17" s="20">
        <v>131900</v>
      </c>
      <c r="L17" s="20">
        <v>123000</v>
      </c>
      <c r="M17" s="20">
        <v>120000</v>
      </c>
      <c r="N17" s="20">
        <v>120000</v>
      </c>
      <c r="O17" s="20">
        <v>120000</v>
      </c>
      <c r="P17" s="20">
        <v>132000</v>
      </c>
      <c r="Q17" s="20">
        <f>SUM(E17:P17)</f>
        <v>1430700</v>
      </c>
      <c r="R17" s="19"/>
    </row>
    <row r="18" spans="1:18" s="6" customFormat="1" ht="27.9" customHeight="1" x14ac:dyDescent="0.25">
      <c r="A18" s="104">
        <v>2</v>
      </c>
      <c r="B18" s="105" t="s">
        <v>60</v>
      </c>
      <c r="C18" s="104" t="s">
        <v>44</v>
      </c>
      <c r="D18" s="19">
        <v>36</v>
      </c>
      <c r="E18" s="19">
        <v>3</v>
      </c>
      <c r="F18" s="19">
        <v>3</v>
      </c>
      <c r="G18" s="19">
        <v>3</v>
      </c>
      <c r="H18" s="19">
        <v>3</v>
      </c>
      <c r="I18" s="19">
        <v>3</v>
      </c>
      <c r="J18" s="19">
        <v>3</v>
      </c>
      <c r="K18" s="19">
        <v>3</v>
      </c>
      <c r="L18" s="19">
        <v>3</v>
      </c>
      <c r="M18" s="19">
        <v>3</v>
      </c>
      <c r="N18" s="19">
        <v>3</v>
      </c>
      <c r="O18" s="19">
        <v>3</v>
      </c>
      <c r="P18" s="19">
        <v>3</v>
      </c>
      <c r="Q18" s="19"/>
      <c r="R18" s="19">
        <v>15318</v>
      </c>
    </row>
    <row r="19" spans="1:18" s="6" customFormat="1" ht="27.9" customHeight="1" x14ac:dyDescent="0.25">
      <c r="A19" s="104"/>
      <c r="B19" s="105"/>
      <c r="C19" s="104"/>
      <c r="D19" s="19" t="s">
        <v>25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26000</v>
      </c>
      <c r="N19" s="20">
        <v>0</v>
      </c>
      <c r="O19" s="20">
        <v>117000</v>
      </c>
      <c r="P19" s="20">
        <v>0</v>
      </c>
      <c r="Q19" s="20">
        <f>SUM(E19:P19)</f>
        <v>143000</v>
      </c>
      <c r="R19" s="19"/>
    </row>
    <row r="20" spans="1:18" s="6" customFormat="1" ht="27.9" customHeight="1" x14ac:dyDescent="0.25">
      <c r="A20" s="104">
        <v>3</v>
      </c>
      <c r="B20" s="105" t="s">
        <v>61</v>
      </c>
      <c r="C20" s="104" t="s">
        <v>62</v>
      </c>
      <c r="D20" s="19">
        <v>36</v>
      </c>
      <c r="E20" s="19">
        <v>3</v>
      </c>
      <c r="F20" s="19">
        <v>3</v>
      </c>
      <c r="G20" s="19">
        <v>3</v>
      </c>
      <c r="H20" s="19">
        <v>3</v>
      </c>
      <c r="I20" s="19">
        <v>3</v>
      </c>
      <c r="J20" s="19">
        <v>3</v>
      </c>
      <c r="K20" s="19">
        <v>3</v>
      </c>
      <c r="L20" s="19">
        <v>3</v>
      </c>
      <c r="M20" s="19">
        <v>3</v>
      </c>
      <c r="N20" s="19">
        <v>3</v>
      </c>
      <c r="O20" s="19">
        <v>3</v>
      </c>
      <c r="P20" s="19">
        <v>3</v>
      </c>
      <c r="Q20" s="19"/>
      <c r="R20" s="19">
        <v>15318</v>
      </c>
    </row>
    <row r="21" spans="1:18" s="6" customFormat="1" ht="27.9" customHeight="1" x14ac:dyDescent="0.25">
      <c r="A21" s="104"/>
      <c r="B21" s="105"/>
      <c r="C21" s="104"/>
      <c r="D21" s="19" t="s">
        <v>25</v>
      </c>
      <c r="E21" s="20">
        <v>0</v>
      </c>
      <c r="F21" s="20">
        <v>12291.52</v>
      </c>
      <c r="G21" s="20">
        <v>22045.13</v>
      </c>
      <c r="H21" s="20">
        <v>22280.25</v>
      </c>
      <c r="I21" s="20">
        <v>4867.4399999999996</v>
      </c>
      <c r="J21" s="20">
        <v>10214.799999999999</v>
      </c>
      <c r="K21" s="20">
        <v>0</v>
      </c>
      <c r="L21" s="20">
        <v>0</v>
      </c>
      <c r="M21" s="20">
        <v>11230.86</v>
      </c>
      <c r="N21" s="20">
        <v>0</v>
      </c>
      <c r="O21" s="20">
        <v>0</v>
      </c>
      <c r="P21" s="20">
        <v>0</v>
      </c>
      <c r="Q21" s="20">
        <f>SUM(E21:P21)</f>
        <v>82930</v>
      </c>
      <c r="R21" s="19"/>
    </row>
    <row r="22" spans="1:18" s="6" customFormat="1" ht="27.9" customHeight="1" x14ac:dyDescent="0.25">
      <c r="A22" s="104">
        <v>4</v>
      </c>
      <c r="B22" s="105" t="s">
        <v>63</v>
      </c>
      <c r="C22" s="104" t="s">
        <v>37</v>
      </c>
      <c r="D22" s="19">
        <v>80</v>
      </c>
      <c r="E22" s="19">
        <v>8</v>
      </c>
      <c r="F22" s="19">
        <v>8</v>
      </c>
      <c r="G22" s="19">
        <v>8</v>
      </c>
      <c r="H22" s="19">
        <v>8</v>
      </c>
      <c r="I22" s="19">
        <v>8</v>
      </c>
      <c r="J22" s="19">
        <v>8</v>
      </c>
      <c r="K22" s="19">
        <v>8</v>
      </c>
      <c r="L22" s="19">
        <v>8</v>
      </c>
      <c r="M22" s="19">
        <v>8</v>
      </c>
      <c r="N22" s="19">
        <v>0</v>
      </c>
      <c r="O22" s="19">
        <v>8</v>
      </c>
      <c r="P22" s="19">
        <v>0</v>
      </c>
      <c r="Q22" s="19"/>
      <c r="R22" s="19">
        <v>3000</v>
      </c>
    </row>
    <row r="23" spans="1:18" s="6" customFormat="1" ht="27.9" customHeight="1" x14ac:dyDescent="0.25">
      <c r="A23" s="104"/>
      <c r="B23" s="105"/>
      <c r="C23" s="104"/>
      <c r="D23" s="19" t="s">
        <v>25</v>
      </c>
      <c r="E23" s="20">
        <v>34510.94</v>
      </c>
      <c r="F23" s="20">
        <v>31656.89</v>
      </c>
      <c r="G23" s="20">
        <v>53020.72</v>
      </c>
      <c r="H23" s="20">
        <v>146620.72</v>
      </c>
      <c r="I23" s="20">
        <v>53020.72</v>
      </c>
      <c r="J23" s="20">
        <v>53020.72</v>
      </c>
      <c r="K23" s="20">
        <v>53000.54</v>
      </c>
      <c r="L23" s="20">
        <v>52980.36</v>
      </c>
      <c r="M23" s="20">
        <v>52980.36</v>
      </c>
      <c r="N23" s="20">
        <v>69980.36</v>
      </c>
      <c r="O23" s="20">
        <v>74888.66</v>
      </c>
      <c r="P23" s="20">
        <v>61980.36</v>
      </c>
      <c r="Q23" s="20">
        <f>SUM(E23:P23)</f>
        <v>737661.35</v>
      </c>
      <c r="R23" s="19"/>
    </row>
    <row r="24" spans="1:18" s="6" customFormat="1" ht="27.9" customHeight="1" x14ac:dyDescent="0.25">
      <c r="A24" s="99" t="s">
        <v>3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49">
        <f>Q17+Q19+Q21+Q23</f>
        <v>2394291.35</v>
      </c>
      <c r="R24" s="21"/>
    </row>
  </sheetData>
  <mergeCells count="41">
    <mergeCell ref="A13:R13"/>
    <mergeCell ref="A3:R4"/>
    <mergeCell ref="N7:R7"/>
    <mergeCell ref="N8:R8"/>
    <mergeCell ref="P11:R11"/>
    <mergeCell ref="P12:R12"/>
    <mergeCell ref="A5:R5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6:R6"/>
    <mergeCell ref="A7:D7"/>
    <mergeCell ref="E7:M7"/>
    <mergeCell ref="A1:R1"/>
    <mergeCell ref="A2:R2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P24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15" zoomScale="71" zoomScaleNormal="100" zoomScaleSheetLayoutView="71" workbookViewId="0">
      <selection activeCell="A27" sqref="A27:XFD31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ht="15" customHeight="1" x14ac:dyDescent="0.3">
      <c r="A8" s="118" t="s">
        <v>332</v>
      </c>
      <c r="B8" s="118"/>
      <c r="C8" s="118"/>
      <c r="D8" s="118"/>
      <c r="E8" s="117" t="s">
        <v>271</v>
      </c>
      <c r="F8" s="117"/>
      <c r="G8" s="117"/>
      <c r="H8" s="117"/>
      <c r="I8" s="117"/>
      <c r="J8" s="117"/>
      <c r="K8" s="117"/>
      <c r="L8" s="117"/>
      <c r="M8" s="117"/>
      <c r="N8" s="132">
        <f>Q24</f>
        <v>698748.75</v>
      </c>
      <c r="O8" s="132"/>
      <c r="P8" s="132"/>
      <c r="Q8" s="132"/>
      <c r="R8" s="132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117" t="s">
        <v>277</v>
      </c>
      <c r="B12" s="117"/>
      <c r="C12" s="117"/>
      <c r="D12" s="117" t="s">
        <v>286</v>
      </c>
      <c r="E12" s="117"/>
      <c r="F12" s="117"/>
      <c r="G12" s="117"/>
      <c r="H12" s="117" t="s">
        <v>298</v>
      </c>
      <c r="I12" s="117"/>
      <c r="J12" s="117"/>
      <c r="K12" s="117"/>
      <c r="L12" s="117"/>
      <c r="M12" s="117"/>
      <c r="N12" s="117"/>
      <c r="O12" s="117"/>
      <c r="P12" s="82"/>
      <c r="Q12" s="82"/>
      <c r="R12" s="82"/>
    </row>
    <row r="13" spans="1:18" x14ac:dyDescent="0.3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31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106">
        <v>1</v>
      </c>
      <c r="B16" s="107" t="s">
        <v>230</v>
      </c>
      <c r="C16" s="74" t="s">
        <v>34</v>
      </c>
      <c r="D16" s="8">
        <v>48</v>
      </c>
      <c r="E16" s="8">
        <v>4</v>
      </c>
      <c r="F16" s="8">
        <v>4</v>
      </c>
      <c r="G16" s="8">
        <v>4</v>
      </c>
      <c r="H16" s="8">
        <v>4</v>
      </c>
      <c r="I16" s="8">
        <v>4</v>
      </c>
      <c r="J16" s="8">
        <v>4</v>
      </c>
      <c r="K16" s="8">
        <v>4</v>
      </c>
      <c r="L16" s="8">
        <v>4</v>
      </c>
      <c r="M16" s="8">
        <v>4</v>
      </c>
      <c r="N16" s="8">
        <v>4</v>
      </c>
      <c r="O16" s="8">
        <v>4</v>
      </c>
      <c r="P16" s="8">
        <v>4</v>
      </c>
      <c r="Q16" s="8"/>
      <c r="R16" s="8">
        <v>1000</v>
      </c>
    </row>
    <row r="17" spans="1:18" s="6" customFormat="1" ht="35.1" customHeight="1" x14ac:dyDescent="0.25">
      <c r="A17" s="106"/>
      <c r="B17" s="107"/>
      <c r="C17" s="74"/>
      <c r="D17" s="8" t="s">
        <v>25</v>
      </c>
      <c r="E17" s="52">
        <v>31600</v>
      </c>
      <c r="F17" s="52">
        <v>37100</v>
      </c>
      <c r="G17" s="52">
        <v>34600</v>
      </c>
      <c r="H17" s="52">
        <v>34600.04</v>
      </c>
      <c r="I17" s="52">
        <v>34600</v>
      </c>
      <c r="J17" s="52">
        <v>34600</v>
      </c>
      <c r="K17" s="52">
        <v>33300</v>
      </c>
      <c r="L17" s="52">
        <v>36500</v>
      </c>
      <c r="M17" s="52">
        <v>36000</v>
      </c>
      <c r="N17" s="52">
        <v>35000</v>
      </c>
      <c r="O17" s="52">
        <v>35000</v>
      </c>
      <c r="P17" s="52">
        <v>35000</v>
      </c>
      <c r="Q17" s="10">
        <f>SUM(E17:P17)</f>
        <v>417900.04000000004</v>
      </c>
      <c r="R17" s="8"/>
    </row>
    <row r="18" spans="1:18" s="6" customFormat="1" ht="35.1" customHeight="1" x14ac:dyDescent="0.25">
      <c r="A18" s="106">
        <v>2</v>
      </c>
      <c r="B18" s="107" t="s">
        <v>231</v>
      </c>
      <c r="C18" s="74" t="s">
        <v>232</v>
      </c>
      <c r="D18" s="8">
        <v>36</v>
      </c>
      <c r="E18" s="9">
        <v>3</v>
      </c>
      <c r="F18" s="9">
        <v>3</v>
      </c>
      <c r="G18" s="9">
        <v>3</v>
      </c>
      <c r="H18" s="9">
        <v>3</v>
      </c>
      <c r="I18" s="9">
        <v>3</v>
      </c>
      <c r="J18" s="9">
        <v>3</v>
      </c>
      <c r="K18" s="9">
        <v>3</v>
      </c>
      <c r="L18" s="9">
        <v>3</v>
      </c>
      <c r="M18" s="9">
        <v>3</v>
      </c>
      <c r="N18" s="9">
        <v>3</v>
      </c>
      <c r="O18" s="9">
        <v>3</v>
      </c>
      <c r="P18" s="9">
        <v>3</v>
      </c>
      <c r="Q18" s="9"/>
      <c r="R18" s="8">
        <v>15318</v>
      </c>
    </row>
    <row r="19" spans="1:18" s="6" customFormat="1" ht="35.1" customHeight="1" x14ac:dyDescent="0.25">
      <c r="A19" s="106"/>
      <c r="B19" s="107"/>
      <c r="C19" s="74"/>
      <c r="D19" s="8" t="s">
        <v>25</v>
      </c>
      <c r="E19" s="10">
        <v>0</v>
      </c>
      <c r="F19" s="10">
        <v>24229.25</v>
      </c>
      <c r="G19" s="10">
        <v>0</v>
      </c>
      <c r="H19" s="10">
        <v>0</v>
      </c>
      <c r="I19" s="10">
        <v>3528.49</v>
      </c>
      <c r="J19" s="10">
        <v>21141.9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f>SUM(E19:P19)</f>
        <v>48899.64</v>
      </c>
      <c r="R19" s="8"/>
    </row>
    <row r="20" spans="1:18" s="6" customFormat="1" ht="35.1" customHeight="1" x14ac:dyDescent="0.25">
      <c r="A20" s="106">
        <v>3</v>
      </c>
      <c r="B20" s="107" t="s">
        <v>233</v>
      </c>
      <c r="C20" s="74" t="s">
        <v>234</v>
      </c>
      <c r="D20" s="8">
        <v>240</v>
      </c>
      <c r="E20" s="9">
        <v>20</v>
      </c>
      <c r="F20" s="9">
        <v>20</v>
      </c>
      <c r="G20" s="9">
        <v>20</v>
      </c>
      <c r="H20" s="9">
        <v>20</v>
      </c>
      <c r="I20" s="9">
        <v>20</v>
      </c>
      <c r="J20" s="9">
        <v>20</v>
      </c>
      <c r="K20" s="9">
        <v>20</v>
      </c>
      <c r="L20" s="9">
        <v>20</v>
      </c>
      <c r="M20" s="9">
        <v>20</v>
      </c>
      <c r="N20" s="9">
        <v>20</v>
      </c>
      <c r="O20" s="9">
        <v>20</v>
      </c>
      <c r="P20" s="9">
        <v>20</v>
      </c>
      <c r="Q20" s="9"/>
      <c r="R20" s="8">
        <v>15318</v>
      </c>
    </row>
    <row r="21" spans="1:18" s="6" customFormat="1" ht="35.1" customHeight="1" x14ac:dyDescent="0.25">
      <c r="A21" s="106"/>
      <c r="B21" s="107"/>
      <c r="C21" s="74"/>
      <c r="D21" s="8" t="s">
        <v>25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46500</v>
      </c>
      <c r="P21" s="52">
        <v>0</v>
      </c>
      <c r="Q21" s="10">
        <f>SUM(E21:P21)</f>
        <v>46500</v>
      </c>
      <c r="R21" s="8"/>
    </row>
    <row r="22" spans="1:18" s="6" customFormat="1" ht="35.1" customHeight="1" x14ac:dyDescent="0.25">
      <c r="A22" s="75">
        <v>4</v>
      </c>
      <c r="B22" s="75" t="s">
        <v>235</v>
      </c>
      <c r="C22" s="74" t="s">
        <v>236</v>
      </c>
      <c r="D22" s="8">
        <v>36</v>
      </c>
      <c r="E22" s="8">
        <v>3</v>
      </c>
      <c r="F22" s="8">
        <v>3</v>
      </c>
      <c r="G22" s="8">
        <v>3</v>
      </c>
      <c r="H22" s="8">
        <v>3</v>
      </c>
      <c r="I22" s="8">
        <v>3</v>
      </c>
      <c r="J22" s="8">
        <v>3</v>
      </c>
      <c r="K22" s="8">
        <v>3</v>
      </c>
      <c r="L22" s="8">
        <v>3</v>
      </c>
      <c r="M22" s="8">
        <v>3</v>
      </c>
      <c r="N22" s="8">
        <v>3</v>
      </c>
      <c r="O22" s="8">
        <v>3</v>
      </c>
      <c r="P22" s="8">
        <v>3</v>
      </c>
      <c r="Q22" s="8"/>
      <c r="R22" s="8">
        <v>15318</v>
      </c>
    </row>
    <row r="23" spans="1:18" s="6" customFormat="1" ht="35.1" customHeight="1" x14ac:dyDescent="0.25">
      <c r="A23" s="75"/>
      <c r="B23" s="75"/>
      <c r="C23" s="74"/>
      <c r="D23" s="8" t="s">
        <v>25</v>
      </c>
      <c r="E23" s="52">
        <v>11083.82</v>
      </c>
      <c r="F23" s="52">
        <v>14167.7</v>
      </c>
      <c r="G23" s="52">
        <v>14167.7</v>
      </c>
      <c r="H23" s="52">
        <v>12167.7</v>
      </c>
      <c r="I23" s="52">
        <v>16267.7</v>
      </c>
      <c r="J23" s="52">
        <v>12167.76</v>
      </c>
      <c r="K23" s="52">
        <v>12167.76</v>
      </c>
      <c r="L23" s="52">
        <v>12167.76</v>
      </c>
      <c r="M23" s="52">
        <v>13423.96</v>
      </c>
      <c r="N23" s="52">
        <v>16467.759999999998</v>
      </c>
      <c r="O23" s="52">
        <v>19031.689999999999</v>
      </c>
      <c r="P23" s="52">
        <v>32167.759999999998</v>
      </c>
      <c r="Q23" s="10">
        <f>SUM(E23:P23)</f>
        <v>185449.07</v>
      </c>
      <c r="R23" s="8"/>
    </row>
    <row r="24" spans="1:18" s="6" customFormat="1" ht="35.1" customHeight="1" x14ac:dyDescent="0.25">
      <c r="A24" s="99" t="s">
        <v>3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48">
        <f>Q17+Q19+Q21+Q23</f>
        <v>698748.75</v>
      </c>
      <c r="R24" s="7"/>
    </row>
  </sheetData>
  <mergeCells count="41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P24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topLeftCell="A21" zoomScale="80" zoomScaleNormal="100" zoomScaleSheetLayoutView="80" workbookViewId="0">
      <selection activeCell="N36" sqref="N36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00" t="s">
        <v>346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1">
        <f>Q24</f>
        <v>1910331.98</v>
      </c>
      <c r="O8" s="101"/>
      <c r="P8" s="101"/>
      <c r="Q8" s="101"/>
      <c r="R8" s="101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333</v>
      </c>
      <c r="E12" s="82"/>
      <c r="F12" s="82"/>
      <c r="G12" s="82"/>
      <c r="H12" s="82" t="s">
        <v>334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3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40" t="s">
        <v>237</v>
      </c>
      <c r="C16" s="74" t="s">
        <v>27</v>
      </c>
      <c r="D16" s="8">
        <v>48</v>
      </c>
      <c r="E16" s="8">
        <v>4</v>
      </c>
      <c r="F16" s="8">
        <v>4</v>
      </c>
      <c r="G16" s="8">
        <v>4</v>
      </c>
      <c r="H16" s="8">
        <v>4</v>
      </c>
      <c r="I16" s="8">
        <v>4</v>
      </c>
      <c r="J16" s="8">
        <v>4</v>
      </c>
      <c r="K16" s="8">
        <v>4</v>
      </c>
      <c r="L16" s="8">
        <v>4</v>
      </c>
      <c r="M16" s="8">
        <v>4</v>
      </c>
      <c r="N16" s="8">
        <v>4</v>
      </c>
      <c r="O16" s="8">
        <v>4</v>
      </c>
      <c r="P16" s="8">
        <v>4</v>
      </c>
      <c r="Q16" s="8"/>
      <c r="R16" s="8">
        <v>10000</v>
      </c>
    </row>
    <row r="17" spans="1:18" s="6" customFormat="1" ht="35.1" customHeight="1" x14ac:dyDescent="0.25">
      <c r="A17" s="74"/>
      <c r="B17" s="140"/>
      <c r="C17" s="74"/>
      <c r="D17" s="8" t="s">
        <v>25</v>
      </c>
      <c r="E17" s="10">
        <v>65403.56</v>
      </c>
      <c r="F17" s="10">
        <v>66175.740000000005</v>
      </c>
      <c r="G17" s="10">
        <v>70668.100000000006</v>
      </c>
      <c r="H17" s="10">
        <v>69627.740000000005</v>
      </c>
      <c r="I17" s="10">
        <v>82024.5</v>
      </c>
      <c r="J17" s="10">
        <v>109364.86</v>
      </c>
      <c r="K17" s="10">
        <v>100835.83</v>
      </c>
      <c r="L17" s="10">
        <v>72564.86</v>
      </c>
      <c r="M17" s="10">
        <v>71564.86</v>
      </c>
      <c r="N17" s="10">
        <v>73064.86</v>
      </c>
      <c r="O17" s="10">
        <v>100663.42</v>
      </c>
      <c r="P17" s="10">
        <v>82797.69</v>
      </c>
      <c r="Q17" s="10">
        <f>SUM(E17:P17)</f>
        <v>964756.02</v>
      </c>
      <c r="R17" s="8"/>
    </row>
    <row r="18" spans="1:18" s="6" customFormat="1" ht="35.1" customHeight="1" x14ac:dyDescent="0.25">
      <c r="A18" s="74">
        <v>2</v>
      </c>
      <c r="B18" s="140" t="s">
        <v>238</v>
      </c>
      <c r="C18" s="74" t="s">
        <v>239</v>
      </c>
      <c r="D18" s="8">
        <v>360</v>
      </c>
      <c r="E18" s="8">
        <v>30</v>
      </c>
      <c r="F18" s="8">
        <v>30</v>
      </c>
      <c r="G18" s="8">
        <v>30</v>
      </c>
      <c r="H18" s="8">
        <v>30</v>
      </c>
      <c r="I18" s="8">
        <v>30</v>
      </c>
      <c r="J18" s="8">
        <v>30</v>
      </c>
      <c r="K18" s="8">
        <v>30</v>
      </c>
      <c r="L18" s="8">
        <v>30</v>
      </c>
      <c r="M18" s="8">
        <v>30</v>
      </c>
      <c r="N18" s="8">
        <v>30</v>
      </c>
      <c r="O18" s="8">
        <v>30</v>
      </c>
      <c r="P18" s="8">
        <v>30</v>
      </c>
      <c r="Q18" s="8"/>
      <c r="R18" s="8">
        <v>10000</v>
      </c>
    </row>
    <row r="19" spans="1:18" s="6" customFormat="1" ht="35.1" customHeight="1" x14ac:dyDescent="0.25">
      <c r="A19" s="74"/>
      <c r="B19" s="140"/>
      <c r="C19" s="74"/>
      <c r="D19" s="8" t="s">
        <v>25</v>
      </c>
      <c r="E19" s="10">
        <v>33000</v>
      </c>
      <c r="F19" s="10">
        <v>35800</v>
      </c>
      <c r="G19" s="10">
        <v>94726</v>
      </c>
      <c r="H19" s="10">
        <v>30200</v>
      </c>
      <c r="I19" s="10">
        <v>34700</v>
      </c>
      <c r="J19" s="10">
        <v>104168</v>
      </c>
      <c r="K19" s="10">
        <v>38863.64</v>
      </c>
      <c r="L19" s="10">
        <v>78341.97</v>
      </c>
      <c r="M19" s="10">
        <v>51119.06</v>
      </c>
      <c r="N19" s="10">
        <v>29699</v>
      </c>
      <c r="O19" s="10">
        <v>115288</v>
      </c>
      <c r="P19" s="10">
        <v>40800</v>
      </c>
      <c r="Q19" s="10">
        <f>SUM(E19:P19)</f>
        <v>686705.66999999993</v>
      </c>
      <c r="R19" s="8"/>
    </row>
    <row r="20" spans="1:18" s="6" customFormat="1" ht="35.1" customHeight="1" x14ac:dyDescent="0.25">
      <c r="A20" s="74">
        <v>3</v>
      </c>
      <c r="B20" s="140" t="s">
        <v>240</v>
      </c>
      <c r="C20" s="74" t="s">
        <v>35</v>
      </c>
      <c r="D20" s="8">
        <v>48</v>
      </c>
      <c r="E20" s="8">
        <v>4</v>
      </c>
      <c r="F20" s="8">
        <v>4</v>
      </c>
      <c r="G20" s="8">
        <v>4</v>
      </c>
      <c r="H20" s="8">
        <v>4</v>
      </c>
      <c r="I20" s="8">
        <v>4</v>
      </c>
      <c r="J20" s="8">
        <v>4</v>
      </c>
      <c r="K20" s="8">
        <v>4</v>
      </c>
      <c r="L20" s="8">
        <v>4</v>
      </c>
      <c r="M20" s="8">
        <v>4</v>
      </c>
      <c r="N20" s="8">
        <v>4</v>
      </c>
      <c r="O20" s="8">
        <v>4</v>
      </c>
      <c r="P20" s="8">
        <v>4</v>
      </c>
      <c r="Q20" s="8"/>
      <c r="R20" s="8">
        <v>10000</v>
      </c>
    </row>
    <row r="21" spans="1:18" s="6" customFormat="1" ht="35.1" customHeight="1" x14ac:dyDescent="0.25">
      <c r="A21" s="74"/>
      <c r="B21" s="140"/>
      <c r="C21" s="74"/>
      <c r="D21" s="8" t="s">
        <v>25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21597.29</v>
      </c>
      <c r="L21" s="52">
        <v>0</v>
      </c>
      <c r="M21" s="52">
        <v>0</v>
      </c>
      <c r="N21" s="52">
        <v>0</v>
      </c>
      <c r="O21" s="52">
        <v>0</v>
      </c>
      <c r="P21" s="52">
        <v>8101</v>
      </c>
      <c r="Q21" s="10">
        <f>SUM(E21:P21)</f>
        <v>29698.29</v>
      </c>
      <c r="R21" s="8"/>
    </row>
    <row r="22" spans="1:18" s="6" customFormat="1" ht="35.1" customHeight="1" x14ac:dyDescent="0.25">
      <c r="A22" s="74">
        <v>4</v>
      </c>
      <c r="B22" s="140" t="s">
        <v>241</v>
      </c>
      <c r="C22" s="75" t="s">
        <v>176</v>
      </c>
      <c r="D22" s="8">
        <v>12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8">
        <v>1</v>
      </c>
      <c r="Q22" s="8"/>
      <c r="R22" s="8">
        <v>10000</v>
      </c>
    </row>
    <row r="23" spans="1:18" s="6" customFormat="1" ht="35.1" customHeight="1" x14ac:dyDescent="0.25">
      <c r="A23" s="74"/>
      <c r="B23" s="140"/>
      <c r="C23" s="75"/>
      <c r="D23" s="8" t="s">
        <v>25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229172</v>
      </c>
      <c r="P23" s="52">
        <v>0</v>
      </c>
      <c r="Q23" s="10">
        <f>SUM(E23:P23)</f>
        <v>229172</v>
      </c>
      <c r="R23" s="8"/>
    </row>
    <row r="24" spans="1:18" s="6" customFormat="1" ht="35.1" customHeight="1" x14ac:dyDescent="0.25">
      <c r="A24" s="96" t="s">
        <v>3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57">
        <f>Q17+Q19+Q21+Q23</f>
        <v>1910331.98</v>
      </c>
      <c r="R24" s="35"/>
    </row>
  </sheetData>
  <mergeCells count="41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P24"/>
    <mergeCell ref="A20:A21"/>
    <mergeCell ref="B20:B21"/>
    <mergeCell ref="C20:C21"/>
    <mergeCell ref="A22:A23"/>
    <mergeCell ref="B22:B23"/>
    <mergeCell ref="C22:C23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topLeftCell="A25" zoomScale="77" zoomScaleNormal="100" zoomScaleSheetLayoutView="77" workbookViewId="0">
      <selection activeCell="A33" sqref="A33:XFD38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45" t="s">
        <v>335</v>
      </c>
      <c r="B8" s="145"/>
      <c r="C8" s="145"/>
      <c r="D8" s="145"/>
      <c r="E8" s="82" t="s">
        <v>336</v>
      </c>
      <c r="F8" s="82"/>
      <c r="G8" s="82"/>
      <c r="H8" s="82"/>
      <c r="I8" s="82"/>
      <c r="J8" s="82"/>
      <c r="K8" s="82"/>
      <c r="L8" s="82"/>
      <c r="M8" s="82"/>
      <c r="N8" s="108">
        <f>Q30</f>
        <v>7949822.4000000013</v>
      </c>
      <c r="O8" s="108"/>
      <c r="P8" s="108"/>
      <c r="Q8" s="108"/>
      <c r="R8" s="108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ht="27.75" customHeight="1" x14ac:dyDescent="0.3">
      <c r="A12" s="82" t="s">
        <v>277</v>
      </c>
      <c r="B12" s="82"/>
      <c r="C12" s="82"/>
      <c r="D12" s="100" t="s">
        <v>337</v>
      </c>
      <c r="E12" s="100"/>
      <c r="F12" s="100"/>
      <c r="G12" s="100"/>
      <c r="H12" s="82" t="s">
        <v>338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242</v>
      </c>
      <c r="C16" s="74" t="s">
        <v>208</v>
      </c>
      <c r="D16" s="8">
        <v>4</v>
      </c>
      <c r="E16" s="8"/>
      <c r="F16" s="8"/>
      <c r="G16" s="8">
        <v>1</v>
      </c>
      <c r="H16" s="8"/>
      <c r="I16" s="8"/>
      <c r="J16" s="8">
        <v>1</v>
      </c>
      <c r="K16" s="8"/>
      <c r="L16" s="8"/>
      <c r="M16" s="8">
        <v>1</v>
      </c>
      <c r="N16" s="8"/>
      <c r="O16" s="8"/>
      <c r="P16" s="8">
        <v>1</v>
      </c>
      <c r="Q16" s="8"/>
      <c r="R16" s="8">
        <v>110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10">
        <v>252308.56</v>
      </c>
      <c r="F17" s="10">
        <v>241871.56</v>
      </c>
      <c r="G17" s="10">
        <v>264539.65999999997</v>
      </c>
      <c r="H17" s="10">
        <v>252837.56</v>
      </c>
      <c r="I17" s="10">
        <v>264343.76</v>
      </c>
      <c r="J17" s="10">
        <v>319373</v>
      </c>
      <c r="K17" s="10">
        <v>424722.3</v>
      </c>
      <c r="L17" s="10">
        <v>239836</v>
      </c>
      <c r="M17" s="10">
        <v>256684.6</v>
      </c>
      <c r="N17" s="10">
        <v>254636.6</v>
      </c>
      <c r="O17" s="10">
        <v>269283.05</v>
      </c>
      <c r="P17" s="10">
        <v>259085.75</v>
      </c>
      <c r="Q17" s="10">
        <f>SUM(E17:P17)</f>
        <v>3299522.4000000004</v>
      </c>
      <c r="R17" s="8"/>
    </row>
    <row r="18" spans="1:18" s="6" customFormat="1" ht="35.1" customHeight="1" x14ac:dyDescent="0.25">
      <c r="A18" s="74">
        <v>2</v>
      </c>
      <c r="B18" s="97" t="s">
        <v>243</v>
      </c>
      <c r="C18" s="74" t="s">
        <v>170</v>
      </c>
      <c r="D18" s="8">
        <v>4</v>
      </c>
      <c r="E18" s="8"/>
      <c r="F18" s="8"/>
      <c r="G18" s="8">
        <v>1</v>
      </c>
      <c r="H18" s="8"/>
      <c r="I18" s="8"/>
      <c r="J18" s="8">
        <v>1</v>
      </c>
      <c r="K18" s="8"/>
      <c r="L18" s="8"/>
      <c r="M18" s="8">
        <v>1</v>
      </c>
      <c r="N18" s="8"/>
      <c r="O18" s="8"/>
      <c r="P18" s="8">
        <v>1</v>
      </c>
      <c r="Q18" s="8"/>
      <c r="R18" s="8">
        <v>50</v>
      </c>
    </row>
    <row r="19" spans="1:18" s="6" customFormat="1" ht="35.1" customHeight="1" x14ac:dyDescent="0.25">
      <c r="A19" s="74"/>
      <c r="B19" s="97"/>
      <c r="C19" s="74"/>
      <c r="D19" s="8" t="s">
        <v>25</v>
      </c>
      <c r="E19" s="10">
        <v>0</v>
      </c>
      <c r="F19" s="10">
        <v>5681.4</v>
      </c>
      <c r="G19" s="10">
        <v>34604</v>
      </c>
      <c r="H19" s="10">
        <v>0</v>
      </c>
      <c r="I19" s="10">
        <v>4007</v>
      </c>
      <c r="J19" s="10">
        <v>0</v>
      </c>
      <c r="K19" s="10">
        <v>4000</v>
      </c>
      <c r="L19" s="10">
        <v>0</v>
      </c>
      <c r="M19" s="10">
        <v>9233.6</v>
      </c>
      <c r="N19" s="10">
        <v>682</v>
      </c>
      <c r="O19" s="10">
        <v>456964</v>
      </c>
      <c r="P19" s="10">
        <v>0</v>
      </c>
      <c r="Q19" s="10">
        <f>SUM(E19:P19)</f>
        <v>515172</v>
      </c>
      <c r="R19" s="8"/>
    </row>
    <row r="20" spans="1:18" s="6" customFormat="1" ht="35.1" customHeight="1" x14ac:dyDescent="0.25">
      <c r="A20" s="74">
        <v>3</v>
      </c>
      <c r="B20" s="107" t="s">
        <v>244</v>
      </c>
      <c r="C20" s="74" t="s">
        <v>6</v>
      </c>
      <c r="D20" s="8">
        <v>360</v>
      </c>
      <c r="E20" s="8">
        <v>30</v>
      </c>
      <c r="F20" s="8">
        <v>30</v>
      </c>
      <c r="G20" s="8">
        <v>30</v>
      </c>
      <c r="H20" s="8">
        <v>30</v>
      </c>
      <c r="I20" s="8">
        <v>30</v>
      </c>
      <c r="J20" s="8">
        <v>30</v>
      </c>
      <c r="K20" s="8">
        <v>30</v>
      </c>
      <c r="L20" s="8">
        <v>30</v>
      </c>
      <c r="M20" s="8">
        <v>30</v>
      </c>
      <c r="N20" s="8">
        <v>30</v>
      </c>
      <c r="O20" s="8">
        <v>30</v>
      </c>
      <c r="P20" s="8">
        <v>30</v>
      </c>
      <c r="Q20" s="8"/>
      <c r="R20" s="8">
        <v>15318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10">
        <v>81984.820000000007</v>
      </c>
      <c r="F21" s="10">
        <v>170832.85</v>
      </c>
      <c r="G21" s="10">
        <v>213770.44</v>
      </c>
      <c r="H21" s="10">
        <v>280873.71999999997</v>
      </c>
      <c r="I21" s="10">
        <v>274118.2</v>
      </c>
      <c r="J21" s="10">
        <v>191856.03</v>
      </c>
      <c r="K21" s="10">
        <v>151343.1</v>
      </c>
      <c r="L21" s="10">
        <v>190527.18</v>
      </c>
      <c r="M21" s="10">
        <v>302596.58</v>
      </c>
      <c r="N21" s="10">
        <v>151865.32</v>
      </c>
      <c r="O21" s="10">
        <v>196331.35</v>
      </c>
      <c r="P21" s="10">
        <v>311689.89</v>
      </c>
      <c r="Q21" s="10">
        <f>SUM(E21:P21)</f>
        <v>2517789.4800000004</v>
      </c>
      <c r="R21" s="8"/>
    </row>
    <row r="22" spans="1:18" s="6" customFormat="1" ht="35.1" customHeight="1" x14ac:dyDescent="0.25">
      <c r="A22" s="74">
        <v>4</v>
      </c>
      <c r="B22" s="107" t="s">
        <v>245</v>
      </c>
      <c r="C22" s="74" t="s">
        <v>7</v>
      </c>
      <c r="D22" s="8">
        <v>240</v>
      </c>
      <c r="E22" s="8">
        <v>20</v>
      </c>
      <c r="F22" s="8">
        <v>20</v>
      </c>
      <c r="G22" s="8">
        <v>20</v>
      </c>
      <c r="H22" s="8">
        <v>20</v>
      </c>
      <c r="I22" s="8">
        <v>20</v>
      </c>
      <c r="J22" s="8">
        <v>20</v>
      </c>
      <c r="K22" s="8">
        <v>20</v>
      </c>
      <c r="L22" s="8">
        <v>20</v>
      </c>
      <c r="M22" s="8">
        <v>20</v>
      </c>
      <c r="N22" s="8">
        <v>20</v>
      </c>
      <c r="O22" s="8">
        <v>20</v>
      </c>
      <c r="P22" s="8">
        <v>20</v>
      </c>
      <c r="Q22" s="8"/>
      <c r="R22" s="8">
        <v>500</v>
      </c>
    </row>
    <row r="23" spans="1:18" s="6" customFormat="1" ht="35.1" customHeight="1" x14ac:dyDescent="0.25">
      <c r="A23" s="74"/>
      <c r="B23" s="107"/>
      <c r="C23" s="74"/>
      <c r="D23" s="8" t="s">
        <v>25</v>
      </c>
      <c r="E23" s="10">
        <v>9300.02</v>
      </c>
      <c r="F23" s="10">
        <v>0</v>
      </c>
      <c r="G23" s="10">
        <v>24884</v>
      </c>
      <c r="H23" s="10">
        <v>40287</v>
      </c>
      <c r="I23" s="10">
        <v>0</v>
      </c>
      <c r="J23" s="10">
        <v>11111</v>
      </c>
      <c r="K23" s="10">
        <v>20251.28</v>
      </c>
      <c r="L23" s="10">
        <v>2595</v>
      </c>
      <c r="M23" s="10">
        <v>0</v>
      </c>
      <c r="N23" s="10">
        <v>13673</v>
      </c>
      <c r="O23" s="10">
        <v>0</v>
      </c>
      <c r="P23" s="10">
        <v>0</v>
      </c>
      <c r="Q23" s="10">
        <f>SUM(E23:P23)</f>
        <v>122101.3</v>
      </c>
      <c r="R23" s="8"/>
    </row>
    <row r="24" spans="1:18" s="6" customFormat="1" ht="35.1" customHeight="1" x14ac:dyDescent="0.25">
      <c r="A24" s="74">
        <v>5</v>
      </c>
      <c r="B24" s="107" t="s">
        <v>246</v>
      </c>
      <c r="C24" s="74" t="s">
        <v>8</v>
      </c>
      <c r="D24" s="8">
        <v>12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/>
      <c r="R24" s="8">
        <v>15318</v>
      </c>
    </row>
    <row r="25" spans="1:18" s="6" customFormat="1" ht="35.1" customHeight="1" x14ac:dyDescent="0.25">
      <c r="A25" s="74"/>
      <c r="B25" s="107"/>
      <c r="C25" s="74"/>
      <c r="D25" s="8" t="s">
        <v>25</v>
      </c>
      <c r="E25" s="10">
        <v>0</v>
      </c>
      <c r="F25" s="10">
        <v>35726.36</v>
      </c>
      <c r="G25" s="10">
        <v>25680.16</v>
      </c>
      <c r="H25" s="10">
        <v>15756.1</v>
      </c>
      <c r="I25" s="10">
        <v>142648.65</v>
      </c>
      <c r="J25" s="10">
        <v>287141.71000000002</v>
      </c>
      <c r="K25" s="10">
        <v>-95327.74</v>
      </c>
      <c r="L25" s="10">
        <v>60749.599999999999</v>
      </c>
      <c r="M25" s="10">
        <v>34681.410000000003</v>
      </c>
      <c r="N25" s="10">
        <v>29697.22</v>
      </c>
      <c r="O25" s="10">
        <v>25996</v>
      </c>
      <c r="P25" s="10">
        <v>80178.350000000006</v>
      </c>
      <c r="Q25" s="10">
        <f>SUM(E25:P25)</f>
        <v>642927.81999999995</v>
      </c>
      <c r="R25" s="8"/>
    </row>
    <row r="26" spans="1:18" s="6" customFormat="1" ht="35.1" customHeight="1" x14ac:dyDescent="0.25">
      <c r="A26" s="74">
        <v>6</v>
      </c>
      <c r="B26" s="107" t="s">
        <v>247</v>
      </c>
      <c r="C26" s="74" t="s">
        <v>1</v>
      </c>
      <c r="D26" s="8">
        <v>12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/>
      <c r="R26" s="8">
        <v>15318</v>
      </c>
    </row>
    <row r="27" spans="1:18" s="6" customFormat="1" ht="35.1" customHeight="1" x14ac:dyDescent="0.25">
      <c r="A27" s="74"/>
      <c r="B27" s="107"/>
      <c r="C27" s="74"/>
      <c r="D27" s="8" t="s">
        <v>25</v>
      </c>
      <c r="E27" s="10">
        <v>0</v>
      </c>
      <c r="F27" s="10">
        <v>0</v>
      </c>
      <c r="G27" s="10">
        <v>0</v>
      </c>
      <c r="H27" s="10">
        <v>38950</v>
      </c>
      <c r="I27" s="10">
        <v>2394</v>
      </c>
      <c r="J27" s="10">
        <v>0</v>
      </c>
      <c r="K27" s="10">
        <v>0</v>
      </c>
      <c r="L27" s="10">
        <v>0</v>
      </c>
      <c r="M27" s="10">
        <v>0</v>
      </c>
      <c r="N27" s="10">
        <v>6044</v>
      </c>
      <c r="O27" s="10">
        <v>679</v>
      </c>
      <c r="P27" s="10">
        <v>679</v>
      </c>
      <c r="Q27" s="10">
        <f>SUM(E27:P27)</f>
        <v>48746</v>
      </c>
      <c r="R27" s="8"/>
    </row>
    <row r="28" spans="1:18" s="6" customFormat="1" ht="35.1" customHeight="1" x14ac:dyDescent="0.25">
      <c r="A28" s="74">
        <v>7</v>
      </c>
      <c r="B28" s="75" t="s">
        <v>248</v>
      </c>
      <c r="C28" s="75" t="s">
        <v>249</v>
      </c>
      <c r="D28" s="8">
        <v>4</v>
      </c>
      <c r="E28" s="8"/>
      <c r="F28" s="8"/>
      <c r="G28" s="8"/>
      <c r="H28" s="8"/>
      <c r="I28" s="8"/>
      <c r="J28" s="8"/>
      <c r="K28" s="8"/>
      <c r="L28" s="8"/>
      <c r="M28" s="8">
        <v>1</v>
      </c>
      <c r="N28" s="8">
        <v>1</v>
      </c>
      <c r="O28" s="8">
        <v>1</v>
      </c>
      <c r="P28" s="8">
        <v>1</v>
      </c>
      <c r="Q28" s="8"/>
      <c r="R28" s="8">
        <v>50</v>
      </c>
    </row>
    <row r="29" spans="1:18" s="6" customFormat="1" ht="35.1" customHeight="1" x14ac:dyDescent="0.25">
      <c r="A29" s="74"/>
      <c r="B29" s="75"/>
      <c r="C29" s="75"/>
      <c r="D29" s="8" t="s">
        <v>25</v>
      </c>
      <c r="E29" s="10">
        <v>0</v>
      </c>
      <c r="F29" s="10">
        <v>1177.4000000000001</v>
      </c>
      <c r="G29" s="10">
        <v>0</v>
      </c>
      <c r="H29" s="10">
        <v>0</v>
      </c>
      <c r="I29" s="10">
        <v>1588</v>
      </c>
      <c r="J29" s="10">
        <v>13860</v>
      </c>
      <c r="K29" s="10">
        <v>7511</v>
      </c>
      <c r="L29" s="10">
        <v>5100</v>
      </c>
      <c r="M29" s="10">
        <v>172070</v>
      </c>
      <c r="N29" s="10">
        <v>3257</v>
      </c>
      <c r="O29" s="10">
        <v>0</v>
      </c>
      <c r="P29" s="10">
        <v>599000</v>
      </c>
      <c r="Q29" s="10">
        <f>SUM(E29:P29)</f>
        <v>803563.4</v>
      </c>
      <c r="R29" s="8"/>
    </row>
    <row r="30" spans="1:18" s="6" customFormat="1" ht="35.1" customHeight="1" x14ac:dyDescent="0.25">
      <c r="A30" s="99" t="s">
        <v>3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49">
        <f>Q17+Q19+Q21+Q23+Q25+Q27+Q29</f>
        <v>7949822.4000000013</v>
      </c>
      <c r="R30" s="23"/>
    </row>
  </sheetData>
  <mergeCells count="50">
    <mergeCell ref="A13:R13"/>
    <mergeCell ref="A5:R5"/>
    <mergeCell ref="A1:R1"/>
    <mergeCell ref="A2:R2"/>
    <mergeCell ref="A11:C11"/>
    <mergeCell ref="D11:G11"/>
    <mergeCell ref="H11:O11"/>
    <mergeCell ref="A12:C12"/>
    <mergeCell ref="D12:G12"/>
    <mergeCell ref="H12:O12"/>
    <mergeCell ref="P11:R11"/>
    <mergeCell ref="P12:R12"/>
    <mergeCell ref="A8:D8"/>
    <mergeCell ref="E8:M8"/>
    <mergeCell ref="A9:R9"/>
    <mergeCell ref="A10:R10"/>
    <mergeCell ref="N8:R8"/>
    <mergeCell ref="A3:R4"/>
    <mergeCell ref="A6:R6"/>
    <mergeCell ref="A7:D7"/>
    <mergeCell ref="E7:M7"/>
    <mergeCell ref="N7:R7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8:A29"/>
    <mergeCell ref="B28:B29"/>
    <mergeCell ref="C28:C29"/>
    <mergeCell ref="A30:P30"/>
    <mergeCell ref="A24:A25"/>
    <mergeCell ref="B24:B25"/>
    <mergeCell ref="C24:C25"/>
    <mergeCell ref="A26:A27"/>
    <mergeCell ref="B26:B27"/>
    <mergeCell ref="C26:C27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15" zoomScale="77" zoomScaleNormal="100" zoomScaleSheetLayoutView="77" workbookViewId="0">
      <selection activeCell="A25" sqref="A25:XFD29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00" t="s">
        <v>339</v>
      </c>
      <c r="B8" s="100"/>
      <c r="C8" s="100"/>
      <c r="D8" s="100"/>
      <c r="E8" s="82" t="s">
        <v>336</v>
      </c>
      <c r="F8" s="82"/>
      <c r="G8" s="82"/>
      <c r="H8" s="82"/>
      <c r="I8" s="82"/>
      <c r="J8" s="82"/>
      <c r="K8" s="82"/>
      <c r="L8" s="82"/>
      <c r="M8" s="82"/>
      <c r="N8" s="108">
        <f>Q22</f>
        <v>1893454.2399999998</v>
      </c>
      <c r="O8" s="108"/>
      <c r="P8" s="108"/>
      <c r="Q8" s="108"/>
      <c r="R8" s="108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ht="37.5" customHeight="1" x14ac:dyDescent="0.3">
      <c r="A12" s="82" t="s">
        <v>277</v>
      </c>
      <c r="B12" s="82"/>
      <c r="C12" s="82"/>
      <c r="D12" s="100" t="s">
        <v>337</v>
      </c>
      <c r="E12" s="100"/>
      <c r="F12" s="100"/>
      <c r="G12" s="100"/>
      <c r="H12" s="82" t="s">
        <v>340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250</v>
      </c>
      <c r="C16" s="74" t="s">
        <v>11</v>
      </c>
      <c r="D16" s="8">
        <v>360</v>
      </c>
      <c r="E16" s="8">
        <v>30</v>
      </c>
      <c r="F16" s="8">
        <v>30</v>
      </c>
      <c r="G16" s="8">
        <v>30</v>
      </c>
      <c r="H16" s="8">
        <v>30</v>
      </c>
      <c r="I16" s="8">
        <v>30</v>
      </c>
      <c r="J16" s="8">
        <v>30</v>
      </c>
      <c r="K16" s="8">
        <v>30</v>
      </c>
      <c r="L16" s="8">
        <v>30</v>
      </c>
      <c r="M16" s="8">
        <v>30</v>
      </c>
      <c r="N16" s="8">
        <v>30</v>
      </c>
      <c r="O16" s="8">
        <v>30</v>
      </c>
      <c r="P16" s="8">
        <v>30</v>
      </c>
      <c r="Q16" s="8"/>
      <c r="R16" s="8">
        <v>15318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10">
        <v>81000</v>
      </c>
      <c r="F17" s="10">
        <v>82000</v>
      </c>
      <c r="G17" s="10">
        <v>86500</v>
      </c>
      <c r="H17" s="10">
        <v>89600</v>
      </c>
      <c r="I17" s="10">
        <v>83300</v>
      </c>
      <c r="J17" s="10">
        <v>147837.72</v>
      </c>
      <c r="K17" s="10">
        <v>188572.59</v>
      </c>
      <c r="L17" s="10">
        <v>109730.37</v>
      </c>
      <c r="M17" s="10">
        <v>143798.42000000001</v>
      </c>
      <c r="N17" s="10">
        <v>178261.59</v>
      </c>
      <c r="O17" s="10">
        <v>164417.43</v>
      </c>
      <c r="P17" s="10">
        <v>91347.93</v>
      </c>
      <c r="Q17" s="10">
        <f>SUM(E17:P17)</f>
        <v>1446366.0499999998</v>
      </c>
      <c r="R17" s="8"/>
    </row>
    <row r="18" spans="1:18" s="6" customFormat="1" ht="35.1" customHeight="1" x14ac:dyDescent="0.25">
      <c r="A18" s="74">
        <v>2</v>
      </c>
      <c r="B18" s="107" t="s">
        <v>251</v>
      </c>
      <c r="C18" s="74" t="s">
        <v>9</v>
      </c>
      <c r="D18" s="8">
        <v>12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/>
      <c r="R18" s="8">
        <v>25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10">
        <v>0</v>
      </c>
      <c r="F19" s="10">
        <v>0</v>
      </c>
      <c r="G19" s="10">
        <v>9436</v>
      </c>
      <c r="H19" s="10">
        <v>0</v>
      </c>
      <c r="I19" s="10">
        <v>0</v>
      </c>
      <c r="J19" s="10">
        <v>0</v>
      </c>
      <c r="K19" s="10">
        <v>0</v>
      </c>
      <c r="L19" s="10">
        <v>4999.99</v>
      </c>
      <c r="M19" s="10">
        <v>0</v>
      </c>
      <c r="N19" s="10">
        <v>0</v>
      </c>
      <c r="O19" s="10">
        <v>105228.17</v>
      </c>
      <c r="P19" s="10">
        <v>0</v>
      </c>
      <c r="Q19" s="10">
        <f>SUM(E19:P19)</f>
        <v>119664.16</v>
      </c>
      <c r="R19" s="8"/>
    </row>
    <row r="20" spans="1:18" s="6" customFormat="1" ht="35.1" customHeight="1" x14ac:dyDescent="0.25">
      <c r="A20" s="74">
        <v>3</v>
      </c>
      <c r="B20" s="107" t="s">
        <v>252</v>
      </c>
      <c r="C20" s="74" t="s">
        <v>10</v>
      </c>
      <c r="D20" s="8">
        <v>63</v>
      </c>
      <c r="E20" s="8">
        <v>5</v>
      </c>
      <c r="F20" s="8">
        <v>5</v>
      </c>
      <c r="G20" s="8">
        <v>5</v>
      </c>
      <c r="H20" s="8">
        <v>5</v>
      </c>
      <c r="I20" s="8">
        <v>5</v>
      </c>
      <c r="J20" s="8">
        <v>5</v>
      </c>
      <c r="K20" s="8">
        <v>5</v>
      </c>
      <c r="L20" s="8">
        <v>5</v>
      </c>
      <c r="M20" s="8">
        <v>5</v>
      </c>
      <c r="N20" s="8">
        <v>5</v>
      </c>
      <c r="O20" s="8">
        <v>5</v>
      </c>
      <c r="P20" s="8">
        <v>8</v>
      </c>
      <c r="Q20" s="8"/>
      <c r="R20" s="8">
        <v>1500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10">
        <v>18419.34</v>
      </c>
      <c r="F21" s="10">
        <v>17419.34</v>
      </c>
      <c r="G21" s="10">
        <v>32419.34</v>
      </c>
      <c r="H21" s="10">
        <v>19419.34</v>
      </c>
      <c r="I21" s="10">
        <v>25719.34</v>
      </c>
      <c r="J21" s="10">
        <v>27193.919999999998</v>
      </c>
      <c r="K21" s="10">
        <v>19832.3</v>
      </c>
      <c r="L21" s="10">
        <v>43919.34</v>
      </c>
      <c r="M21" s="10">
        <v>40490.300000000003</v>
      </c>
      <c r="N21" s="10">
        <v>26931.8</v>
      </c>
      <c r="O21" s="10">
        <v>29431.8</v>
      </c>
      <c r="P21" s="10">
        <v>26227.87</v>
      </c>
      <c r="Q21" s="10">
        <f>SUM(E21:P21)</f>
        <v>327424.02999999997</v>
      </c>
      <c r="R21" s="8"/>
    </row>
    <row r="22" spans="1:18" s="6" customFormat="1" ht="35.1" customHeight="1" x14ac:dyDescent="0.25">
      <c r="A22" s="71" t="s">
        <v>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49">
        <f>Q17+Q19+Q21</f>
        <v>1893454.2399999998</v>
      </c>
      <c r="R22" s="28"/>
    </row>
  </sheetData>
  <mergeCells count="38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topLeftCell="A23" zoomScale="68" zoomScaleNormal="100" zoomScaleSheetLayoutView="68" workbookViewId="0">
      <selection activeCell="A30" sqref="A30:XFD35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45" t="s">
        <v>341</v>
      </c>
      <c r="B8" s="145"/>
      <c r="C8" s="145"/>
      <c r="D8" s="145"/>
      <c r="E8" s="82" t="s">
        <v>336</v>
      </c>
      <c r="F8" s="82"/>
      <c r="G8" s="82"/>
      <c r="H8" s="82"/>
      <c r="I8" s="82"/>
      <c r="J8" s="82"/>
      <c r="K8" s="82"/>
      <c r="L8" s="82"/>
      <c r="M8" s="82"/>
      <c r="N8" s="108">
        <f>Q28</f>
        <v>765010.76</v>
      </c>
      <c r="O8" s="108"/>
      <c r="P8" s="108"/>
      <c r="Q8" s="108"/>
      <c r="R8" s="108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ht="29.25" customHeight="1" x14ac:dyDescent="0.3">
      <c r="A12" s="82" t="s">
        <v>277</v>
      </c>
      <c r="B12" s="82"/>
      <c r="C12" s="82"/>
      <c r="D12" s="100" t="s">
        <v>337</v>
      </c>
      <c r="E12" s="100"/>
      <c r="F12" s="100"/>
      <c r="G12" s="100"/>
      <c r="H12" s="100" t="s">
        <v>342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253</v>
      </c>
      <c r="C16" s="74" t="s">
        <v>6</v>
      </c>
      <c r="D16" s="8">
        <v>240</v>
      </c>
      <c r="E16" s="8">
        <v>20</v>
      </c>
      <c r="F16" s="8">
        <v>20</v>
      </c>
      <c r="G16" s="8">
        <v>20</v>
      </c>
      <c r="H16" s="8">
        <v>20</v>
      </c>
      <c r="I16" s="8">
        <v>20</v>
      </c>
      <c r="J16" s="8">
        <v>20</v>
      </c>
      <c r="K16" s="8">
        <v>20</v>
      </c>
      <c r="L16" s="8">
        <v>20</v>
      </c>
      <c r="M16" s="8">
        <v>20</v>
      </c>
      <c r="N16" s="8">
        <v>20</v>
      </c>
      <c r="O16" s="8">
        <v>20</v>
      </c>
      <c r="P16" s="8">
        <v>20</v>
      </c>
      <c r="Q16" s="8"/>
      <c r="R16" s="8">
        <v>8000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10">
        <v>37600</v>
      </c>
      <c r="F17" s="10">
        <v>44500</v>
      </c>
      <c r="G17" s="10">
        <v>52720</v>
      </c>
      <c r="H17" s="10">
        <v>46800</v>
      </c>
      <c r="I17" s="10">
        <v>42200</v>
      </c>
      <c r="J17" s="10">
        <v>37600</v>
      </c>
      <c r="K17" s="10">
        <v>37600</v>
      </c>
      <c r="L17" s="10">
        <v>38400</v>
      </c>
      <c r="M17" s="10">
        <v>90190</v>
      </c>
      <c r="N17" s="10">
        <v>39000</v>
      </c>
      <c r="O17" s="10">
        <v>39000</v>
      </c>
      <c r="P17" s="10">
        <v>40600</v>
      </c>
      <c r="Q17" s="10">
        <f>SUM(E17:P17)</f>
        <v>546210</v>
      </c>
      <c r="R17" s="8"/>
    </row>
    <row r="18" spans="1:18" s="6" customFormat="1" ht="35.1" customHeight="1" x14ac:dyDescent="0.25">
      <c r="A18" s="74">
        <v>2</v>
      </c>
      <c r="B18" s="107" t="s">
        <v>254</v>
      </c>
      <c r="C18" s="74" t="s">
        <v>255</v>
      </c>
      <c r="D18" s="8">
        <v>80</v>
      </c>
      <c r="E18" s="30"/>
      <c r="F18" s="30"/>
      <c r="G18" s="8">
        <v>20</v>
      </c>
      <c r="H18" s="30"/>
      <c r="I18" s="30"/>
      <c r="J18" s="8">
        <v>20</v>
      </c>
      <c r="K18" s="30"/>
      <c r="L18" s="30"/>
      <c r="M18" s="8">
        <v>20</v>
      </c>
      <c r="N18" s="30"/>
      <c r="O18" s="8">
        <v>20</v>
      </c>
      <c r="P18" s="30"/>
      <c r="Q18" s="8"/>
      <c r="R18" s="8">
        <v>6500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10">
        <v>0</v>
      </c>
      <c r="F19" s="10">
        <v>0</v>
      </c>
      <c r="G19" s="10">
        <v>0</v>
      </c>
      <c r="H19" s="10">
        <v>0</v>
      </c>
      <c r="I19" s="10">
        <v>116116</v>
      </c>
      <c r="J19" s="10">
        <v>-116116</v>
      </c>
      <c r="K19" s="10">
        <v>820</v>
      </c>
      <c r="L19" s="10">
        <v>4852</v>
      </c>
      <c r="M19" s="10">
        <v>0</v>
      </c>
      <c r="N19" s="10">
        <v>0</v>
      </c>
      <c r="O19" s="10">
        <v>0</v>
      </c>
      <c r="P19" s="10">
        <v>0</v>
      </c>
      <c r="Q19" s="10">
        <f>SUM(E19:P19)</f>
        <v>5672</v>
      </c>
      <c r="R19" s="8"/>
    </row>
    <row r="20" spans="1:18" s="6" customFormat="1" ht="35.1" customHeight="1" x14ac:dyDescent="0.25">
      <c r="A20" s="74">
        <v>3</v>
      </c>
      <c r="B20" s="107" t="s">
        <v>256</v>
      </c>
      <c r="C20" s="74" t="s">
        <v>257</v>
      </c>
      <c r="D20" s="8">
        <v>96</v>
      </c>
      <c r="E20" s="8">
        <v>8</v>
      </c>
      <c r="F20" s="8">
        <v>8</v>
      </c>
      <c r="G20" s="8">
        <v>8</v>
      </c>
      <c r="H20" s="8">
        <v>8</v>
      </c>
      <c r="I20" s="8">
        <v>8</v>
      </c>
      <c r="J20" s="8">
        <v>8</v>
      </c>
      <c r="K20" s="8">
        <v>8</v>
      </c>
      <c r="L20" s="8">
        <v>8</v>
      </c>
      <c r="M20" s="8">
        <v>8</v>
      </c>
      <c r="N20" s="8">
        <v>8</v>
      </c>
      <c r="O20" s="8">
        <v>8</v>
      </c>
      <c r="P20" s="8">
        <v>8</v>
      </c>
      <c r="Q20" s="8"/>
      <c r="R20" s="8">
        <v>2500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49648</v>
      </c>
      <c r="P21" s="52">
        <v>0</v>
      </c>
      <c r="Q21" s="10">
        <f>SUM(E21:P21)</f>
        <v>49648</v>
      </c>
      <c r="R21" s="8"/>
    </row>
    <row r="22" spans="1:18" s="6" customFormat="1" ht="35.1" customHeight="1" x14ac:dyDescent="0.25">
      <c r="A22" s="74">
        <v>4</v>
      </c>
      <c r="B22" s="107" t="s">
        <v>258</v>
      </c>
      <c r="C22" s="74" t="s">
        <v>259</v>
      </c>
      <c r="D22" s="8">
        <v>360</v>
      </c>
      <c r="E22" s="8">
        <v>30</v>
      </c>
      <c r="F22" s="8">
        <v>30</v>
      </c>
      <c r="G22" s="8">
        <v>30</v>
      </c>
      <c r="H22" s="8">
        <v>30</v>
      </c>
      <c r="I22" s="8">
        <v>30</v>
      </c>
      <c r="J22" s="8">
        <v>30</v>
      </c>
      <c r="K22" s="8">
        <v>30</v>
      </c>
      <c r="L22" s="8">
        <v>30</v>
      </c>
      <c r="M22" s="8">
        <v>30</v>
      </c>
      <c r="N22" s="8">
        <v>30</v>
      </c>
      <c r="O22" s="8">
        <v>30</v>
      </c>
      <c r="P22" s="8">
        <v>30</v>
      </c>
      <c r="Q22" s="8"/>
      <c r="R22" s="8">
        <v>2500</v>
      </c>
    </row>
    <row r="23" spans="1:18" s="6" customFormat="1" ht="35.1" customHeight="1" x14ac:dyDescent="0.25">
      <c r="A23" s="74"/>
      <c r="B23" s="107"/>
      <c r="C23" s="74"/>
      <c r="D23" s="8" t="s">
        <v>25</v>
      </c>
      <c r="E23" s="52">
        <v>4083.88</v>
      </c>
      <c r="F23" s="52">
        <v>4083.88</v>
      </c>
      <c r="G23" s="52">
        <v>15063.88</v>
      </c>
      <c r="H23" s="52">
        <v>4083.88</v>
      </c>
      <c r="I23" s="52">
        <v>4083.88</v>
      </c>
      <c r="J23" s="52">
        <v>4083.88</v>
      </c>
      <c r="K23" s="52">
        <v>4083.88</v>
      </c>
      <c r="L23" s="52">
        <v>4083.88</v>
      </c>
      <c r="M23" s="52">
        <v>4104.0600000000004</v>
      </c>
      <c r="N23" s="52">
        <v>4124.24</v>
      </c>
      <c r="O23" s="52">
        <v>4124.24</v>
      </c>
      <c r="P23" s="52">
        <v>6128.24</v>
      </c>
      <c r="Q23" s="10">
        <f>SUM(E23:P23)</f>
        <v>62131.819999999985</v>
      </c>
      <c r="R23" s="8"/>
    </row>
    <row r="24" spans="1:18" s="6" customFormat="1" ht="35.1" customHeight="1" x14ac:dyDescent="0.25">
      <c r="A24" s="74">
        <v>5</v>
      </c>
      <c r="B24" s="75" t="s">
        <v>260</v>
      </c>
      <c r="C24" s="75" t="s">
        <v>261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/>
      <c r="R24" s="8">
        <v>20</v>
      </c>
    </row>
    <row r="25" spans="1:18" s="6" customFormat="1" ht="35.1" customHeight="1" x14ac:dyDescent="0.25">
      <c r="A25" s="74"/>
      <c r="B25" s="75"/>
      <c r="C25" s="75"/>
      <c r="D25" s="8" t="s">
        <v>25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f>SUM(E25:P25)</f>
        <v>0</v>
      </c>
      <c r="R25" s="8"/>
    </row>
    <row r="26" spans="1:18" s="6" customFormat="1" ht="35.1" customHeight="1" x14ac:dyDescent="0.25">
      <c r="A26" s="74">
        <v>6</v>
      </c>
      <c r="B26" s="75" t="s">
        <v>352</v>
      </c>
      <c r="C26" s="75" t="s">
        <v>353</v>
      </c>
      <c r="D26" s="8">
        <v>80</v>
      </c>
      <c r="E26" s="8"/>
      <c r="F26" s="8"/>
      <c r="G26" s="8"/>
      <c r="H26" s="8"/>
      <c r="I26" s="8"/>
      <c r="J26" s="8"/>
      <c r="K26" s="8"/>
      <c r="L26" s="8"/>
      <c r="M26" s="8">
        <v>1</v>
      </c>
      <c r="N26" s="8">
        <v>1</v>
      </c>
      <c r="O26" s="8">
        <v>1</v>
      </c>
      <c r="P26" s="8">
        <v>1</v>
      </c>
      <c r="Q26" s="8"/>
      <c r="R26" s="8">
        <v>6500</v>
      </c>
    </row>
    <row r="27" spans="1:18" s="6" customFormat="1" ht="35.1" customHeight="1" x14ac:dyDescent="0.25">
      <c r="A27" s="74"/>
      <c r="B27" s="75"/>
      <c r="C27" s="75"/>
      <c r="D27" s="8" t="s">
        <v>25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4500</v>
      </c>
      <c r="K27" s="10">
        <v>0</v>
      </c>
      <c r="L27" s="10">
        <v>41907.35</v>
      </c>
      <c r="M27" s="10">
        <v>44595.040000000001</v>
      </c>
      <c r="N27" s="10">
        <v>10346.549999999999</v>
      </c>
      <c r="O27" s="10">
        <v>0</v>
      </c>
      <c r="P27" s="10">
        <v>0</v>
      </c>
      <c r="Q27" s="10">
        <f>SUM(E27:P27)</f>
        <v>101348.94</v>
      </c>
      <c r="R27" s="8"/>
    </row>
    <row r="28" spans="1:18" s="6" customFormat="1" ht="35.1" customHeight="1" x14ac:dyDescent="0.25">
      <c r="A28" s="142" t="s">
        <v>3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49">
        <f>Q17+Q19+Q21+Q23+Q25+Q27</f>
        <v>765010.76</v>
      </c>
      <c r="R28" s="23"/>
    </row>
  </sheetData>
  <mergeCells count="47">
    <mergeCell ref="A13:R13"/>
    <mergeCell ref="A5:R5"/>
    <mergeCell ref="A1:R1"/>
    <mergeCell ref="A2:R2"/>
    <mergeCell ref="A11:C11"/>
    <mergeCell ref="D11:G11"/>
    <mergeCell ref="H11:O11"/>
    <mergeCell ref="A12:C12"/>
    <mergeCell ref="D12:G12"/>
    <mergeCell ref="H12:O12"/>
    <mergeCell ref="P11:R11"/>
    <mergeCell ref="P12:R12"/>
    <mergeCell ref="A8:D8"/>
    <mergeCell ref="E8:M8"/>
    <mergeCell ref="A9:R9"/>
    <mergeCell ref="A10:R10"/>
    <mergeCell ref="N8:R8"/>
    <mergeCell ref="A3:R4"/>
    <mergeCell ref="A6:R6"/>
    <mergeCell ref="A7:D7"/>
    <mergeCell ref="E7:M7"/>
    <mergeCell ref="N7:R7"/>
    <mergeCell ref="R14:R15"/>
    <mergeCell ref="A14:A15"/>
    <mergeCell ref="B14:B15"/>
    <mergeCell ref="C14:C15"/>
    <mergeCell ref="D14:D15"/>
    <mergeCell ref="E14:P14"/>
    <mergeCell ref="A16:A17"/>
    <mergeCell ref="B16:B17"/>
    <mergeCell ref="C16:C17"/>
    <mergeCell ref="A18:A19"/>
    <mergeCell ref="B18:B19"/>
    <mergeCell ref="C18:C19"/>
    <mergeCell ref="A24:A25"/>
    <mergeCell ref="B24:B25"/>
    <mergeCell ref="C24:C25"/>
    <mergeCell ref="A28:P28"/>
    <mergeCell ref="A20:A21"/>
    <mergeCell ref="B20:B21"/>
    <mergeCell ref="C20:C21"/>
    <mergeCell ref="A22:A23"/>
    <mergeCell ref="B22:B23"/>
    <mergeCell ref="C22:C23"/>
    <mergeCell ref="A26:A27"/>
    <mergeCell ref="B26:B27"/>
    <mergeCell ref="C26:C27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view="pageBreakPreview" zoomScale="84" zoomScaleNormal="100" zoomScaleSheetLayoutView="84" workbookViewId="0">
      <selection activeCell="J27" sqref="J27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ht="25.5" customHeight="1" x14ac:dyDescent="0.3">
      <c r="A8" s="100" t="s">
        <v>343</v>
      </c>
      <c r="B8" s="100"/>
      <c r="C8" s="100"/>
      <c r="D8" s="100"/>
      <c r="E8" s="82" t="s">
        <v>336</v>
      </c>
      <c r="F8" s="82"/>
      <c r="G8" s="82"/>
      <c r="H8" s="82"/>
      <c r="I8" s="82"/>
      <c r="J8" s="82"/>
      <c r="K8" s="82"/>
      <c r="L8" s="82"/>
      <c r="M8" s="82"/>
      <c r="N8" s="108">
        <f>Q22</f>
        <v>302664.03999999998</v>
      </c>
      <c r="O8" s="108"/>
      <c r="P8" s="108"/>
      <c r="Q8" s="108"/>
      <c r="R8" s="108"/>
    </row>
    <row r="9" spans="1:1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277</v>
      </c>
      <c r="B12" s="82"/>
      <c r="C12" s="82"/>
      <c r="D12" s="100" t="s">
        <v>337</v>
      </c>
      <c r="E12" s="100"/>
      <c r="F12" s="100"/>
      <c r="G12" s="100"/>
      <c r="H12" s="100" t="s">
        <v>342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s="6" customFormat="1" ht="35.1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141"/>
      <c r="F14" s="141"/>
      <c r="G14" s="141"/>
      <c r="H14" s="141"/>
      <c r="I14" s="36"/>
      <c r="J14" s="36"/>
      <c r="K14" s="27" t="s">
        <v>30</v>
      </c>
      <c r="L14" s="36"/>
      <c r="M14" s="36"/>
      <c r="N14" s="36"/>
      <c r="O14" s="36"/>
      <c r="P14" s="36"/>
      <c r="Q14" s="96"/>
      <c r="R14" s="98" t="s">
        <v>26</v>
      </c>
    </row>
    <row r="15" spans="1:18" s="6" customFormat="1" ht="35.1" customHeight="1" x14ac:dyDescent="0.25">
      <c r="A15" s="96"/>
      <c r="B15" s="98"/>
      <c r="C15" s="96"/>
      <c r="D15" s="96"/>
      <c r="E15" s="16" t="s">
        <v>13</v>
      </c>
      <c r="F15" s="22" t="s">
        <v>14</v>
      </c>
      <c r="G15" s="22" t="s">
        <v>15</v>
      </c>
      <c r="H15" s="22" t="s">
        <v>16</v>
      </c>
      <c r="I15" s="22" t="s">
        <v>15</v>
      </c>
      <c r="J15" s="22" t="s">
        <v>17</v>
      </c>
      <c r="K15" s="22" t="s">
        <v>17</v>
      </c>
      <c r="L15" s="22" t="s">
        <v>16</v>
      </c>
      <c r="M15" s="22" t="s">
        <v>18</v>
      </c>
      <c r="N15" s="22" t="s">
        <v>19</v>
      </c>
      <c r="O15" s="22" t="s">
        <v>20</v>
      </c>
      <c r="P15" s="22" t="s">
        <v>21</v>
      </c>
      <c r="Q15" s="96"/>
      <c r="R15" s="98"/>
    </row>
    <row r="16" spans="1:18" s="6" customFormat="1" ht="35.1" customHeight="1" x14ac:dyDescent="0.25">
      <c r="A16" s="74">
        <v>1</v>
      </c>
      <c r="B16" s="107" t="s">
        <v>262</v>
      </c>
      <c r="C16" s="74" t="s">
        <v>263</v>
      </c>
      <c r="D16" s="8">
        <v>24</v>
      </c>
      <c r="E16" s="39">
        <v>2</v>
      </c>
      <c r="F16" s="38">
        <v>2</v>
      </c>
      <c r="G16" s="39">
        <v>2</v>
      </c>
      <c r="H16" s="39">
        <v>2</v>
      </c>
      <c r="I16" s="39">
        <v>2</v>
      </c>
      <c r="J16" s="39">
        <v>2</v>
      </c>
      <c r="K16" s="39">
        <v>2</v>
      </c>
      <c r="L16" s="39">
        <v>2</v>
      </c>
      <c r="M16" s="39">
        <v>2</v>
      </c>
      <c r="N16" s="39">
        <v>2</v>
      </c>
      <c r="O16" s="39">
        <v>2</v>
      </c>
      <c r="P16" s="38">
        <v>2</v>
      </c>
      <c r="Q16" s="38"/>
      <c r="R16" s="8">
        <v>15318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41">
        <v>0</v>
      </c>
      <c r="F17" s="40">
        <v>0</v>
      </c>
      <c r="G17" s="41">
        <v>0</v>
      </c>
      <c r="H17" s="41">
        <v>0</v>
      </c>
      <c r="I17" s="41">
        <v>10000</v>
      </c>
      <c r="J17" s="41">
        <v>10000</v>
      </c>
      <c r="K17" s="41">
        <v>10000</v>
      </c>
      <c r="L17" s="41">
        <v>10000</v>
      </c>
      <c r="M17" s="41">
        <v>10000</v>
      </c>
      <c r="N17" s="41">
        <v>10000</v>
      </c>
      <c r="O17" s="41">
        <v>10000</v>
      </c>
      <c r="P17" s="40">
        <v>135744</v>
      </c>
      <c r="Q17" s="40">
        <f>SUM(E17:P17)</f>
        <v>205744</v>
      </c>
      <c r="R17" s="8"/>
    </row>
    <row r="18" spans="1:18" s="6" customFormat="1" ht="35.1" customHeight="1" x14ac:dyDescent="0.25">
      <c r="A18" s="74">
        <v>2</v>
      </c>
      <c r="B18" s="107" t="s">
        <v>264</v>
      </c>
      <c r="C18" s="74" t="s">
        <v>28</v>
      </c>
      <c r="D18" s="8">
        <v>12</v>
      </c>
      <c r="E18" s="39">
        <v>1</v>
      </c>
      <c r="F18" s="38">
        <v>1</v>
      </c>
      <c r="G18" s="39">
        <v>1</v>
      </c>
      <c r="H18" s="39">
        <v>1</v>
      </c>
      <c r="I18" s="39">
        <v>1</v>
      </c>
      <c r="J18" s="39">
        <v>1</v>
      </c>
      <c r="K18" s="39">
        <v>1</v>
      </c>
      <c r="L18" s="39">
        <v>1</v>
      </c>
      <c r="M18" s="39">
        <v>1</v>
      </c>
      <c r="N18" s="39">
        <v>1</v>
      </c>
      <c r="O18" s="39">
        <v>1</v>
      </c>
      <c r="P18" s="38">
        <v>1</v>
      </c>
      <c r="Q18" s="38"/>
      <c r="R18" s="8">
        <v>600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41">
        <v>0</v>
      </c>
      <c r="F19" s="40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13000</v>
      </c>
      <c r="M19" s="41">
        <v>4360</v>
      </c>
      <c r="N19" s="41">
        <v>2088</v>
      </c>
      <c r="O19" s="41">
        <v>16000</v>
      </c>
      <c r="P19" s="40">
        <v>15701</v>
      </c>
      <c r="Q19" s="40">
        <f>SUM(E19:P19)</f>
        <v>51149</v>
      </c>
      <c r="R19" s="8"/>
    </row>
    <row r="20" spans="1:18" s="6" customFormat="1" ht="35.1" customHeight="1" x14ac:dyDescent="0.25">
      <c r="A20" s="74">
        <v>3</v>
      </c>
      <c r="B20" s="133" t="s">
        <v>265</v>
      </c>
      <c r="C20" s="75" t="s">
        <v>170</v>
      </c>
      <c r="D20" s="8">
        <v>50</v>
      </c>
      <c r="E20" s="39">
        <v>5</v>
      </c>
      <c r="F20" s="38">
        <v>5</v>
      </c>
      <c r="G20" s="39">
        <v>5</v>
      </c>
      <c r="H20" s="39">
        <v>5</v>
      </c>
      <c r="I20" s="39">
        <v>5</v>
      </c>
      <c r="J20" s="39">
        <v>5</v>
      </c>
      <c r="K20" s="39"/>
      <c r="L20" s="39"/>
      <c r="M20" s="39">
        <v>5</v>
      </c>
      <c r="N20" s="39">
        <v>5</v>
      </c>
      <c r="O20" s="39">
        <v>5</v>
      </c>
      <c r="P20" s="38">
        <v>5</v>
      </c>
      <c r="Q20" s="38"/>
      <c r="R20" s="8">
        <v>3345</v>
      </c>
    </row>
    <row r="21" spans="1:18" s="6" customFormat="1" ht="35.1" customHeight="1" x14ac:dyDescent="0.25">
      <c r="A21" s="74"/>
      <c r="B21" s="133"/>
      <c r="C21" s="75"/>
      <c r="D21" s="8" t="s">
        <v>25</v>
      </c>
      <c r="E21" s="52">
        <v>0</v>
      </c>
      <c r="F21" s="52">
        <v>0</v>
      </c>
      <c r="G21" s="52">
        <v>0</v>
      </c>
      <c r="H21" s="52">
        <v>0</v>
      </c>
      <c r="I21" s="52">
        <v>6383.88</v>
      </c>
      <c r="J21" s="52">
        <v>5283.88</v>
      </c>
      <c r="K21" s="52">
        <v>5283.88</v>
      </c>
      <c r="L21" s="52">
        <v>5283.88</v>
      </c>
      <c r="M21" s="52">
        <v>5283.88</v>
      </c>
      <c r="N21" s="52">
        <v>6083.88</v>
      </c>
      <c r="O21" s="52">
        <v>6083.88</v>
      </c>
      <c r="P21" s="52">
        <v>6083.88</v>
      </c>
      <c r="Q21" s="40">
        <f>SUM(E21:P21)</f>
        <v>45771.039999999994</v>
      </c>
      <c r="R21" s="8"/>
    </row>
    <row r="22" spans="1:18" s="6" customFormat="1" ht="35.1" customHeight="1" x14ac:dyDescent="0.25">
      <c r="A22" s="39"/>
      <c r="B22" s="99" t="s">
        <v>3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49">
        <f>Q17+Q19+Q21</f>
        <v>302664.03999999998</v>
      </c>
      <c r="R22" s="28"/>
    </row>
  </sheetData>
  <mergeCells count="40">
    <mergeCell ref="A13:R13"/>
    <mergeCell ref="A5:R5"/>
    <mergeCell ref="A1:R1"/>
    <mergeCell ref="A2:R2"/>
    <mergeCell ref="A11:C11"/>
    <mergeCell ref="D11:G11"/>
    <mergeCell ref="H11:O11"/>
    <mergeCell ref="A12:C12"/>
    <mergeCell ref="D12:G12"/>
    <mergeCell ref="H12:O12"/>
    <mergeCell ref="P11:R11"/>
    <mergeCell ref="P12:R12"/>
    <mergeCell ref="A8:D8"/>
    <mergeCell ref="E8:M8"/>
    <mergeCell ref="A9:R9"/>
    <mergeCell ref="A10:R10"/>
    <mergeCell ref="N8:R8"/>
    <mergeCell ref="A3:R4"/>
    <mergeCell ref="A6:R6"/>
    <mergeCell ref="A7:D7"/>
    <mergeCell ref="E7:M7"/>
    <mergeCell ref="N7:R7"/>
    <mergeCell ref="A16:A17"/>
    <mergeCell ref="B16:B17"/>
    <mergeCell ref="C16:C17"/>
    <mergeCell ref="Q14:Q15"/>
    <mergeCell ref="R14:R15"/>
    <mergeCell ref="A14:A15"/>
    <mergeCell ref="B14:B15"/>
    <mergeCell ref="C14:C15"/>
    <mergeCell ref="D14:D15"/>
    <mergeCell ref="E14:F14"/>
    <mergeCell ref="G14:H14"/>
    <mergeCell ref="B22:P22"/>
    <mergeCell ref="A20:A21"/>
    <mergeCell ref="B20:B21"/>
    <mergeCell ref="C20:C21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N28" sqref="N28"/>
    </sheetView>
  </sheetViews>
  <sheetFormatPr baseColWidth="10" defaultRowHeight="14.4" x14ac:dyDescent="0.3"/>
  <sheetData/>
  <pageMargins left="0.7" right="0.7" top="1.3140624999999999" bottom="0.75" header="0.3" footer="0.3"/>
  <pageSetup paperSize="5" scale="87" orientation="landscape" r:id="rId1"/>
  <headerFooter>
    <oddHeader>&amp;L&amp;G&amp;C&amp;"Arial Black,Normal"&amp;12H. AYUNTAMIENTO MUNICIPAL CONSTITUCIONAL DE 
BENITO JUÁREZ, GUERRERO
EJERCICIO FISCAL 2020&amp;R&amp;G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7" zoomScale="80" zoomScaleNormal="100" zoomScaleSheetLayoutView="80" workbookViewId="0">
      <selection activeCell="A25" sqref="A25:XFD28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4" customFormat="1" ht="13.8" x14ac:dyDescent="0.3">
      <c r="A8" s="82" t="s">
        <v>284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Q22</f>
        <v>811854.29</v>
      </c>
      <c r="O8" s="108"/>
      <c r="P8" s="108"/>
      <c r="Q8" s="108"/>
      <c r="R8" s="108"/>
    </row>
    <row r="9" spans="1:18" s="44" customFormat="1" ht="13.8" x14ac:dyDescent="0.3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44" customFormat="1" ht="13.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4" customFormat="1" ht="13.8" x14ac:dyDescent="0.3">
      <c r="A12" s="82" t="s">
        <v>285</v>
      </c>
      <c r="B12" s="82"/>
      <c r="C12" s="82"/>
      <c r="D12" s="82" t="s">
        <v>286</v>
      </c>
      <c r="E12" s="82"/>
      <c r="F12" s="82"/>
      <c r="G12" s="82"/>
      <c r="H12" s="100" t="s">
        <v>287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s="6" customFormat="1" ht="15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31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12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27.9" customHeight="1" x14ac:dyDescent="0.25">
      <c r="A16" s="106">
        <v>1</v>
      </c>
      <c r="B16" s="107" t="s">
        <v>64</v>
      </c>
      <c r="C16" s="74" t="s">
        <v>62</v>
      </c>
      <c r="D16" s="8">
        <v>36</v>
      </c>
      <c r="E16" s="8">
        <v>3</v>
      </c>
      <c r="F16" s="8">
        <v>3</v>
      </c>
      <c r="G16" s="8">
        <v>3</v>
      </c>
      <c r="H16" s="8">
        <v>3</v>
      </c>
      <c r="I16" s="8">
        <v>3</v>
      </c>
      <c r="J16" s="8">
        <v>3</v>
      </c>
      <c r="K16" s="8">
        <v>3</v>
      </c>
      <c r="L16" s="8">
        <v>3</v>
      </c>
      <c r="M16" s="8">
        <v>3</v>
      </c>
      <c r="N16" s="8">
        <v>3</v>
      </c>
      <c r="O16" s="8">
        <v>3</v>
      </c>
      <c r="P16" s="8">
        <v>3</v>
      </c>
      <c r="Q16" s="8"/>
      <c r="R16" s="8">
        <v>15318</v>
      </c>
    </row>
    <row r="17" spans="1:18" s="6" customFormat="1" ht="27.9" customHeight="1" x14ac:dyDescent="0.25">
      <c r="A17" s="106"/>
      <c r="B17" s="107"/>
      <c r="C17" s="74"/>
      <c r="D17" s="8" t="s">
        <v>25</v>
      </c>
      <c r="E17" s="10">
        <v>31469.52</v>
      </c>
      <c r="F17" s="10">
        <v>31469.52</v>
      </c>
      <c r="G17" s="10">
        <v>37076.959999999999</v>
      </c>
      <c r="H17" s="10">
        <v>40076.959999999999</v>
      </c>
      <c r="I17" s="10">
        <v>43076.959999999999</v>
      </c>
      <c r="J17" s="10">
        <v>46076.959999999999</v>
      </c>
      <c r="K17" s="10">
        <v>47076.959999999999</v>
      </c>
      <c r="L17" s="10">
        <v>46076.959999999999</v>
      </c>
      <c r="M17" s="10">
        <v>43248.32</v>
      </c>
      <c r="N17" s="10">
        <v>35081.64</v>
      </c>
      <c r="O17" s="10">
        <v>49076.959999999999</v>
      </c>
      <c r="P17" s="10">
        <v>49076.959999999999</v>
      </c>
      <c r="Q17" s="10">
        <f>SUM(E17:P17)</f>
        <v>498884.68000000005</v>
      </c>
      <c r="R17" s="8"/>
    </row>
    <row r="18" spans="1:18" s="6" customFormat="1" ht="27.9" customHeight="1" x14ac:dyDescent="0.25">
      <c r="A18" s="106">
        <v>2</v>
      </c>
      <c r="B18" s="107" t="s">
        <v>65</v>
      </c>
      <c r="C18" s="74" t="s">
        <v>66</v>
      </c>
      <c r="D18" s="8">
        <v>240</v>
      </c>
      <c r="E18" s="8">
        <v>20</v>
      </c>
      <c r="F18" s="8">
        <v>20</v>
      </c>
      <c r="G18" s="8">
        <v>20</v>
      </c>
      <c r="H18" s="8">
        <v>20</v>
      </c>
      <c r="I18" s="8">
        <v>20</v>
      </c>
      <c r="J18" s="8">
        <v>20</v>
      </c>
      <c r="K18" s="8">
        <v>20</v>
      </c>
      <c r="L18" s="8">
        <v>20</v>
      </c>
      <c r="M18" s="8">
        <v>20</v>
      </c>
      <c r="N18" s="8">
        <v>20</v>
      </c>
      <c r="O18" s="8">
        <v>20</v>
      </c>
      <c r="P18" s="8">
        <v>20</v>
      </c>
      <c r="Q18" s="8"/>
      <c r="R18" s="8">
        <v>240</v>
      </c>
    </row>
    <row r="19" spans="1:18" s="6" customFormat="1" ht="27.9" customHeight="1" x14ac:dyDescent="0.25">
      <c r="A19" s="106"/>
      <c r="B19" s="107"/>
      <c r="C19" s="74"/>
      <c r="D19" s="8" t="s">
        <v>25</v>
      </c>
      <c r="E19" s="10">
        <v>0</v>
      </c>
      <c r="F19" s="10">
        <v>0</v>
      </c>
      <c r="G19" s="10">
        <v>0</v>
      </c>
      <c r="H19" s="10">
        <v>0</v>
      </c>
      <c r="I19" s="10">
        <v>24696</v>
      </c>
      <c r="J19" s="10">
        <v>0</v>
      </c>
      <c r="K19" s="10">
        <v>5025.63</v>
      </c>
      <c r="L19" s="10">
        <v>21392.89</v>
      </c>
      <c r="M19" s="10">
        <v>6359.01</v>
      </c>
      <c r="N19" s="10">
        <v>0</v>
      </c>
      <c r="O19" s="10">
        <v>50809</v>
      </c>
      <c r="P19" s="10">
        <v>3550</v>
      </c>
      <c r="Q19" s="10">
        <f>SUM(E19:P19)</f>
        <v>111832.53</v>
      </c>
      <c r="R19" s="8"/>
    </row>
    <row r="20" spans="1:18" s="6" customFormat="1" ht="27.9" customHeight="1" x14ac:dyDescent="0.25">
      <c r="A20" s="106">
        <v>3</v>
      </c>
      <c r="B20" s="107" t="s">
        <v>67</v>
      </c>
      <c r="C20" s="74" t="s">
        <v>68</v>
      </c>
      <c r="D20" s="8">
        <v>1800</v>
      </c>
      <c r="E20" s="8">
        <v>150</v>
      </c>
      <c r="F20" s="8">
        <v>150</v>
      </c>
      <c r="G20" s="8">
        <v>150</v>
      </c>
      <c r="H20" s="8">
        <v>150</v>
      </c>
      <c r="I20" s="8">
        <v>150</v>
      </c>
      <c r="J20" s="8">
        <v>150</v>
      </c>
      <c r="K20" s="8">
        <v>150</v>
      </c>
      <c r="L20" s="8">
        <v>150</v>
      </c>
      <c r="M20" s="8">
        <v>150</v>
      </c>
      <c r="N20" s="8">
        <v>150</v>
      </c>
      <c r="O20" s="8">
        <v>150</v>
      </c>
      <c r="P20" s="8">
        <v>150</v>
      </c>
      <c r="Q20" s="8"/>
      <c r="R20" s="8">
        <v>1800</v>
      </c>
    </row>
    <row r="21" spans="1:18" s="6" customFormat="1" ht="27.9" customHeight="1" x14ac:dyDescent="0.25">
      <c r="A21" s="106"/>
      <c r="B21" s="107"/>
      <c r="C21" s="74"/>
      <c r="D21" s="8" t="s">
        <v>25</v>
      </c>
      <c r="E21" s="10">
        <v>6596.28</v>
      </c>
      <c r="F21" s="10">
        <v>6596.28</v>
      </c>
      <c r="G21" s="10">
        <v>16725.28</v>
      </c>
      <c r="H21" s="10">
        <v>19456.98</v>
      </c>
      <c r="I21" s="10">
        <v>22279.34</v>
      </c>
      <c r="J21" s="10">
        <v>16211.63</v>
      </c>
      <c r="K21" s="10">
        <v>12060.57</v>
      </c>
      <c r="L21" s="10">
        <v>15670.08</v>
      </c>
      <c r="M21" s="10">
        <v>19061.71</v>
      </c>
      <c r="N21" s="10">
        <v>16349.28</v>
      </c>
      <c r="O21" s="10">
        <v>21514.94</v>
      </c>
      <c r="P21" s="10">
        <v>28614.71</v>
      </c>
      <c r="Q21" s="10">
        <f>SUM(E21:P21)</f>
        <v>201137.08</v>
      </c>
      <c r="R21" s="8"/>
    </row>
    <row r="22" spans="1:18" s="6" customFormat="1" ht="12" x14ac:dyDescent="0.25">
      <c r="A22" s="99" t="s">
        <v>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48">
        <f>Q17+Q19+Q21</f>
        <v>811854.29</v>
      </c>
      <c r="R22" s="7"/>
    </row>
  </sheetData>
  <mergeCells count="38">
    <mergeCell ref="A12:C12"/>
    <mergeCell ref="D12:G12"/>
    <mergeCell ref="H12:O12"/>
    <mergeCell ref="A8:D8"/>
    <mergeCell ref="E8:M8"/>
    <mergeCell ref="A9:R9"/>
    <mergeCell ref="A10:R10"/>
    <mergeCell ref="N7:R7"/>
    <mergeCell ref="N8:R8"/>
    <mergeCell ref="A11:C11"/>
    <mergeCell ref="D11:G11"/>
    <mergeCell ref="H11:O11"/>
    <mergeCell ref="A1:R1"/>
    <mergeCell ref="A2:R2"/>
    <mergeCell ref="R14:R15"/>
    <mergeCell ref="A14:A15"/>
    <mergeCell ref="B14:B15"/>
    <mergeCell ref="C14:C15"/>
    <mergeCell ref="D14:D15"/>
    <mergeCell ref="E14:P14"/>
    <mergeCell ref="A6:R6"/>
    <mergeCell ref="A7:D7"/>
    <mergeCell ref="E7:M7"/>
    <mergeCell ref="A3:R4"/>
    <mergeCell ref="A5:R5"/>
    <mergeCell ref="A13:R13"/>
    <mergeCell ref="P11:R11"/>
    <mergeCell ref="P12:R12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BreakPreview" zoomScale="64" zoomScaleNormal="100" zoomScaleSheetLayoutView="64" workbookViewId="0">
      <selection activeCell="A24" sqref="A24:XFD28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82" t="s">
        <v>288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Q20</f>
        <v>373317.86000000004</v>
      </c>
      <c r="O8" s="108"/>
      <c r="P8" s="108"/>
      <c r="Q8" s="108"/>
      <c r="R8" s="108"/>
    </row>
    <row r="9" spans="1:18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289</v>
      </c>
      <c r="B12" s="82"/>
      <c r="C12" s="82"/>
      <c r="D12" s="82" t="s">
        <v>278</v>
      </c>
      <c r="E12" s="82"/>
      <c r="F12" s="82"/>
      <c r="G12" s="82"/>
      <c r="H12" s="82" t="s">
        <v>290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s="6" customFormat="1" ht="12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12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97" t="s">
        <v>69</v>
      </c>
      <c r="C16" s="74" t="s">
        <v>68</v>
      </c>
      <c r="D16" s="8">
        <v>240</v>
      </c>
      <c r="E16" s="8">
        <v>20</v>
      </c>
      <c r="F16" s="8">
        <v>20</v>
      </c>
      <c r="G16" s="8">
        <v>20</v>
      </c>
      <c r="H16" s="8">
        <v>20</v>
      </c>
      <c r="I16" s="8">
        <v>20</v>
      </c>
      <c r="J16" s="8">
        <v>20</v>
      </c>
      <c r="K16" s="8">
        <v>20</v>
      </c>
      <c r="L16" s="8">
        <v>20</v>
      </c>
      <c r="M16" s="8">
        <v>20</v>
      </c>
      <c r="N16" s="8">
        <v>20</v>
      </c>
      <c r="O16" s="8">
        <v>20</v>
      </c>
      <c r="P16" s="8">
        <v>20</v>
      </c>
      <c r="Q16" s="8"/>
      <c r="R16" s="8">
        <v>15318</v>
      </c>
    </row>
    <row r="17" spans="1:18" s="6" customFormat="1" ht="35.1" customHeight="1" x14ac:dyDescent="0.25">
      <c r="A17" s="74"/>
      <c r="B17" s="97"/>
      <c r="C17" s="74"/>
      <c r="D17" s="8" t="s">
        <v>25</v>
      </c>
      <c r="E17" s="10">
        <v>17000</v>
      </c>
      <c r="F17" s="10">
        <v>26636.28</v>
      </c>
      <c r="G17" s="10">
        <v>19000</v>
      </c>
      <c r="H17" s="10">
        <v>19000</v>
      </c>
      <c r="I17" s="10">
        <v>19000</v>
      </c>
      <c r="J17" s="10">
        <v>19000</v>
      </c>
      <c r="K17" s="10">
        <v>49113.38</v>
      </c>
      <c r="L17" s="10">
        <v>20975.94</v>
      </c>
      <c r="M17" s="10">
        <v>17146.68</v>
      </c>
      <c r="N17" s="10">
        <v>17500</v>
      </c>
      <c r="O17" s="10">
        <v>36512</v>
      </c>
      <c r="P17" s="10">
        <v>19000</v>
      </c>
      <c r="Q17" s="10">
        <f>SUM(E17:P17)</f>
        <v>279884.28000000003</v>
      </c>
      <c r="R17" s="8"/>
    </row>
    <row r="18" spans="1:18" s="6" customFormat="1" ht="35.1" customHeight="1" x14ac:dyDescent="0.25">
      <c r="A18" s="74">
        <v>2</v>
      </c>
      <c r="B18" s="97" t="s">
        <v>70</v>
      </c>
      <c r="C18" s="74" t="s">
        <v>71</v>
      </c>
      <c r="D18" s="8">
        <v>24</v>
      </c>
      <c r="E18" s="8">
        <v>2</v>
      </c>
      <c r="F18" s="8">
        <v>2</v>
      </c>
      <c r="G18" s="8">
        <v>2</v>
      </c>
      <c r="H18" s="8">
        <v>2</v>
      </c>
      <c r="I18" s="8">
        <v>2</v>
      </c>
      <c r="J18" s="8">
        <v>2</v>
      </c>
      <c r="K18" s="8">
        <v>2</v>
      </c>
      <c r="L18" s="8">
        <v>2</v>
      </c>
      <c r="M18" s="8">
        <v>2</v>
      </c>
      <c r="N18" s="8">
        <v>2</v>
      </c>
      <c r="O18" s="8">
        <v>2</v>
      </c>
      <c r="P18" s="8">
        <v>2</v>
      </c>
      <c r="Q18" s="8"/>
      <c r="R18" s="8">
        <v>5000</v>
      </c>
    </row>
    <row r="19" spans="1:18" s="6" customFormat="1" ht="35.1" customHeight="1" x14ac:dyDescent="0.25">
      <c r="A19" s="74"/>
      <c r="B19" s="97"/>
      <c r="C19" s="74"/>
      <c r="D19" s="8" t="s">
        <v>25</v>
      </c>
      <c r="E19" s="10">
        <v>5596.28</v>
      </c>
      <c r="F19" s="10">
        <v>5596.28</v>
      </c>
      <c r="G19" s="10">
        <v>7680.16</v>
      </c>
      <c r="H19" s="10">
        <v>12379.16</v>
      </c>
      <c r="I19" s="10">
        <v>8946.16</v>
      </c>
      <c r="J19" s="10">
        <v>6280.16</v>
      </c>
      <c r="K19" s="10">
        <v>6280.16</v>
      </c>
      <c r="L19" s="10">
        <v>16930.16</v>
      </c>
      <c r="M19" s="10">
        <v>4938.22</v>
      </c>
      <c r="N19" s="10">
        <v>10596.28</v>
      </c>
      <c r="O19" s="10">
        <v>4614.28</v>
      </c>
      <c r="P19" s="10">
        <v>3596.28</v>
      </c>
      <c r="Q19" s="10">
        <f>SUM(E19:P19)</f>
        <v>93433.58</v>
      </c>
      <c r="R19" s="8"/>
    </row>
    <row r="20" spans="1:18" s="6" customFormat="1" ht="35.1" customHeight="1" x14ac:dyDescent="0.25">
      <c r="A20" s="18"/>
      <c r="B20" s="99" t="s">
        <v>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49">
        <f>SUM(Q17+Q19)</f>
        <v>373317.86000000004</v>
      </c>
      <c r="R20" s="23"/>
    </row>
  </sheetData>
  <mergeCells count="34">
    <mergeCell ref="A1:R1"/>
    <mergeCell ref="A2:R2"/>
    <mergeCell ref="A12:C12"/>
    <mergeCell ref="D12:G12"/>
    <mergeCell ref="H12:O12"/>
    <mergeCell ref="A3:R4"/>
    <mergeCell ref="A6:R6"/>
    <mergeCell ref="A7:D7"/>
    <mergeCell ref="E7:M7"/>
    <mergeCell ref="N7:R7"/>
    <mergeCell ref="A5:R5"/>
    <mergeCell ref="A13:R13"/>
    <mergeCell ref="P12:R12"/>
    <mergeCell ref="A8:D8"/>
    <mergeCell ref="E8:M8"/>
    <mergeCell ref="A10:R10"/>
    <mergeCell ref="A11:C11"/>
    <mergeCell ref="D11:G11"/>
    <mergeCell ref="H11:O11"/>
    <mergeCell ref="N8:R8"/>
    <mergeCell ref="P11:R11"/>
    <mergeCell ref="R14:R15"/>
    <mergeCell ref="A14:A15"/>
    <mergeCell ref="B14:B15"/>
    <mergeCell ref="C14:C15"/>
    <mergeCell ref="D14:D15"/>
    <mergeCell ref="E14:P14"/>
    <mergeCell ref="B20:P20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topLeftCell="A21" zoomScale="64" zoomScaleNormal="100" zoomScaleSheetLayoutView="64" workbookViewId="0">
      <selection activeCell="O39" sqref="O39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2" customFormat="1" ht="18" customHeight="1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2" customFormat="1" ht="15" customHeight="1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2" customFormat="1" ht="37.5" customHeight="1" x14ac:dyDescent="0.3">
      <c r="A8" s="82" t="s">
        <v>291</v>
      </c>
      <c r="B8" s="82"/>
      <c r="C8" s="82"/>
      <c r="D8" s="82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8">
        <f>Q31</f>
        <v>6923097.9900000002</v>
      </c>
      <c r="O8" s="108"/>
      <c r="P8" s="108"/>
      <c r="Q8" s="108"/>
      <c r="R8" s="108"/>
    </row>
    <row r="9" spans="1:18" s="2" customFormat="1" x14ac:dyDescent="0.3">
      <c r="A9" s="76" t="s">
        <v>272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18" s="2" customFormat="1" x14ac:dyDescent="0.3">
      <c r="A10" s="95" t="s">
        <v>273</v>
      </c>
      <c r="B10" s="95"/>
      <c r="C10" s="95"/>
      <c r="D10" s="95" t="s">
        <v>274</v>
      </c>
      <c r="E10" s="95"/>
      <c r="F10" s="95"/>
      <c r="G10" s="95"/>
      <c r="H10" s="95" t="s">
        <v>275</v>
      </c>
      <c r="I10" s="95"/>
      <c r="J10" s="95"/>
      <c r="K10" s="95"/>
      <c r="L10" s="95"/>
      <c r="M10" s="95"/>
      <c r="N10" s="95"/>
      <c r="O10" s="95"/>
      <c r="P10" s="95" t="s">
        <v>276</v>
      </c>
      <c r="Q10" s="95"/>
      <c r="R10" s="95"/>
    </row>
    <row r="11" spans="1:18" s="2" customFormat="1" x14ac:dyDescent="0.3">
      <c r="A11" s="82" t="s">
        <v>277</v>
      </c>
      <c r="B11" s="82"/>
      <c r="C11" s="82"/>
      <c r="D11" s="82" t="s">
        <v>278</v>
      </c>
      <c r="E11" s="82"/>
      <c r="F11" s="82"/>
      <c r="G11" s="82"/>
      <c r="H11" s="82" t="s">
        <v>290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18" s="2" customFormat="1" x14ac:dyDescent="0.3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</row>
    <row r="13" spans="1:18" s="6" customFormat="1" ht="15" customHeight="1" x14ac:dyDescent="0.25">
      <c r="A13" s="96" t="s">
        <v>22</v>
      </c>
      <c r="B13" s="98" t="s">
        <v>39</v>
      </c>
      <c r="C13" s="96" t="s">
        <v>23</v>
      </c>
      <c r="D13" s="96" t="s">
        <v>24</v>
      </c>
      <c r="E13" s="96" t="s">
        <v>30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16"/>
      <c r="R13" s="98" t="s">
        <v>26</v>
      </c>
    </row>
    <row r="14" spans="1:18" s="6" customFormat="1" ht="12" x14ac:dyDescent="0.25">
      <c r="A14" s="96"/>
      <c r="B14" s="98"/>
      <c r="C14" s="96"/>
      <c r="D14" s="96"/>
      <c r="E14" s="16" t="s">
        <v>13</v>
      </c>
      <c r="F14" s="16" t="s">
        <v>14</v>
      </c>
      <c r="G14" s="16" t="s">
        <v>15</v>
      </c>
      <c r="H14" s="16" t="s">
        <v>16</v>
      </c>
      <c r="I14" s="16" t="s">
        <v>15</v>
      </c>
      <c r="J14" s="16" t="s">
        <v>17</v>
      </c>
      <c r="K14" s="16" t="s">
        <v>17</v>
      </c>
      <c r="L14" s="16" t="s">
        <v>16</v>
      </c>
      <c r="M14" s="16" t="s">
        <v>18</v>
      </c>
      <c r="N14" s="16" t="s">
        <v>19</v>
      </c>
      <c r="O14" s="16" t="s">
        <v>20</v>
      </c>
      <c r="P14" s="16" t="s">
        <v>21</v>
      </c>
      <c r="Q14" s="16"/>
      <c r="R14" s="98"/>
    </row>
    <row r="15" spans="1:18" s="6" customFormat="1" ht="35.1" customHeight="1" x14ac:dyDescent="0.25">
      <c r="A15" s="74">
        <v>1</v>
      </c>
      <c r="B15" s="97" t="s">
        <v>72</v>
      </c>
      <c r="C15" s="74" t="s">
        <v>73</v>
      </c>
      <c r="D15" s="8">
        <v>1</v>
      </c>
      <c r="E15" s="8"/>
      <c r="F15" s="8"/>
      <c r="G15" s="8"/>
      <c r="H15" s="8">
        <v>1</v>
      </c>
      <c r="I15" s="8"/>
      <c r="J15" s="8"/>
      <c r="K15" s="8"/>
      <c r="L15" s="8"/>
      <c r="M15" s="8"/>
      <c r="N15" s="8"/>
      <c r="O15" s="8"/>
      <c r="P15" s="8"/>
      <c r="Q15" s="8"/>
      <c r="R15" s="8">
        <v>15318</v>
      </c>
    </row>
    <row r="16" spans="1:18" s="6" customFormat="1" ht="35.1" customHeight="1" x14ac:dyDescent="0.25">
      <c r="A16" s="74"/>
      <c r="B16" s="97"/>
      <c r="C16" s="74"/>
      <c r="D16" s="8" t="s">
        <v>25</v>
      </c>
      <c r="E16" s="10">
        <v>112369.37</v>
      </c>
      <c r="F16" s="10">
        <v>72895</v>
      </c>
      <c r="G16" s="10">
        <v>222590.18</v>
      </c>
      <c r="H16" s="10">
        <v>98529</v>
      </c>
      <c r="I16" s="10">
        <v>75809.320000000007</v>
      </c>
      <c r="J16" s="10">
        <v>78875.33</v>
      </c>
      <c r="K16" s="10">
        <v>315419.45</v>
      </c>
      <c r="L16" s="10">
        <v>600182.14</v>
      </c>
      <c r="M16" s="10">
        <v>588440.96</v>
      </c>
      <c r="N16" s="10">
        <v>254849.66</v>
      </c>
      <c r="O16" s="10">
        <v>169203.6</v>
      </c>
      <c r="P16" s="10">
        <v>594782.92000000004</v>
      </c>
      <c r="Q16" s="10">
        <f>SUM(E16:P16)</f>
        <v>3183946.93</v>
      </c>
      <c r="R16" s="8"/>
    </row>
    <row r="17" spans="1:18" s="6" customFormat="1" ht="35.1" customHeight="1" x14ac:dyDescent="0.25">
      <c r="A17" s="74">
        <v>2</v>
      </c>
      <c r="B17" s="97" t="s">
        <v>74</v>
      </c>
      <c r="C17" s="74" t="s">
        <v>1</v>
      </c>
      <c r="D17" s="8">
        <v>12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8"/>
      <c r="R17" s="8">
        <v>15318</v>
      </c>
    </row>
    <row r="18" spans="1:18" s="6" customFormat="1" ht="35.1" customHeight="1" x14ac:dyDescent="0.25">
      <c r="A18" s="74"/>
      <c r="B18" s="97"/>
      <c r="C18" s="74"/>
      <c r="D18" s="8" t="s">
        <v>25</v>
      </c>
      <c r="E18" s="10">
        <v>5792</v>
      </c>
      <c r="F18" s="10">
        <v>6551.74</v>
      </c>
      <c r="G18" s="10">
        <v>14078</v>
      </c>
      <c r="H18" s="10">
        <v>19167.63</v>
      </c>
      <c r="I18" s="10">
        <v>33687.199999999997</v>
      </c>
      <c r="J18" s="10">
        <v>52059.99</v>
      </c>
      <c r="K18" s="10">
        <v>6345.2</v>
      </c>
      <c r="L18" s="10">
        <v>2025.2</v>
      </c>
      <c r="M18" s="10">
        <v>19719.900000000001</v>
      </c>
      <c r="N18" s="10">
        <v>38356.47</v>
      </c>
      <c r="O18" s="10">
        <v>117205.2</v>
      </c>
      <c r="P18" s="10">
        <v>42278.48</v>
      </c>
      <c r="Q18" s="10">
        <f>SUM(E18:P18)</f>
        <v>357267.01</v>
      </c>
      <c r="R18" s="8"/>
    </row>
    <row r="19" spans="1:18" s="6" customFormat="1" ht="35.1" customHeight="1" x14ac:dyDescent="0.25">
      <c r="A19" s="74">
        <v>3</v>
      </c>
      <c r="B19" s="97" t="s">
        <v>75</v>
      </c>
      <c r="C19" s="74" t="s">
        <v>76</v>
      </c>
      <c r="D19" s="8">
        <v>1</v>
      </c>
      <c r="E19" s="8"/>
      <c r="F19" s="8"/>
      <c r="G19" s="8"/>
      <c r="H19" s="8"/>
      <c r="I19" s="8"/>
      <c r="J19" s="8"/>
      <c r="K19" s="8"/>
      <c r="L19" s="8">
        <v>1</v>
      </c>
      <c r="M19" s="8"/>
      <c r="N19" s="8"/>
      <c r="O19" s="8"/>
      <c r="P19" s="8"/>
      <c r="Q19" s="8"/>
      <c r="R19" s="8">
        <v>15318</v>
      </c>
    </row>
    <row r="20" spans="1:18" s="6" customFormat="1" ht="35.1" customHeight="1" x14ac:dyDescent="0.25">
      <c r="A20" s="74"/>
      <c r="B20" s="97"/>
      <c r="C20" s="74"/>
      <c r="D20" s="8" t="s">
        <v>25</v>
      </c>
      <c r="E20" s="10">
        <v>32500.240000000002</v>
      </c>
      <c r="F20" s="10">
        <v>31000.240000000002</v>
      </c>
      <c r="G20" s="10">
        <v>33000.239999999998</v>
      </c>
      <c r="H20" s="10">
        <v>54906.239999999998</v>
      </c>
      <c r="I20" s="10">
        <v>56195.24</v>
      </c>
      <c r="J20" s="10">
        <v>152469.46</v>
      </c>
      <c r="K20" s="10">
        <v>141214.85999999999</v>
      </c>
      <c r="L20" s="10">
        <v>161584.07</v>
      </c>
      <c r="M20" s="10">
        <v>55604.76</v>
      </c>
      <c r="N20" s="10">
        <v>59028.800000000003</v>
      </c>
      <c r="O20" s="10">
        <v>110552.25</v>
      </c>
      <c r="P20" s="10">
        <v>63607</v>
      </c>
      <c r="Q20" s="10">
        <f>SUM(E20:P20)</f>
        <v>951663.4</v>
      </c>
      <c r="R20" s="8"/>
    </row>
    <row r="21" spans="1:18" s="6" customFormat="1" ht="35.1" customHeight="1" x14ac:dyDescent="0.25">
      <c r="A21" s="74">
        <v>4</v>
      </c>
      <c r="B21" s="97" t="s">
        <v>77</v>
      </c>
      <c r="C21" s="74" t="s">
        <v>28</v>
      </c>
      <c r="D21" s="8">
        <v>720</v>
      </c>
      <c r="E21" s="8">
        <v>60</v>
      </c>
      <c r="F21" s="8">
        <v>60</v>
      </c>
      <c r="G21" s="8">
        <v>60</v>
      </c>
      <c r="H21" s="8">
        <v>60</v>
      </c>
      <c r="I21" s="8">
        <v>60</v>
      </c>
      <c r="J21" s="8">
        <v>60</v>
      </c>
      <c r="K21" s="8">
        <v>60</v>
      </c>
      <c r="L21" s="8">
        <v>60</v>
      </c>
      <c r="M21" s="8">
        <v>60</v>
      </c>
      <c r="N21" s="8">
        <v>60</v>
      </c>
      <c r="O21" s="8">
        <v>60</v>
      </c>
      <c r="P21" s="8">
        <v>60</v>
      </c>
      <c r="Q21" s="8"/>
      <c r="R21" s="8">
        <v>720</v>
      </c>
    </row>
    <row r="22" spans="1:18" s="6" customFormat="1" ht="35.1" customHeight="1" x14ac:dyDescent="0.25">
      <c r="A22" s="74"/>
      <c r="B22" s="97"/>
      <c r="C22" s="74"/>
      <c r="D22" s="8" t="s">
        <v>25</v>
      </c>
      <c r="E22" s="10">
        <v>0</v>
      </c>
      <c r="F22" s="10">
        <v>17753.25</v>
      </c>
      <c r="G22" s="10">
        <v>14600</v>
      </c>
      <c r="H22" s="10">
        <v>0</v>
      </c>
      <c r="I22" s="10">
        <v>756</v>
      </c>
      <c r="J22" s="10">
        <v>14432.5</v>
      </c>
      <c r="K22" s="10">
        <v>2263.5100000000002</v>
      </c>
      <c r="L22" s="10">
        <v>0</v>
      </c>
      <c r="M22" s="10">
        <v>13474.4</v>
      </c>
      <c r="N22" s="10">
        <v>22738.09</v>
      </c>
      <c r="O22" s="10">
        <v>62057.85</v>
      </c>
      <c r="P22" s="10">
        <v>120265</v>
      </c>
      <c r="Q22" s="10">
        <f>SUM(E22:P22)</f>
        <v>268340.59999999998</v>
      </c>
      <c r="R22" s="8"/>
    </row>
    <row r="23" spans="1:18" s="6" customFormat="1" ht="35.1" customHeight="1" x14ac:dyDescent="0.25">
      <c r="A23" s="74">
        <v>5</v>
      </c>
      <c r="B23" s="97" t="s">
        <v>78</v>
      </c>
      <c r="C23" s="74" t="s">
        <v>79</v>
      </c>
      <c r="D23" s="8">
        <v>240</v>
      </c>
      <c r="E23" s="8">
        <v>20</v>
      </c>
      <c r="F23" s="8">
        <v>20</v>
      </c>
      <c r="G23" s="8">
        <v>20</v>
      </c>
      <c r="H23" s="8">
        <v>20</v>
      </c>
      <c r="I23" s="8">
        <v>20</v>
      </c>
      <c r="J23" s="8">
        <v>20</v>
      </c>
      <c r="K23" s="8">
        <v>20</v>
      </c>
      <c r="L23" s="8">
        <v>20</v>
      </c>
      <c r="M23" s="8">
        <v>20</v>
      </c>
      <c r="N23" s="8">
        <v>20</v>
      </c>
      <c r="O23" s="8">
        <v>20</v>
      </c>
      <c r="P23" s="8">
        <v>20</v>
      </c>
      <c r="Q23" s="8"/>
      <c r="R23" s="8">
        <v>15318</v>
      </c>
    </row>
    <row r="24" spans="1:18" s="6" customFormat="1" ht="35.1" customHeight="1" x14ac:dyDescent="0.25">
      <c r="A24" s="74"/>
      <c r="B24" s="97"/>
      <c r="C24" s="74"/>
      <c r="D24" s="8" t="s">
        <v>25</v>
      </c>
      <c r="E24" s="10">
        <v>7415.6</v>
      </c>
      <c r="F24" s="10">
        <v>232200.13</v>
      </c>
      <c r="G24" s="10">
        <v>44577.48</v>
      </c>
      <c r="H24" s="10">
        <v>120113.86</v>
      </c>
      <c r="I24" s="10">
        <v>7819.05</v>
      </c>
      <c r="J24" s="10">
        <v>36851.480000000003</v>
      </c>
      <c r="K24" s="10">
        <v>193395.64</v>
      </c>
      <c r="L24" s="10">
        <v>188884.19</v>
      </c>
      <c r="M24" s="10">
        <v>132401.53</v>
      </c>
      <c r="N24" s="10">
        <v>211807.88</v>
      </c>
      <c r="O24" s="10">
        <v>83024.149999999994</v>
      </c>
      <c r="P24" s="10">
        <v>143796.01</v>
      </c>
      <c r="Q24" s="10">
        <f>SUM(E24:P24)</f>
        <v>1402286.9999999998</v>
      </c>
      <c r="R24" s="8"/>
    </row>
    <row r="25" spans="1:18" s="6" customFormat="1" ht="35.1" customHeight="1" x14ac:dyDescent="0.25">
      <c r="A25" s="74">
        <v>6</v>
      </c>
      <c r="B25" s="97" t="s">
        <v>80</v>
      </c>
      <c r="C25" s="75" t="s">
        <v>81</v>
      </c>
      <c r="D25" s="8">
        <v>24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  <c r="M25" s="8">
        <v>2</v>
      </c>
      <c r="N25" s="8">
        <v>2</v>
      </c>
      <c r="O25" s="8">
        <v>2</v>
      </c>
      <c r="P25" s="8">
        <v>2</v>
      </c>
      <c r="Q25" s="8"/>
      <c r="R25" s="8">
        <v>15318</v>
      </c>
    </row>
    <row r="26" spans="1:18" s="6" customFormat="1" ht="35.1" customHeight="1" x14ac:dyDescent="0.25">
      <c r="A26" s="74"/>
      <c r="B26" s="97"/>
      <c r="C26" s="75"/>
      <c r="D26" s="8" t="s">
        <v>25</v>
      </c>
      <c r="E26" s="10">
        <v>600</v>
      </c>
      <c r="F26" s="10">
        <v>7778.65</v>
      </c>
      <c r="G26" s="10">
        <v>35299.99</v>
      </c>
      <c r="H26" s="10">
        <v>0</v>
      </c>
      <c r="I26" s="10">
        <v>37679.5</v>
      </c>
      <c r="J26" s="10">
        <v>7233.7</v>
      </c>
      <c r="K26" s="10">
        <v>2588</v>
      </c>
      <c r="L26" s="10">
        <v>0</v>
      </c>
      <c r="M26" s="10">
        <v>28835.759999999998</v>
      </c>
      <c r="N26" s="10">
        <v>21433.79</v>
      </c>
      <c r="O26" s="10">
        <v>16655.53</v>
      </c>
      <c r="P26" s="10">
        <v>13248.92</v>
      </c>
      <c r="Q26" s="10">
        <f>SUM(E26:P26)</f>
        <v>171353.84</v>
      </c>
      <c r="R26" s="8"/>
    </row>
    <row r="27" spans="1:18" s="6" customFormat="1" ht="35.1" customHeight="1" x14ac:dyDescent="0.25">
      <c r="A27" s="74">
        <v>7</v>
      </c>
      <c r="B27" s="97" t="s">
        <v>347</v>
      </c>
      <c r="C27" s="75" t="s">
        <v>28</v>
      </c>
      <c r="D27" s="8">
        <v>720</v>
      </c>
      <c r="E27" s="8">
        <v>60</v>
      </c>
      <c r="F27" s="8">
        <v>60</v>
      </c>
      <c r="G27" s="8">
        <v>60</v>
      </c>
      <c r="H27" s="8">
        <v>60</v>
      </c>
      <c r="I27" s="8">
        <v>60</v>
      </c>
      <c r="J27" s="8">
        <v>60</v>
      </c>
      <c r="K27" s="8">
        <v>60</v>
      </c>
      <c r="L27" s="8">
        <v>60</v>
      </c>
      <c r="M27" s="8">
        <v>60</v>
      </c>
      <c r="N27" s="8">
        <v>60</v>
      </c>
      <c r="O27" s="8">
        <v>60</v>
      </c>
      <c r="P27" s="8">
        <v>60</v>
      </c>
      <c r="Q27" s="8"/>
      <c r="R27" s="8">
        <v>720</v>
      </c>
    </row>
    <row r="28" spans="1:18" s="6" customFormat="1" ht="35.1" customHeight="1" x14ac:dyDescent="0.25">
      <c r="A28" s="74"/>
      <c r="B28" s="97"/>
      <c r="C28" s="75"/>
      <c r="D28" s="8" t="s">
        <v>25</v>
      </c>
      <c r="E28" s="10">
        <v>18950</v>
      </c>
      <c r="F28" s="10">
        <v>53703.19</v>
      </c>
      <c r="G28" s="10">
        <v>37500</v>
      </c>
      <c r="H28" s="10">
        <v>36265.199999999997</v>
      </c>
      <c r="I28" s="10">
        <v>242740.16</v>
      </c>
      <c r="J28" s="10">
        <v>23488.400000000001</v>
      </c>
      <c r="K28" s="10">
        <v>0</v>
      </c>
      <c r="L28" s="10">
        <v>34707.06</v>
      </c>
      <c r="M28" s="10">
        <v>0</v>
      </c>
      <c r="N28" s="10">
        <v>50035.199999999997</v>
      </c>
      <c r="O28" s="10">
        <v>2050</v>
      </c>
      <c r="P28" s="10">
        <v>62050</v>
      </c>
      <c r="Q28" s="10">
        <f>SUM(E28:P28)</f>
        <v>561489.21000000008</v>
      </c>
      <c r="R28" s="8"/>
    </row>
    <row r="29" spans="1:18" s="6" customFormat="1" ht="35.1" customHeight="1" x14ac:dyDescent="0.25">
      <c r="A29" s="74">
        <v>8</v>
      </c>
      <c r="B29" s="97" t="s">
        <v>348</v>
      </c>
      <c r="C29" s="75" t="s">
        <v>76</v>
      </c>
      <c r="D29" s="8">
        <v>1</v>
      </c>
      <c r="E29" s="8"/>
      <c r="F29" s="8"/>
      <c r="G29" s="8"/>
      <c r="H29" s="8"/>
      <c r="I29" s="8">
        <v>1</v>
      </c>
      <c r="J29" s="8"/>
      <c r="K29" s="8"/>
      <c r="L29" s="8"/>
      <c r="M29" s="8"/>
      <c r="N29" s="8"/>
      <c r="O29" s="8"/>
      <c r="P29" s="8"/>
      <c r="Q29" s="8"/>
      <c r="R29" s="8">
        <v>15318</v>
      </c>
    </row>
    <row r="30" spans="1:18" s="6" customFormat="1" ht="35.1" customHeight="1" x14ac:dyDescent="0.25">
      <c r="A30" s="74"/>
      <c r="B30" s="97"/>
      <c r="C30" s="75"/>
      <c r="D30" s="8" t="s">
        <v>25</v>
      </c>
      <c r="E30" s="10">
        <v>700</v>
      </c>
      <c r="F30" s="10">
        <v>200</v>
      </c>
      <c r="G30" s="10">
        <v>0</v>
      </c>
      <c r="H30" s="10">
        <v>0</v>
      </c>
      <c r="I30" s="10">
        <v>5150</v>
      </c>
      <c r="J30" s="10">
        <v>17200</v>
      </c>
      <c r="K30" s="10">
        <v>0</v>
      </c>
      <c r="L30" s="10">
        <v>0</v>
      </c>
      <c r="M30" s="10">
        <v>1200</v>
      </c>
      <c r="N30" s="10">
        <v>0</v>
      </c>
      <c r="O30" s="10">
        <v>0</v>
      </c>
      <c r="P30" s="10">
        <v>2300</v>
      </c>
      <c r="Q30" s="10">
        <f>SUM(E30:P30)</f>
        <v>26750</v>
      </c>
      <c r="R30" s="8"/>
    </row>
    <row r="31" spans="1:18" s="6" customFormat="1" ht="12" x14ac:dyDescent="0.25">
      <c r="A31" s="99" t="s">
        <v>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49">
        <f>Q16+Q18+Q20+Q22+Q24+Q26+Q28+Q30</f>
        <v>6923097.9900000002</v>
      </c>
      <c r="R31" s="24"/>
    </row>
  </sheetData>
  <mergeCells count="52">
    <mergeCell ref="A12:R12"/>
    <mergeCell ref="A5:R5"/>
    <mergeCell ref="A1:R1"/>
    <mergeCell ref="A2:R2"/>
    <mergeCell ref="A11:C11"/>
    <mergeCell ref="D11:G11"/>
    <mergeCell ref="H11:O11"/>
    <mergeCell ref="N7:R7"/>
    <mergeCell ref="N8:R8"/>
    <mergeCell ref="P10:R10"/>
    <mergeCell ref="P11:R11"/>
    <mergeCell ref="A8:D8"/>
    <mergeCell ref="E8:M8"/>
    <mergeCell ref="A9:R9"/>
    <mergeCell ref="A10:C10"/>
    <mergeCell ref="D10:G10"/>
    <mergeCell ref="H10:O10"/>
    <mergeCell ref="A3:R4"/>
    <mergeCell ref="A6:R6"/>
    <mergeCell ref="A7:D7"/>
    <mergeCell ref="E7:M7"/>
    <mergeCell ref="R13:R14"/>
    <mergeCell ref="A13:A14"/>
    <mergeCell ref="B13:B14"/>
    <mergeCell ref="C13:C14"/>
    <mergeCell ref="D13:D14"/>
    <mergeCell ref="E13:P13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31:P31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A16" zoomScale="82" zoomScaleNormal="100" zoomScaleSheetLayoutView="82" workbookViewId="0">
      <selection activeCell="N30" sqref="N30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83" t="s">
        <v>269</v>
      </c>
      <c r="O7" s="84"/>
      <c r="P7" s="84"/>
      <c r="Q7" s="84"/>
      <c r="R7" s="85"/>
    </row>
    <row r="8" spans="1:18" s="44" customFormat="1" ht="13.8" x14ac:dyDescent="0.3">
      <c r="A8" s="118" t="s">
        <v>292</v>
      </c>
      <c r="B8" s="118"/>
      <c r="C8" s="118"/>
      <c r="D8" s="118"/>
      <c r="E8" s="117" t="s">
        <v>271</v>
      </c>
      <c r="F8" s="117"/>
      <c r="G8" s="117"/>
      <c r="H8" s="117"/>
      <c r="I8" s="117"/>
      <c r="J8" s="117"/>
      <c r="K8" s="117"/>
      <c r="L8" s="117"/>
      <c r="M8" s="117"/>
      <c r="N8" s="114">
        <f>Q22</f>
        <v>135367.29999999999</v>
      </c>
      <c r="O8" s="115"/>
      <c r="P8" s="115"/>
      <c r="Q8" s="115"/>
      <c r="R8" s="116"/>
    </row>
    <row r="9" spans="1:18" s="44" customFormat="1" ht="13.8" x14ac:dyDescent="0.3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</row>
    <row r="10" spans="1:18" s="44" customFormat="1" ht="13.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83" t="s">
        <v>276</v>
      </c>
      <c r="Q11" s="84"/>
      <c r="R11" s="85"/>
    </row>
    <row r="12" spans="1:18" s="44" customFormat="1" ht="13.8" x14ac:dyDescent="0.3">
      <c r="A12" s="117" t="s">
        <v>277</v>
      </c>
      <c r="B12" s="117"/>
      <c r="C12" s="117"/>
      <c r="D12" s="117" t="s">
        <v>293</v>
      </c>
      <c r="E12" s="117"/>
      <c r="F12" s="117"/>
      <c r="G12" s="117"/>
      <c r="H12" s="117" t="s">
        <v>294</v>
      </c>
      <c r="I12" s="117"/>
      <c r="J12" s="117"/>
      <c r="K12" s="117"/>
      <c r="L12" s="117"/>
      <c r="M12" s="117"/>
      <c r="N12" s="117"/>
      <c r="O12" s="117"/>
      <c r="P12" s="92"/>
      <c r="Q12" s="93"/>
      <c r="R12" s="94"/>
    </row>
    <row r="13" spans="1:18" x14ac:dyDescent="0.3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spans="1:18" s="6" customFormat="1" ht="15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12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74">
        <v>1</v>
      </c>
      <c r="B16" s="107" t="s">
        <v>82</v>
      </c>
      <c r="C16" s="74" t="s">
        <v>57</v>
      </c>
      <c r="D16" s="9">
        <v>12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/>
      <c r="R16" s="25">
        <v>230</v>
      </c>
    </row>
    <row r="17" spans="1:18" s="6" customFormat="1" ht="35.1" customHeight="1" x14ac:dyDescent="0.25">
      <c r="A17" s="74"/>
      <c r="B17" s="107"/>
      <c r="C17" s="74"/>
      <c r="D17" s="8" t="s">
        <v>25</v>
      </c>
      <c r="E17" s="26">
        <v>6000</v>
      </c>
      <c r="F17" s="26">
        <v>6000</v>
      </c>
      <c r="G17" s="26">
        <v>6000</v>
      </c>
      <c r="H17" s="26">
        <v>6000</v>
      </c>
      <c r="I17" s="26">
        <v>6000</v>
      </c>
      <c r="J17" s="26">
        <v>8000</v>
      </c>
      <c r="K17" s="26">
        <v>8000</v>
      </c>
      <c r="L17" s="26">
        <v>8000</v>
      </c>
      <c r="M17" s="26">
        <v>8000</v>
      </c>
      <c r="N17" s="26">
        <v>8000</v>
      </c>
      <c r="O17" s="26">
        <v>18000</v>
      </c>
      <c r="P17" s="26">
        <v>8000</v>
      </c>
      <c r="Q17" s="26">
        <f>SUM(E17:P17)</f>
        <v>96000</v>
      </c>
      <c r="R17" s="8"/>
    </row>
    <row r="18" spans="1:18" s="6" customFormat="1" ht="35.1" customHeight="1" x14ac:dyDescent="0.25">
      <c r="A18" s="74">
        <v>2</v>
      </c>
      <c r="B18" s="107" t="s">
        <v>83</v>
      </c>
      <c r="C18" s="74" t="s">
        <v>84</v>
      </c>
      <c r="D18" s="8">
        <v>1</v>
      </c>
      <c r="E18" s="9"/>
      <c r="F18" s="9"/>
      <c r="G18" s="9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25">
        <v>15318</v>
      </c>
    </row>
    <row r="19" spans="1:18" s="6" customFormat="1" ht="35.1" customHeight="1" x14ac:dyDescent="0.25">
      <c r="A19" s="74"/>
      <c r="B19" s="107"/>
      <c r="C19" s="74"/>
      <c r="D19" s="8" t="s">
        <v>25</v>
      </c>
      <c r="E19" s="26">
        <v>4083.88</v>
      </c>
      <c r="F19" s="26">
        <v>4083.88</v>
      </c>
      <c r="G19" s="26">
        <v>4083.88</v>
      </c>
      <c r="H19" s="26">
        <v>4083.88</v>
      </c>
      <c r="I19" s="26">
        <v>4083.88</v>
      </c>
      <c r="J19" s="26">
        <v>2596.2800000000002</v>
      </c>
      <c r="K19" s="26">
        <v>2596.2800000000002</v>
      </c>
      <c r="L19" s="26">
        <v>2596.2800000000002</v>
      </c>
      <c r="M19" s="26">
        <v>2596.2800000000002</v>
      </c>
      <c r="N19" s="26">
        <v>2596.2800000000002</v>
      </c>
      <c r="O19" s="26">
        <v>3370.22</v>
      </c>
      <c r="P19" s="26">
        <v>2596.2800000000002</v>
      </c>
      <c r="Q19" s="26">
        <f>SUM(E19:P19)</f>
        <v>39367.299999999996</v>
      </c>
      <c r="R19" s="8"/>
    </row>
    <row r="20" spans="1:18" s="6" customFormat="1" ht="35.1" customHeight="1" x14ac:dyDescent="0.25">
      <c r="A20" s="74">
        <v>3</v>
      </c>
      <c r="B20" s="107" t="s">
        <v>85</v>
      </c>
      <c r="C20" s="74" t="s">
        <v>86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/>
      <c r="R20" s="25">
        <v>230</v>
      </c>
    </row>
    <row r="21" spans="1:18" s="6" customFormat="1" ht="35.1" customHeight="1" x14ac:dyDescent="0.25">
      <c r="A21" s="74"/>
      <c r="B21" s="107"/>
      <c r="C21" s="74"/>
      <c r="D21" s="8" t="s">
        <v>25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f>SUM(E21:P21)</f>
        <v>0</v>
      </c>
      <c r="R21" s="8"/>
    </row>
    <row r="22" spans="1:18" s="6" customFormat="1" ht="35.1" customHeight="1" x14ac:dyDescent="0.25">
      <c r="A22" s="71" t="s">
        <v>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48">
        <f>Q17+Q19+Q21</f>
        <v>135367.29999999999</v>
      </c>
      <c r="R22" s="27"/>
    </row>
  </sheetData>
  <mergeCells count="38">
    <mergeCell ref="A1:R1"/>
    <mergeCell ref="A2:R2"/>
    <mergeCell ref="A13:R13"/>
    <mergeCell ref="N7:R7"/>
    <mergeCell ref="N8:R8"/>
    <mergeCell ref="P11:R11"/>
    <mergeCell ref="P12:R12"/>
    <mergeCell ref="A11:C11"/>
    <mergeCell ref="D11:G11"/>
    <mergeCell ref="H11:O11"/>
    <mergeCell ref="A12:C12"/>
    <mergeCell ref="D12:G12"/>
    <mergeCell ref="H12:O12"/>
    <mergeCell ref="A8:D8"/>
    <mergeCell ref="E8:M8"/>
    <mergeCell ref="A9:R9"/>
    <mergeCell ref="A10:R10"/>
    <mergeCell ref="A3:R4"/>
    <mergeCell ref="A6:R6"/>
    <mergeCell ref="A7:D7"/>
    <mergeCell ref="E7:M7"/>
    <mergeCell ref="A5:R5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topLeftCell="C15" zoomScale="91" zoomScaleNormal="100" zoomScaleSheetLayoutView="91" workbookViewId="0">
      <selection activeCell="M26" sqref="M26"/>
    </sheetView>
  </sheetViews>
  <sheetFormatPr baseColWidth="10" defaultRowHeight="14.4" x14ac:dyDescent="0.3"/>
  <cols>
    <col min="1" max="1" width="4" customWidth="1"/>
    <col min="2" max="2" width="30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5" customHeight="1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23.25" customHeight="1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s="44" customFormat="1" ht="13.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s="44" customFormat="1" ht="13.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s="44" customFormat="1" ht="13.8" x14ac:dyDescent="0.3">
      <c r="A8" s="100" t="s">
        <v>295</v>
      </c>
      <c r="B8" s="100"/>
      <c r="C8" s="100"/>
      <c r="D8" s="100"/>
      <c r="E8" s="82" t="s">
        <v>271</v>
      </c>
      <c r="F8" s="82"/>
      <c r="G8" s="82"/>
      <c r="H8" s="82"/>
      <c r="I8" s="82"/>
      <c r="J8" s="82"/>
      <c r="K8" s="82"/>
      <c r="L8" s="82"/>
      <c r="M8" s="82"/>
      <c r="N8" s="101">
        <f>Q22</f>
        <v>1045096.6799999999</v>
      </c>
      <c r="O8" s="101"/>
      <c r="P8" s="101"/>
      <c r="Q8" s="101"/>
      <c r="R8" s="101"/>
    </row>
    <row r="9" spans="1:18" s="44" customFormat="1" ht="13.8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5"/>
    </row>
    <row r="10" spans="1:18" s="44" customFormat="1" ht="13.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4" customFormat="1" ht="13.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s="44" customFormat="1" ht="13.8" x14ac:dyDescent="0.3">
      <c r="A12" s="82" t="s">
        <v>277</v>
      </c>
      <c r="B12" s="82"/>
      <c r="C12" s="82"/>
      <c r="D12" s="82" t="s">
        <v>286</v>
      </c>
      <c r="E12" s="82"/>
      <c r="F12" s="82"/>
      <c r="G12" s="82"/>
      <c r="H12" s="100" t="s">
        <v>287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</row>
    <row r="14" spans="1:18" s="6" customFormat="1" ht="15" customHeight="1" x14ac:dyDescent="0.25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s="6" customFormat="1" ht="12" x14ac:dyDescent="0.25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s="6" customFormat="1" ht="35.1" customHeight="1" x14ac:dyDescent="0.25">
      <c r="A16" s="104">
        <v>1</v>
      </c>
      <c r="B16" s="107" t="s">
        <v>87</v>
      </c>
      <c r="C16" s="104" t="s">
        <v>88</v>
      </c>
      <c r="D16" s="19">
        <v>84</v>
      </c>
      <c r="E16" s="19">
        <v>7</v>
      </c>
      <c r="F16" s="19">
        <v>7</v>
      </c>
      <c r="G16" s="19">
        <v>7</v>
      </c>
      <c r="H16" s="19">
        <v>7</v>
      </c>
      <c r="I16" s="19">
        <v>7</v>
      </c>
      <c r="J16" s="19">
        <v>7</v>
      </c>
      <c r="K16" s="19">
        <v>7</v>
      </c>
      <c r="L16" s="19">
        <v>7</v>
      </c>
      <c r="M16" s="19">
        <v>7</v>
      </c>
      <c r="N16" s="19">
        <v>7</v>
      </c>
      <c r="O16" s="19">
        <v>7</v>
      </c>
      <c r="P16" s="19">
        <v>7</v>
      </c>
      <c r="Q16" s="19"/>
      <c r="R16" s="19">
        <v>15318</v>
      </c>
    </row>
    <row r="17" spans="1:18" s="6" customFormat="1" ht="35.1" customHeight="1" x14ac:dyDescent="0.25">
      <c r="A17" s="104"/>
      <c r="B17" s="107"/>
      <c r="C17" s="104"/>
      <c r="D17" s="19" t="s">
        <v>25</v>
      </c>
      <c r="E17" s="20">
        <v>30000</v>
      </c>
      <c r="F17" s="20">
        <v>30000</v>
      </c>
      <c r="G17" s="20">
        <v>30000</v>
      </c>
      <c r="H17" s="20">
        <v>199500</v>
      </c>
      <c r="I17" s="20">
        <v>202499.71</v>
      </c>
      <c r="J17" s="20">
        <v>113000</v>
      </c>
      <c r="K17" s="20">
        <v>37500</v>
      </c>
      <c r="L17" s="20">
        <v>119500</v>
      </c>
      <c r="M17" s="20">
        <v>30000</v>
      </c>
      <c r="N17" s="20">
        <v>30954</v>
      </c>
      <c r="O17" s="20">
        <v>28166</v>
      </c>
      <c r="P17" s="20">
        <v>36666</v>
      </c>
      <c r="Q17" s="20">
        <f>SUM(E17:P17)</f>
        <v>887785.71</v>
      </c>
      <c r="R17" s="19"/>
    </row>
    <row r="18" spans="1:18" s="6" customFormat="1" ht="35.1" customHeight="1" x14ac:dyDescent="0.25">
      <c r="A18" s="104">
        <v>2</v>
      </c>
      <c r="B18" s="105" t="s">
        <v>89</v>
      </c>
      <c r="C18" s="104" t="s">
        <v>27</v>
      </c>
      <c r="D18" s="9">
        <v>40</v>
      </c>
      <c r="E18" s="19">
        <v>4</v>
      </c>
      <c r="F18" s="19">
        <v>3</v>
      </c>
      <c r="G18" s="19">
        <v>4</v>
      </c>
      <c r="H18" s="19">
        <v>3</v>
      </c>
      <c r="I18" s="19">
        <v>3</v>
      </c>
      <c r="J18" s="19">
        <v>4</v>
      </c>
      <c r="K18" s="19">
        <v>7</v>
      </c>
      <c r="L18" s="19">
        <v>6</v>
      </c>
      <c r="M18" s="19">
        <v>6</v>
      </c>
      <c r="N18" s="19">
        <v>0</v>
      </c>
      <c r="O18" s="19">
        <v>0</v>
      </c>
      <c r="P18" s="19">
        <v>0</v>
      </c>
      <c r="Q18" s="19"/>
      <c r="R18" s="19">
        <v>5000</v>
      </c>
    </row>
    <row r="19" spans="1:18" s="6" customFormat="1" ht="35.1" customHeight="1" x14ac:dyDescent="0.25">
      <c r="A19" s="104"/>
      <c r="B19" s="105"/>
      <c r="C19" s="104"/>
      <c r="D19" s="9" t="s">
        <v>25</v>
      </c>
      <c r="E19" s="20">
        <v>6167.76</v>
      </c>
      <c r="F19" s="20">
        <v>6167.76</v>
      </c>
      <c r="G19" s="20">
        <v>6167.76</v>
      </c>
      <c r="H19" s="20">
        <v>6167.76</v>
      </c>
      <c r="I19" s="20">
        <v>6167.76</v>
      </c>
      <c r="J19" s="20">
        <v>6167.76</v>
      </c>
      <c r="K19" s="20">
        <v>6167.76</v>
      </c>
      <c r="L19" s="20">
        <v>8167.76</v>
      </c>
      <c r="M19" s="20">
        <v>6167.76</v>
      </c>
      <c r="N19" s="20">
        <v>8167.76</v>
      </c>
      <c r="O19" s="20">
        <v>51465.61</v>
      </c>
      <c r="P19" s="20">
        <v>20167.759999999998</v>
      </c>
      <c r="Q19" s="20">
        <f>SUM(E19:P19)</f>
        <v>137310.97</v>
      </c>
      <c r="R19" s="19"/>
    </row>
    <row r="20" spans="1:18" s="6" customFormat="1" ht="35.1" customHeight="1" x14ac:dyDescent="0.25">
      <c r="A20" s="104">
        <v>3</v>
      </c>
      <c r="B20" s="107" t="s">
        <v>90</v>
      </c>
      <c r="C20" s="104" t="s">
        <v>0</v>
      </c>
      <c r="D20" s="9">
        <v>40</v>
      </c>
      <c r="E20" s="19">
        <v>4</v>
      </c>
      <c r="F20" s="19">
        <v>3</v>
      </c>
      <c r="G20" s="19">
        <v>4</v>
      </c>
      <c r="H20" s="19">
        <v>3</v>
      </c>
      <c r="I20" s="19">
        <v>3</v>
      </c>
      <c r="J20" s="19">
        <v>4</v>
      </c>
      <c r="K20" s="19">
        <v>7</v>
      </c>
      <c r="L20" s="19">
        <v>6</v>
      </c>
      <c r="M20" s="19">
        <v>6</v>
      </c>
      <c r="N20" s="19">
        <v>0</v>
      </c>
      <c r="O20" s="19">
        <v>0</v>
      </c>
      <c r="P20" s="19">
        <v>0</v>
      </c>
      <c r="Q20" s="19"/>
      <c r="R20" s="19">
        <v>5000</v>
      </c>
    </row>
    <row r="21" spans="1:18" s="6" customFormat="1" ht="35.1" customHeight="1" x14ac:dyDescent="0.25">
      <c r="A21" s="104"/>
      <c r="B21" s="107"/>
      <c r="C21" s="104"/>
      <c r="D21" s="9" t="s">
        <v>25</v>
      </c>
      <c r="E21" s="20">
        <v>0</v>
      </c>
      <c r="F21" s="20">
        <v>20000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SUM(E21:P21)</f>
        <v>20000</v>
      </c>
      <c r="R21" s="19"/>
    </row>
    <row r="22" spans="1:18" s="6" customFormat="1" ht="35.1" customHeight="1" x14ac:dyDescent="0.25">
      <c r="A22" s="99" t="s">
        <v>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49">
        <f>Q17+Q19+Q21</f>
        <v>1045096.6799999999</v>
      </c>
      <c r="R22" s="28"/>
    </row>
  </sheetData>
  <mergeCells count="38">
    <mergeCell ref="A13:R13"/>
    <mergeCell ref="A5:R5"/>
    <mergeCell ref="A1:R1"/>
    <mergeCell ref="A2:R2"/>
    <mergeCell ref="A12:C12"/>
    <mergeCell ref="D12:G12"/>
    <mergeCell ref="H12:O12"/>
    <mergeCell ref="N7:R7"/>
    <mergeCell ref="N8:R8"/>
    <mergeCell ref="P11:R11"/>
    <mergeCell ref="P12:R12"/>
    <mergeCell ref="A9:R9"/>
    <mergeCell ref="A8:D8"/>
    <mergeCell ref="E8:M8"/>
    <mergeCell ref="A10:R10"/>
    <mergeCell ref="A11:C11"/>
    <mergeCell ref="D11:G11"/>
    <mergeCell ref="H11:O11"/>
    <mergeCell ref="A3:R4"/>
    <mergeCell ref="A6:R6"/>
    <mergeCell ref="A7:D7"/>
    <mergeCell ref="E7:M7"/>
    <mergeCell ref="R14:R15"/>
    <mergeCell ref="A14:A15"/>
    <mergeCell ref="B14:B15"/>
    <mergeCell ref="C14:C15"/>
    <mergeCell ref="D14:D15"/>
    <mergeCell ref="E14:P14"/>
    <mergeCell ref="A20:A21"/>
    <mergeCell ref="B20:B21"/>
    <mergeCell ref="C20:C21"/>
    <mergeCell ref="A22:P22"/>
    <mergeCell ref="A16:A17"/>
    <mergeCell ref="B16:B17"/>
    <mergeCell ref="C16:C17"/>
    <mergeCell ref="A18:A19"/>
    <mergeCell ref="B18:B19"/>
    <mergeCell ref="C18:C19"/>
  </mergeCells>
  <pageMargins left="0.7" right="0.7" top="0.75" bottom="0.75" header="0.3" footer="0.3"/>
  <pageSetup scale="55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topLeftCell="A23" zoomScale="73" zoomScaleNormal="100" zoomScaleSheetLayoutView="73" workbookViewId="0">
      <selection activeCell="A31" sqref="A31:XFD37"/>
    </sheetView>
  </sheetViews>
  <sheetFormatPr baseColWidth="10" defaultRowHeight="14.4" x14ac:dyDescent="0.3"/>
  <cols>
    <col min="1" max="1" width="4" customWidth="1"/>
    <col min="2" max="2" width="30.6640625" customWidth="1"/>
    <col min="17" max="17" width="12.6640625" customWidth="1"/>
  </cols>
  <sheetData>
    <row r="1" spans="1:18" ht="21" x14ac:dyDescent="0.4">
      <c r="A1" s="79" t="s">
        <v>345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1" x14ac:dyDescent="0.4">
      <c r="A2" s="79" t="s">
        <v>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x14ac:dyDescent="0.3">
      <c r="A3" s="80" t="s">
        <v>344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x14ac:dyDescent="0.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18" x14ac:dyDescent="0.3">
      <c r="A5" s="81" t="s">
        <v>92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x14ac:dyDescent="0.3">
      <c r="A6" s="76" t="s">
        <v>266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x14ac:dyDescent="0.3">
      <c r="A7" s="95" t="s">
        <v>267</v>
      </c>
      <c r="B7" s="95"/>
      <c r="C7" s="95"/>
      <c r="D7" s="95"/>
      <c r="E7" s="95" t="s">
        <v>268</v>
      </c>
      <c r="F7" s="95"/>
      <c r="G7" s="95"/>
      <c r="H7" s="95"/>
      <c r="I7" s="95"/>
      <c r="J7" s="95"/>
      <c r="K7" s="95"/>
      <c r="L7" s="95"/>
      <c r="M7" s="95"/>
      <c r="N7" s="95" t="s">
        <v>269</v>
      </c>
      <c r="O7" s="95"/>
      <c r="P7" s="95"/>
      <c r="Q7" s="95"/>
      <c r="R7" s="95"/>
    </row>
    <row r="8" spans="1:18" x14ac:dyDescent="0.3">
      <c r="A8" s="100" t="s">
        <v>295</v>
      </c>
      <c r="B8" s="100"/>
      <c r="C8" s="100"/>
      <c r="D8" s="100"/>
      <c r="E8" s="82" t="s">
        <v>336</v>
      </c>
      <c r="F8" s="82"/>
      <c r="G8" s="82"/>
      <c r="H8" s="82"/>
      <c r="I8" s="82"/>
      <c r="J8" s="82"/>
      <c r="K8" s="82"/>
      <c r="L8" s="82"/>
      <c r="M8" s="82"/>
      <c r="N8" s="101">
        <f>Q28</f>
        <v>641510.77</v>
      </c>
      <c r="O8" s="101"/>
      <c r="P8" s="101"/>
      <c r="Q8" s="101"/>
      <c r="R8" s="101"/>
    </row>
    <row r="9" spans="1:18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5"/>
    </row>
    <row r="10" spans="1:18" x14ac:dyDescent="0.3">
      <c r="A10" s="76" t="s">
        <v>272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x14ac:dyDescent="0.3">
      <c r="A11" s="95" t="s">
        <v>273</v>
      </c>
      <c r="B11" s="95"/>
      <c r="C11" s="95"/>
      <c r="D11" s="95" t="s">
        <v>274</v>
      </c>
      <c r="E11" s="95"/>
      <c r="F11" s="95"/>
      <c r="G11" s="95"/>
      <c r="H11" s="95" t="s">
        <v>275</v>
      </c>
      <c r="I11" s="95"/>
      <c r="J11" s="95"/>
      <c r="K11" s="95"/>
      <c r="L11" s="95"/>
      <c r="M11" s="95"/>
      <c r="N11" s="95"/>
      <c r="O11" s="95"/>
      <c r="P11" s="95" t="s">
        <v>276</v>
      </c>
      <c r="Q11" s="95"/>
      <c r="R11" s="95"/>
    </row>
    <row r="12" spans="1:18" x14ac:dyDescent="0.3">
      <c r="A12" s="82" t="s">
        <v>301</v>
      </c>
      <c r="B12" s="82"/>
      <c r="C12" s="82"/>
      <c r="D12" s="82" t="s">
        <v>333</v>
      </c>
      <c r="E12" s="82"/>
      <c r="F12" s="82"/>
      <c r="G12" s="82"/>
      <c r="H12" s="100" t="s">
        <v>354</v>
      </c>
      <c r="I12" s="100"/>
      <c r="J12" s="100"/>
      <c r="K12" s="100"/>
      <c r="L12" s="100"/>
      <c r="M12" s="100"/>
      <c r="N12" s="100"/>
      <c r="O12" s="100"/>
      <c r="P12" s="82"/>
      <c r="Q12" s="82"/>
      <c r="R12" s="82"/>
    </row>
    <row r="13" spans="1:18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2"/>
    </row>
    <row r="14" spans="1:18" x14ac:dyDescent="0.3">
      <c r="A14" s="96" t="s">
        <v>22</v>
      </c>
      <c r="B14" s="98" t="s">
        <v>39</v>
      </c>
      <c r="C14" s="96" t="s">
        <v>23</v>
      </c>
      <c r="D14" s="96" t="s">
        <v>24</v>
      </c>
      <c r="E14" s="96" t="s">
        <v>30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16"/>
      <c r="R14" s="98" t="s">
        <v>26</v>
      </c>
    </row>
    <row r="15" spans="1:18" x14ac:dyDescent="0.3">
      <c r="A15" s="96"/>
      <c r="B15" s="98"/>
      <c r="C15" s="96"/>
      <c r="D15" s="96"/>
      <c r="E15" s="16" t="s">
        <v>13</v>
      </c>
      <c r="F15" s="16" t="s">
        <v>14</v>
      </c>
      <c r="G15" s="16" t="s">
        <v>15</v>
      </c>
      <c r="H15" s="16" t="s">
        <v>16</v>
      </c>
      <c r="I15" s="16" t="s">
        <v>15</v>
      </c>
      <c r="J15" s="16" t="s">
        <v>17</v>
      </c>
      <c r="K15" s="16" t="s">
        <v>17</v>
      </c>
      <c r="L15" s="16" t="s">
        <v>16</v>
      </c>
      <c r="M15" s="16" t="s">
        <v>18</v>
      </c>
      <c r="N15" s="16" t="s">
        <v>19</v>
      </c>
      <c r="O15" s="16" t="s">
        <v>20</v>
      </c>
      <c r="P15" s="16" t="s">
        <v>21</v>
      </c>
      <c r="Q15" s="16"/>
      <c r="R15" s="98"/>
    </row>
    <row r="16" spans="1:18" ht="35.1" customHeight="1" x14ac:dyDescent="0.3">
      <c r="A16" s="104">
        <v>1</v>
      </c>
      <c r="B16" s="107" t="s">
        <v>401</v>
      </c>
      <c r="C16" s="104" t="s">
        <v>360</v>
      </c>
      <c r="D16" s="19">
        <v>131</v>
      </c>
      <c r="E16" s="19"/>
      <c r="F16" s="19"/>
      <c r="G16" s="19"/>
      <c r="H16" s="19"/>
      <c r="I16" s="19">
        <v>61.79</v>
      </c>
      <c r="J16" s="19"/>
      <c r="K16" s="19">
        <v>69.209999999999994</v>
      </c>
      <c r="L16" s="19"/>
      <c r="M16" s="19"/>
      <c r="N16" s="19"/>
      <c r="O16" s="19"/>
      <c r="P16" s="19"/>
      <c r="Q16" s="66">
        <f t="shared" ref="Q16:Q27" si="0">SUM(E16:P16)</f>
        <v>131</v>
      </c>
      <c r="R16" s="19">
        <v>60</v>
      </c>
    </row>
    <row r="17" spans="1:18" ht="35.1" customHeight="1" x14ac:dyDescent="0.3">
      <c r="A17" s="104"/>
      <c r="B17" s="107"/>
      <c r="C17" s="104"/>
      <c r="D17" s="19" t="s">
        <v>25</v>
      </c>
      <c r="E17" s="52">
        <v>0</v>
      </c>
      <c r="F17" s="52">
        <v>0</v>
      </c>
      <c r="G17" s="52">
        <v>0</v>
      </c>
      <c r="H17" s="52">
        <v>0</v>
      </c>
      <c r="I17" s="52">
        <v>21605.9</v>
      </c>
      <c r="J17" s="52">
        <v>0</v>
      </c>
      <c r="K17" s="52">
        <v>24200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20">
        <f t="shared" si="0"/>
        <v>45805.9</v>
      </c>
      <c r="R17" s="19"/>
    </row>
    <row r="18" spans="1:18" ht="35.1" customHeight="1" x14ac:dyDescent="0.3">
      <c r="A18" s="104">
        <v>2</v>
      </c>
      <c r="B18" s="107" t="s">
        <v>402</v>
      </c>
      <c r="C18" s="104" t="s">
        <v>360</v>
      </c>
      <c r="D18" s="19">
        <v>250</v>
      </c>
      <c r="E18" s="19"/>
      <c r="F18" s="19"/>
      <c r="G18" s="19"/>
      <c r="H18" s="19"/>
      <c r="I18" s="19">
        <v>136.32</v>
      </c>
      <c r="J18" s="19"/>
      <c r="K18" s="19">
        <v>113.68</v>
      </c>
      <c r="L18" s="19"/>
      <c r="M18" s="19"/>
      <c r="N18" s="19"/>
      <c r="O18" s="19"/>
      <c r="P18" s="19"/>
      <c r="Q18" s="66">
        <f t="shared" si="0"/>
        <v>250</v>
      </c>
      <c r="R18" s="19">
        <v>30</v>
      </c>
    </row>
    <row r="19" spans="1:18" ht="35.1" customHeight="1" x14ac:dyDescent="0.3">
      <c r="A19" s="104"/>
      <c r="B19" s="107"/>
      <c r="C19" s="104"/>
      <c r="D19" s="19" t="s">
        <v>25</v>
      </c>
      <c r="E19" s="52">
        <v>0</v>
      </c>
      <c r="F19" s="52">
        <v>0</v>
      </c>
      <c r="G19" s="52">
        <v>0</v>
      </c>
      <c r="H19" s="52">
        <v>0</v>
      </c>
      <c r="I19" s="52">
        <v>36093.620000000003</v>
      </c>
      <c r="J19" s="52">
        <v>0</v>
      </c>
      <c r="K19" s="52">
        <v>30100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20">
        <f t="shared" si="0"/>
        <v>66193.62</v>
      </c>
      <c r="R19" s="19"/>
    </row>
    <row r="20" spans="1:18" ht="35.1" customHeight="1" x14ac:dyDescent="0.3">
      <c r="A20" s="104">
        <v>3</v>
      </c>
      <c r="B20" s="107" t="s">
        <v>403</v>
      </c>
      <c r="C20" s="104" t="s">
        <v>361</v>
      </c>
      <c r="D20" s="19">
        <v>2200</v>
      </c>
      <c r="E20" s="19"/>
      <c r="F20" s="19"/>
      <c r="G20" s="19"/>
      <c r="H20" s="19"/>
      <c r="I20" s="19"/>
      <c r="J20" s="19"/>
      <c r="K20" s="19">
        <v>2200</v>
      </c>
      <c r="L20" s="19"/>
      <c r="M20" s="19"/>
      <c r="N20" s="19"/>
      <c r="O20" s="19"/>
      <c r="P20" s="19"/>
      <c r="Q20" s="66">
        <f t="shared" si="0"/>
        <v>2200</v>
      </c>
      <c r="R20" s="19">
        <v>7442</v>
      </c>
    </row>
    <row r="21" spans="1:18" ht="35.1" customHeight="1" x14ac:dyDescent="0.3">
      <c r="A21" s="104"/>
      <c r="B21" s="107"/>
      <c r="C21" s="104"/>
      <c r="D21" s="19" t="s">
        <v>25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302610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20">
        <f t="shared" si="0"/>
        <v>302610</v>
      </c>
      <c r="R21" s="19"/>
    </row>
    <row r="22" spans="1:18" ht="35.1" customHeight="1" x14ac:dyDescent="0.3">
      <c r="A22" s="104">
        <v>4</v>
      </c>
      <c r="B22" s="107" t="s">
        <v>404</v>
      </c>
      <c r="C22" s="104" t="s">
        <v>360</v>
      </c>
      <c r="D22" s="19">
        <v>358</v>
      </c>
      <c r="E22" s="19"/>
      <c r="F22" s="19"/>
      <c r="G22" s="19"/>
      <c r="H22" s="19"/>
      <c r="I22" s="19">
        <v>165.65</v>
      </c>
      <c r="J22" s="19"/>
      <c r="K22" s="19">
        <v>192.35</v>
      </c>
      <c r="L22" s="19"/>
      <c r="M22" s="19"/>
      <c r="N22" s="19"/>
      <c r="O22" s="19"/>
      <c r="P22" s="19"/>
      <c r="Q22" s="66">
        <f t="shared" si="0"/>
        <v>358</v>
      </c>
      <c r="R22" s="19">
        <v>800</v>
      </c>
    </row>
    <row r="23" spans="1:18" ht="35.1" customHeight="1" x14ac:dyDescent="0.3">
      <c r="A23" s="104"/>
      <c r="B23" s="107"/>
      <c r="C23" s="104"/>
      <c r="D23" s="19" t="s">
        <v>25</v>
      </c>
      <c r="E23" s="52">
        <v>0</v>
      </c>
      <c r="F23" s="52">
        <v>0</v>
      </c>
      <c r="G23" s="52">
        <v>0</v>
      </c>
      <c r="H23" s="52">
        <v>0</v>
      </c>
      <c r="I23" s="52">
        <v>28931.25</v>
      </c>
      <c r="J23" s="52">
        <v>0</v>
      </c>
      <c r="K23" s="52">
        <v>33600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20">
        <f t="shared" si="0"/>
        <v>62531.25</v>
      </c>
      <c r="R23" s="19"/>
    </row>
    <row r="24" spans="1:18" ht="35.1" customHeight="1" x14ac:dyDescent="0.3">
      <c r="A24" s="104">
        <v>5</v>
      </c>
      <c r="B24" s="107" t="s">
        <v>405</v>
      </c>
      <c r="C24" s="104" t="s">
        <v>360</v>
      </c>
      <c r="D24" s="19">
        <v>392</v>
      </c>
      <c r="E24" s="19"/>
      <c r="F24" s="19"/>
      <c r="G24" s="19"/>
      <c r="H24" s="19"/>
      <c r="I24" s="19"/>
      <c r="J24" s="19"/>
      <c r="K24" s="19"/>
      <c r="L24" s="19"/>
      <c r="M24" s="19">
        <v>392</v>
      </c>
      <c r="N24" s="19"/>
      <c r="O24" s="19"/>
      <c r="P24" s="19"/>
      <c r="Q24" s="66">
        <f t="shared" si="0"/>
        <v>392</v>
      </c>
      <c r="R24" s="19">
        <v>250</v>
      </c>
    </row>
    <row r="25" spans="1:18" ht="35.1" customHeight="1" x14ac:dyDescent="0.3">
      <c r="A25" s="104"/>
      <c r="B25" s="107"/>
      <c r="C25" s="104"/>
      <c r="D25" s="19" t="s">
        <v>25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108110</v>
      </c>
      <c r="N25" s="52">
        <v>0</v>
      </c>
      <c r="O25" s="52">
        <v>0</v>
      </c>
      <c r="P25" s="52">
        <v>0</v>
      </c>
      <c r="Q25" s="20">
        <f t="shared" si="0"/>
        <v>108110</v>
      </c>
      <c r="R25" s="19"/>
    </row>
    <row r="26" spans="1:18" ht="35.1" customHeight="1" x14ac:dyDescent="0.3">
      <c r="A26" s="104">
        <v>6</v>
      </c>
      <c r="B26" s="107" t="s">
        <v>406</v>
      </c>
      <c r="C26" s="104" t="s">
        <v>361</v>
      </c>
      <c r="D26" s="19">
        <v>1200</v>
      </c>
      <c r="E26" s="19"/>
      <c r="F26" s="19"/>
      <c r="G26" s="19"/>
      <c r="H26" s="19"/>
      <c r="I26" s="19"/>
      <c r="J26" s="19"/>
      <c r="K26" s="19"/>
      <c r="L26" s="19"/>
      <c r="M26" s="19"/>
      <c r="N26" s="19">
        <v>1200</v>
      </c>
      <c r="O26" s="19"/>
      <c r="P26" s="19"/>
      <c r="Q26" s="66">
        <f t="shared" si="0"/>
        <v>1200</v>
      </c>
      <c r="R26" s="19">
        <v>7440</v>
      </c>
    </row>
    <row r="27" spans="1:18" ht="35.1" customHeight="1" x14ac:dyDescent="0.3">
      <c r="A27" s="104"/>
      <c r="B27" s="107"/>
      <c r="C27" s="104"/>
      <c r="D27" s="19" t="s">
        <v>25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56260</v>
      </c>
      <c r="O27" s="52">
        <v>0</v>
      </c>
      <c r="P27" s="52">
        <v>0</v>
      </c>
      <c r="Q27" s="20">
        <f t="shared" si="0"/>
        <v>56260</v>
      </c>
      <c r="R27" s="19"/>
    </row>
    <row r="28" spans="1:18" x14ac:dyDescent="0.3">
      <c r="A28" s="126" t="s">
        <v>3</v>
      </c>
      <c r="B28" s="127"/>
      <c r="C28" s="127"/>
      <c r="D28" s="128"/>
      <c r="E28" s="49">
        <f t="shared" ref="E28:P28" si="1">SUM(E16:E27)</f>
        <v>0</v>
      </c>
      <c r="F28" s="49">
        <f t="shared" si="1"/>
        <v>0</v>
      </c>
      <c r="G28" s="49">
        <f t="shared" si="1"/>
        <v>0</v>
      </c>
      <c r="H28" s="49">
        <f t="shared" si="1"/>
        <v>0</v>
      </c>
      <c r="I28" s="49">
        <f t="shared" si="1"/>
        <v>86994.53</v>
      </c>
      <c r="J28" s="49">
        <f t="shared" si="1"/>
        <v>0</v>
      </c>
      <c r="K28" s="49">
        <f t="shared" si="1"/>
        <v>393085.24</v>
      </c>
      <c r="L28" s="49">
        <f t="shared" si="1"/>
        <v>0</v>
      </c>
      <c r="M28" s="49">
        <f t="shared" si="1"/>
        <v>108502</v>
      </c>
      <c r="N28" s="49">
        <f t="shared" si="1"/>
        <v>57460</v>
      </c>
      <c r="O28" s="49">
        <f t="shared" si="1"/>
        <v>0</v>
      </c>
      <c r="P28" s="49">
        <f t="shared" si="1"/>
        <v>0</v>
      </c>
      <c r="Q28" s="17">
        <f>Q17+Q19+Q21+Q23+Q25+Q27</f>
        <v>641510.77</v>
      </c>
      <c r="R28" s="28"/>
    </row>
    <row r="29" spans="1:18" x14ac:dyDescent="0.3">
      <c r="B29" s="60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2"/>
    </row>
    <row r="30" spans="1:18" x14ac:dyDescent="0.3">
      <c r="B30" s="60"/>
    </row>
  </sheetData>
  <mergeCells count="47">
    <mergeCell ref="A26:A27"/>
    <mergeCell ref="B26:B27"/>
    <mergeCell ref="C26:C27"/>
    <mergeCell ref="A28:D28"/>
    <mergeCell ref="A24:A25"/>
    <mergeCell ref="B24:B25"/>
    <mergeCell ref="C24:C25"/>
    <mergeCell ref="A20:A21"/>
    <mergeCell ref="B20:B21"/>
    <mergeCell ref="C20:C21"/>
    <mergeCell ref="A22:A23"/>
    <mergeCell ref="B22:B23"/>
    <mergeCell ref="C22:C23"/>
    <mergeCell ref="A18:A19"/>
    <mergeCell ref="B18:B19"/>
    <mergeCell ref="C18:C19"/>
    <mergeCell ref="A14:A15"/>
    <mergeCell ref="B14:B15"/>
    <mergeCell ref="C14:C15"/>
    <mergeCell ref="A13:R13"/>
    <mergeCell ref="R14:R15"/>
    <mergeCell ref="A16:A17"/>
    <mergeCell ref="B16:B17"/>
    <mergeCell ref="C16:C17"/>
    <mergeCell ref="D14:D15"/>
    <mergeCell ref="E14:P14"/>
    <mergeCell ref="A10:R10"/>
    <mergeCell ref="A12:C12"/>
    <mergeCell ref="D12:G12"/>
    <mergeCell ref="H12:O12"/>
    <mergeCell ref="P12:R12"/>
    <mergeCell ref="A11:C11"/>
    <mergeCell ref="D11:G11"/>
    <mergeCell ref="H11:O11"/>
    <mergeCell ref="P11:R11"/>
    <mergeCell ref="A1:R1"/>
    <mergeCell ref="A2:R2"/>
    <mergeCell ref="A3:R4"/>
    <mergeCell ref="A5:R5"/>
    <mergeCell ref="A6:R6"/>
    <mergeCell ref="A9:R9"/>
    <mergeCell ref="A7:D7"/>
    <mergeCell ref="E7:M7"/>
    <mergeCell ref="N7:R7"/>
    <mergeCell ref="A8:D8"/>
    <mergeCell ref="E8:M8"/>
    <mergeCell ref="N8:R8"/>
  </mergeCells>
  <pageMargins left="0.7" right="0.7" top="0.75" bottom="0.75" header="0.3" footer="0.3"/>
  <pageSetup scale="5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2</vt:i4>
      </vt:variant>
    </vt:vector>
  </HeadingPairs>
  <TitlesOfParts>
    <vt:vector size="38" baseType="lpstr">
      <vt:lpstr>PRE01</vt:lpstr>
      <vt:lpstr>SIN02</vt:lpstr>
      <vt:lpstr>REG03</vt:lpstr>
      <vt:lpstr>SEG04</vt:lpstr>
      <vt:lpstr>OFM05</vt:lpstr>
      <vt:lpstr>TES06</vt:lpstr>
      <vt:lpstr>COI07</vt:lpstr>
      <vt:lpstr>OBR08</vt:lpstr>
      <vt:lpstr>OBR08-2</vt:lpstr>
      <vt:lpstr>OBR08-3</vt:lpstr>
      <vt:lpstr>OBR08-4</vt:lpstr>
      <vt:lpstr>EVA09</vt:lpstr>
      <vt:lpstr>UTR10</vt:lpstr>
      <vt:lpstr>REG11</vt:lpstr>
      <vt:lpstr>DIF12</vt:lpstr>
      <vt:lpstr>SEP13</vt:lpstr>
      <vt:lpstr>CAT14</vt:lpstr>
      <vt:lpstr>SAL15</vt:lpstr>
      <vt:lpstr>DES16</vt:lpstr>
      <vt:lpstr>DER17</vt:lpstr>
      <vt:lpstr>PLA18</vt:lpstr>
      <vt:lpstr>CUL19</vt:lpstr>
      <vt:lpstr>EDU20</vt:lpstr>
      <vt:lpstr>ECO21</vt:lpstr>
      <vt:lpstr>MUJ22</vt:lpstr>
      <vt:lpstr>DEP23</vt:lpstr>
      <vt:lpstr>JUV24</vt:lpstr>
      <vt:lpstr>CAC25</vt:lpstr>
      <vt:lpstr>ACC26</vt:lpstr>
      <vt:lpstr>COM27</vt:lpstr>
      <vt:lpstr>APO28</vt:lpstr>
      <vt:lpstr>SEG29</vt:lpstr>
      <vt:lpstr>PRO30</vt:lpstr>
      <vt:lpstr>TRA31</vt:lpstr>
      <vt:lpstr>DEL32</vt:lpstr>
      <vt:lpstr>Anexo</vt:lpstr>
      <vt:lpstr>Anexo!Área_de_impresión</vt:lpstr>
      <vt:lpstr>'OBR08-3'!Títulos_a_imprimir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Ernesto Díaz Márquez</cp:lastModifiedBy>
  <cp:lastPrinted>2023-09-14T06:27:54Z</cp:lastPrinted>
  <dcterms:created xsi:type="dcterms:W3CDTF">2015-06-16T03:30:42Z</dcterms:created>
  <dcterms:modified xsi:type="dcterms:W3CDTF">2023-09-14T06:35:29Z</dcterms:modified>
</cp:coreProperties>
</file>